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/>
  <bookViews>
    <workbookView xWindow="0" yWindow="60" windowWidth="16380" windowHeight="8130" tabRatio="397" activeTab="1"/>
  </bookViews>
  <sheets>
    <sheet name="Volumes-PM-2014" sheetId="17" r:id="rId1"/>
    <sheet name="Crédits-PM-2014" sheetId="14" r:id="rId2"/>
  </sheets>
  <calcPr calcId="125725"/>
</workbook>
</file>

<file path=xl/calcChain.xml><?xml version="1.0" encoding="utf-8"?>
<calcChain xmlns="http://schemas.openxmlformats.org/spreadsheetml/2006/main">
  <c r="C17" i="17"/>
  <c r="C13"/>
  <c r="C14"/>
  <c r="C15"/>
  <c r="C16"/>
  <c r="C12"/>
  <c r="B8"/>
  <c r="C8"/>
  <c r="B16"/>
  <c r="B15"/>
  <c r="B14"/>
  <c r="B13"/>
  <c r="B12"/>
  <c r="B17" s="1"/>
  <c r="M3" i="14" l="1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2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3"/>
  <c r="K2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2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3"/>
  <c r="E2"/>
  <c r="F137"/>
  <c r="H137"/>
  <c r="J137"/>
  <c r="L137"/>
  <c r="D137"/>
  <c r="O133" l="1"/>
  <c r="P133" s="1"/>
  <c r="Q133" s="1"/>
  <c r="O125"/>
  <c r="P125" s="1"/>
  <c r="Q125" s="1"/>
  <c r="O117"/>
  <c r="P117" s="1"/>
  <c r="Q117" s="1"/>
  <c r="O113"/>
  <c r="P113" s="1"/>
  <c r="Q113" s="1"/>
  <c r="O105"/>
  <c r="P105" s="1"/>
  <c r="Q105" s="1"/>
  <c r="O97"/>
  <c r="O89"/>
  <c r="O81"/>
  <c r="O73"/>
  <c r="O65"/>
  <c r="O57"/>
  <c r="O49"/>
  <c r="O41"/>
  <c r="O33"/>
  <c r="O25"/>
  <c r="O17"/>
  <c r="O9"/>
  <c r="O135"/>
  <c r="P135" s="1"/>
  <c r="Q135" s="1"/>
  <c r="O131"/>
  <c r="P131" s="1"/>
  <c r="Q131" s="1"/>
  <c r="O127"/>
  <c r="P127" s="1"/>
  <c r="Q127" s="1"/>
  <c r="O123"/>
  <c r="P123" s="1"/>
  <c r="Q123" s="1"/>
  <c r="O119"/>
  <c r="P119" s="1"/>
  <c r="Q119" s="1"/>
  <c r="O115"/>
  <c r="P115" s="1"/>
  <c r="Q115" s="1"/>
  <c r="O111"/>
  <c r="P111" s="1"/>
  <c r="Q111" s="1"/>
  <c r="O107"/>
  <c r="P107" s="1"/>
  <c r="Q107" s="1"/>
  <c r="O103"/>
  <c r="O99"/>
  <c r="O95"/>
  <c r="O91"/>
  <c r="O87"/>
  <c r="O83"/>
  <c r="O79"/>
  <c r="O75"/>
  <c r="O71"/>
  <c r="O67"/>
  <c r="O63"/>
  <c r="O59"/>
  <c r="O55"/>
  <c r="O51"/>
  <c r="O47"/>
  <c r="O43"/>
  <c r="O39"/>
  <c r="O35"/>
  <c r="O31"/>
  <c r="O27"/>
  <c r="O23"/>
  <c r="O19"/>
  <c r="O15"/>
  <c r="O11"/>
  <c r="O7"/>
  <c r="O2"/>
  <c r="O134"/>
  <c r="P134" s="1"/>
  <c r="Q134" s="1"/>
  <c r="O130"/>
  <c r="P130" s="1"/>
  <c r="Q130" s="1"/>
  <c r="O126"/>
  <c r="P126" s="1"/>
  <c r="Q126" s="1"/>
  <c r="O122"/>
  <c r="P122" s="1"/>
  <c r="Q122" s="1"/>
  <c r="O118"/>
  <c r="P118" s="1"/>
  <c r="Q118" s="1"/>
  <c r="O114"/>
  <c r="P114" s="1"/>
  <c r="Q114" s="1"/>
  <c r="O110"/>
  <c r="P110" s="1"/>
  <c r="Q110" s="1"/>
  <c r="O106"/>
  <c r="P106" s="1"/>
  <c r="Q106" s="1"/>
  <c r="O102"/>
  <c r="O98"/>
  <c r="O94"/>
  <c r="O90"/>
  <c r="O86"/>
  <c r="O82"/>
  <c r="O78"/>
  <c r="O74"/>
  <c r="O70"/>
  <c r="O66"/>
  <c r="O62"/>
  <c r="O58"/>
  <c r="O54"/>
  <c r="O50"/>
  <c r="O46"/>
  <c r="O42"/>
  <c r="O38"/>
  <c r="O34"/>
  <c r="O30"/>
  <c r="O26"/>
  <c r="O22"/>
  <c r="O18"/>
  <c r="O14"/>
  <c r="O10"/>
  <c r="O6"/>
  <c r="O3"/>
  <c r="O129"/>
  <c r="P129" s="1"/>
  <c r="Q129" s="1"/>
  <c r="O121"/>
  <c r="P121" s="1"/>
  <c r="Q121" s="1"/>
  <c r="O109"/>
  <c r="P109" s="1"/>
  <c r="Q109" s="1"/>
  <c r="O101"/>
  <c r="O93"/>
  <c r="O85"/>
  <c r="O77"/>
  <c r="O69"/>
  <c r="O61"/>
  <c r="O53"/>
  <c r="O45"/>
  <c r="O37"/>
  <c r="O29"/>
  <c r="O21"/>
  <c r="O13"/>
  <c r="O5"/>
  <c r="O136"/>
  <c r="P136" s="1"/>
  <c r="Q136" s="1"/>
  <c r="O132"/>
  <c r="P132" s="1"/>
  <c r="Q132" s="1"/>
  <c r="O128"/>
  <c r="P128" s="1"/>
  <c r="Q128" s="1"/>
  <c r="O124"/>
  <c r="P124" s="1"/>
  <c r="Q124" s="1"/>
  <c r="O120"/>
  <c r="P120" s="1"/>
  <c r="Q120" s="1"/>
  <c r="O116"/>
  <c r="P116" s="1"/>
  <c r="Q116" s="1"/>
  <c r="O112"/>
  <c r="P112" s="1"/>
  <c r="Q112" s="1"/>
  <c r="O108"/>
  <c r="P108" s="1"/>
  <c r="Q108" s="1"/>
  <c r="O104"/>
  <c r="P104" s="1"/>
  <c r="Q104" s="1"/>
  <c r="O100"/>
  <c r="O96"/>
  <c r="O92"/>
  <c r="O88"/>
  <c r="O84"/>
  <c r="O80"/>
  <c r="O76"/>
  <c r="O72"/>
  <c r="O68"/>
  <c r="O64"/>
  <c r="O60"/>
  <c r="O56"/>
  <c r="O52"/>
  <c r="O48"/>
  <c r="O44"/>
  <c r="O40"/>
  <c r="O36"/>
  <c r="O32"/>
  <c r="O28"/>
  <c r="O24"/>
  <c r="O20"/>
  <c r="O16"/>
  <c r="O12"/>
  <c r="O8"/>
  <c r="O4"/>
  <c r="O137" l="1"/>
  <c r="N7" l="1"/>
  <c r="N15"/>
  <c r="N23"/>
  <c r="N31"/>
  <c r="N39"/>
  <c r="N47"/>
  <c r="N55"/>
  <c r="N63"/>
  <c r="N71"/>
  <c r="N79"/>
  <c r="N87"/>
  <c r="N95"/>
  <c r="N103"/>
  <c r="N111"/>
  <c r="N119"/>
  <c r="N127"/>
  <c r="N135"/>
  <c r="N8"/>
  <c r="N16"/>
  <c r="N24"/>
  <c r="N32"/>
  <c r="N40"/>
  <c r="N48"/>
  <c r="N58"/>
  <c r="N66"/>
  <c r="N74"/>
  <c r="N82"/>
  <c r="N90"/>
  <c r="N98"/>
  <c r="N106"/>
  <c r="N114"/>
  <c r="N124"/>
  <c r="N134"/>
  <c r="N132"/>
  <c r="N3"/>
  <c r="N11"/>
  <c r="N19"/>
  <c r="N27"/>
  <c r="N35"/>
  <c r="N43"/>
  <c r="N51"/>
  <c r="N59"/>
  <c r="N67"/>
  <c r="N75"/>
  <c r="N83"/>
  <c r="N91"/>
  <c r="N99"/>
  <c r="N107"/>
  <c r="N115"/>
  <c r="N123"/>
  <c r="N131"/>
  <c r="N4"/>
  <c r="N12"/>
  <c r="N20"/>
  <c r="N28"/>
  <c r="N36"/>
  <c r="N44"/>
  <c r="N54"/>
  <c r="N62"/>
  <c r="N70"/>
  <c r="N78"/>
  <c r="N86"/>
  <c r="N94"/>
  <c r="N102"/>
  <c r="N110"/>
  <c r="N120"/>
  <c r="N128"/>
  <c r="N50"/>
  <c r="N5"/>
  <c r="N13"/>
  <c r="N21"/>
  <c r="N29"/>
  <c r="N37"/>
  <c r="N45"/>
  <c r="N53"/>
  <c r="N61"/>
  <c r="N69"/>
  <c r="N77"/>
  <c r="N85"/>
  <c r="N93"/>
  <c r="N101"/>
  <c r="N109"/>
  <c r="N117"/>
  <c r="N125"/>
  <c r="N133"/>
  <c r="N6"/>
  <c r="N14"/>
  <c r="N22"/>
  <c r="N30"/>
  <c r="N38"/>
  <c r="N46"/>
  <c r="N56"/>
  <c r="N64"/>
  <c r="N72"/>
  <c r="N80"/>
  <c r="N88"/>
  <c r="N96"/>
  <c r="N104"/>
  <c r="N112"/>
  <c r="N122"/>
  <c r="N130"/>
  <c r="N116"/>
  <c r="N9"/>
  <c r="N33"/>
  <c r="N65"/>
  <c r="N97"/>
  <c r="N129"/>
  <c r="N26"/>
  <c r="N60"/>
  <c r="N92"/>
  <c r="N126"/>
  <c r="N41"/>
  <c r="N73"/>
  <c r="N105"/>
  <c r="N2"/>
  <c r="N34"/>
  <c r="N68"/>
  <c r="N100"/>
  <c r="N136"/>
  <c r="N17"/>
  <c r="N49"/>
  <c r="N81"/>
  <c r="N113"/>
  <c r="N10"/>
  <c r="N42"/>
  <c r="N76"/>
  <c r="N108"/>
  <c r="N25"/>
  <c r="N57"/>
  <c r="N89"/>
  <c r="N121"/>
  <c r="N18"/>
  <c r="N52"/>
  <c r="N84"/>
  <c r="N118"/>
  <c r="P84" l="1"/>
  <c r="Q84" s="1"/>
  <c r="P76"/>
  <c r="Q76" s="1"/>
  <c r="P18"/>
  <c r="Q18" s="1"/>
  <c r="P25"/>
  <c r="Q25" s="1"/>
  <c r="P10"/>
  <c r="Q10" s="1"/>
  <c r="P17"/>
  <c r="Q17" s="1"/>
  <c r="P34"/>
  <c r="Q34" s="1"/>
  <c r="P41"/>
  <c r="Q41" s="1"/>
  <c r="P26"/>
  <c r="Q26" s="1"/>
  <c r="P33"/>
  <c r="Q33" s="1"/>
  <c r="P88"/>
  <c r="Q88" s="1"/>
  <c r="P56"/>
  <c r="Q56" s="1"/>
  <c r="P22"/>
  <c r="Q22" s="1"/>
  <c r="P93"/>
  <c r="Q93" s="1"/>
  <c r="P61"/>
  <c r="Q61" s="1"/>
  <c r="P29"/>
  <c r="Q29" s="1"/>
  <c r="P50"/>
  <c r="Q50" s="1"/>
  <c r="P102"/>
  <c r="Q102" s="1"/>
  <c r="P70"/>
  <c r="Q70" s="1"/>
  <c r="P36"/>
  <c r="Q36" s="1"/>
  <c r="P4"/>
  <c r="Q4" s="1"/>
  <c r="P75"/>
  <c r="Q75" s="1"/>
  <c r="P43"/>
  <c r="Q43" s="1"/>
  <c r="P11"/>
  <c r="Q11" s="1"/>
  <c r="P90"/>
  <c r="Q90" s="1"/>
  <c r="P58"/>
  <c r="Q58" s="1"/>
  <c r="P24"/>
  <c r="Q24" s="1"/>
  <c r="P95"/>
  <c r="Q95" s="1"/>
  <c r="P63"/>
  <c r="Q63" s="1"/>
  <c r="P31"/>
  <c r="Q31" s="1"/>
  <c r="P2"/>
  <c r="N137"/>
  <c r="P9"/>
  <c r="Q9" s="1"/>
  <c r="P80"/>
  <c r="Q80" s="1"/>
  <c r="P46"/>
  <c r="Q46" s="1"/>
  <c r="P14"/>
  <c r="Q14" s="1"/>
  <c r="P85"/>
  <c r="Q85" s="1"/>
  <c r="P53"/>
  <c r="Q53" s="1"/>
  <c r="P21"/>
  <c r="Q21" s="1"/>
  <c r="P94"/>
  <c r="Q94" s="1"/>
  <c r="P62"/>
  <c r="Q62" s="1"/>
  <c r="P28"/>
  <c r="Q28" s="1"/>
  <c r="P99"/>
  <c r="Q99" s="1"/>
  <c r="P67"/>
  <c r="Q67" s="1"/>
  <c r="P35"/>
  <c r="Q35" s="1"/>
  <c r="P3"/>
  <c r="Q3" s="1"/>
  <c r="P82"/>
  <c r="Q82" s="1"/>
  <c r="P48"/>
  <c r="Q48" s="1"/>
  <c r="P16"/>
  <c r="Q16" s="1"/>
  <c r="P87"/>
  <c r="Q87" s="1"/>
  <c r="P55"/>
  <c r="Q55" s="1"/>
  <c r="P23"/>
  <c r="Q23" s="1"/>
  <c r="P89"/>
  <c r="Q89" s="1"/>
  <c r="P81"/>
  <c r="Q81" s="1"/>
  <c r="P100"/>
  <c r="Q100" s="1"/>
  <c r="P92"/>
  <c r="Q92" s="1"/>
  <c r="P97"/>
  <c r="Q97" s="1"/>
  <c r="P72"/>
  <c r="Q72" s="1"/>
  <c r="P38"/>
  <c r="Q38" s="1"/>
  <c r="P6"/>
  <c r="Q6" s="1"/>
  <c r="P77"/>
  <c r="Q77" s="1"/>
  <c r="P45"/>
  <c r="Q45" s="1"/>
  <c r="P13"/>
  <c r="Q13" s="1"/>
  <c r="P86"/>
  <c r="Q86" s="1"/>
  <c r="P54"/>
  <c r="Q54" s="1"/>
  <c r="P20"/>
  <c r="Q20" s="1"/>
  <c r="P91"/>
  <c r="Q91" s="1"/>
  <c r="P59"/>
  <c r="Q59" s="1"/>
  <c r="P27"/>
  <c r="Q27" s="1"/>
  <c r="P74"/>
  <c r="Q74" s="1"/>
  <c r="P40"/>
  <c r="Q40" s="1"/>
  <c r="P8"/>
  <c r="Q8" s="1"/>
  <c r="P79"/>
  <c r="Q79" s="1"/>
  <c r="P47"/>
  <c r="Q47" s="1"/>
  <c r="P15"/>
  <c r="Q15" s="1"/>
  <c r="P52"/>
  <c r="Q52" s="1"/>
  <c r="P57"/>
  <c r="Q57" s="1"/>
  <c r="P42"/>
  <c r="Q42" s="1"/>
  <c r="P49"/>
  <c r="Q49" s="1"/>
  <c r="P68"/>
  <c r="Q68" s="1"/>
  <c r="P73"/>
  <c r="Q73" s="1"/>
  <c r="P60"/>
  <c r="Q60" s="1"/>
  <c r="P65"/>
  <c r="Q65" s="1"/>
  <c r="P96"/>
  <c r="Q96" s="1"/>
  <c r="P64"/>
  <c r="Q64" s="1"/>
  <c r="P30"/>
  <c r="Q30" s="1"/>
  <c r="P101"/>
  <c r="Q101" s="1"/>
  <c r="P69"/>
  <c r="Q69" s="1"/>
  <c r="P37"/>
  <c r="Q37" s="1"/>
  <c r="P5"/>
  <c r="Q5" s="1"/>
  <c r="P78"/>
  <c r="Q78" s="1"/>
  <c r="P44"/>
  <c r="Q44" s="1"/>
  <c r="P12"/>
  <c r="Q12" s="1"/>
  <c r="P83"/>
  <c r="Q83" s="1"/>
  <c r="P51"/>
  <c r="Q51" s="1"/>
  <c r="P19"/>
  <c r="Q19" s="1"/>
  <c r="P98"/>
  <c r="Q98" s="1"/>
  <c r="P66"/>
  <c r="Q66" s="1"/>
  <c r="P32"/>
  <c r="Q32" s="1"/>
  <c r="P103"/>
  <c r="Q103" s="1"/>
  <c r="P71"/>
  <c r="Q71" s="1"/>
  <c r="P39"/>
  <c r="Q39" s="1"/>
  <c r="P7"/>
  <c r="Q7" s="1"/>
  <c r="P137" l="1"/>
  <c r="Q2"/>
  <c r="Q137" s="1"/>
</calcChain>
</file>

<file path=xl/sharedStrings.xml><?xml version="1.0" encoding="utf-8"?>
<sst xmlns="http://schemas.openxmlformats.org/spreadsheetml/2006/main" count="440" uniqueCount="196">
  <si>
    <t>CENTRE PAUL STRAUSS</t>
  </si>
  <si>
    <t>Alsace</t>
  </si>
  <si>
    <t>CLCC</t>
  </si>
  <si>
    <t>HOPITAUX UNIVERSITAIRES DE STRASBOURG</t>
  </si>
  <si>
    <t>CHU</t>
  </si>
  <si>
    <t>CENTRE HOSPITALIER  MULHOUSE</t>
  </si>
  <si>
    <t>CH</t>
  </si>
  <si>
    <t>HOPITAUX CIVILS DE COLMAR</t>
  </si>
  <si>
    <t>SA HOPITAL PRIVE JEAN MERMOZ</t>
  </si>
  <si>
    <t>CENTRE HOSPITALIER DE PERIGUEUX</t>
  </si>
  <si>
    <t>Aquitaine</t>
  </si>
  <si>
    <t>SA NOUVELLE POLYC BX-NORD-AQUITAINE</t>
  </si>
  <si>
    <t>INSTITUT BERGONIE</t>
  </si>
  <si>
    <t>CHU HOPITAUX DE BORDEAUX</t>
  </si>
  <si>
    <t>CH Charles PERRENS</t>
  </si>
  <si>
    <t>CENTRE HOSPITALIER    AGEN</t>
  </si>
  <si>
    <t>CENTRE HOSPITALIER DE LA COTE BASQUE</t>
  </si>
  <si>
    <t>CENTRE HOSPITALIER DE PAU</t>
  </si>
  <si>
    <t>CENTRE REGIONAL JEAN PERRIN</t>
  </si>
  <si>
    <t>Auvergne</t>
  </si>
  <si>
    <t>CHU DE CLERMONT-FERRAND</t>
  </si>
  <si>
    <t>CHU DIJON</t>
  </si>
  <si>
    <t>Bourgogne</t>
  </si>
  <si>
    <t>CLCC GEORGES-FRANCOIS LECLERC</t>
  </si>
  <si>
    <t>S.A. CLINIQUE SAINTE MARIE</t>
  </si>
  <si>
    <t>CH LES CHANAUX MACON</t>
  </si>
  <si>
    <t>CHRU DE BREST</t>
  </si>
  <si>
    <t>Bretagne</t>
  </si>
  <si>
    <t>CENTRE HOSPITALIER SAINT-MALO</t>
  </si>
  <si>
    <t>S.A. HOPITAL PRIVE SEVIGNE</t>
  </si>
  <si>
    <t>CTRE E. MARQUIS - RENNES</t>
  </si>
  <si>
    <t>CHU DE RENNES</t>
  </si>
  <si>
    <t>CENTRE HOSPITALIER BRETAGNE ATLANTIQUE</t>
  </si>
  <si>
    <t>CENTRE HOSPITALIER DE CHARTRES</t>
  </si>
  <si>
    <t>Centre</t>
  </si>
  <si>
    <t>CHRU DE TOURS</t>
  </si>
  <si>
    <t>CENTRE HOSPITALIER REGIONAL D'ORLEANS</t>
  </si>
  <si>
    <t>CENTRE HOSPITALIER DE COMPIEGNE</t>
  </si>
  <si>
    <t>ADMINISTRATION GENERALE DU CHR DE REIMS</t>
  </si>
  <si>
    <t>Champagne-Ardenne</t>
  </si>
  <si>
    <t>INSTITUT JEAN GODINOT</t>
  </si>
  <si>
    <t>CHU BESANCON</t>
  </si>
  <si>
    <t>Franche-Comté</t>
  </si>
  <si>
    <t>CH BELFORT - MONTBELIARD</t>
  </si>
  <si>
    <t>GROUPE HOSPITALIER PARIS SAINT-JOSEPH,HOPITAL LEOPOLD BELLAN</t>
  </si>
  <si>
    <t>Ile-de-France</t>
  </si>
  <si>
    <t>FONDATION OPHTALMOLOGIQUE ROTHSCHILD</t>
  </si>
  <si>
    <t>SAS HOPITAL PRIVE DES PEUPLIERS</t>
  </si>
  <si>
    <t>GCS UNICANCER</t>
  </si>
  <si>
    <t>CHNO DES QUINZE-VINGT PARIS</t>
  </si>
  <si>
    <t>CENTRE HOSPITALIER SAINTE-ANNE</t>
  </si>
  <si>
    <t>INSTITUT MUTUALISTE MONTSOURIS</t>
  </si>
  <si>
    <t>GROUPE HOSPITALIER DIACONESSES CROIX SAINT-SIMON</t>
  </si>
  <si>
    <t>INSTITUT CURIE Paris Saint-Cloud</t>
  </si>
  <si>
    <t>ASSISTANCE PUBLIQUE AP-HP</t>
  </si>
  <si>
    <t>SERVICE DE SANTE DES ARMEES</t>
  </si>
  <si>
    <t>SSA</t>
  </si>
  <si>
    <t>C.H. ARBELTIER DE COULOMMIERS</t>
  </si>
  <si>
    <t>CENTRE HOSPITALIER MARC JACQUET  MELUN</t>
  </si>
  <si>
    <t>C.H. DE LAGNY MARNE LA VALLEE</t>
  </si>
  <si>
    <t>CENTRE HOSPITALIER DE MEAUX</t>
  </si>
  <si>
    <t>C.H. FRANCOIS QUESNAY MANTES</t>
  </si>
  <si>
    <t>CH INTERCOMMUNAL DE POISSY ST-GERMAIN</t>
  </si>
  <si>
    <t>SAS CENTRE MEDICO CHIRURGICAL PARLY II</t>
  </si>
  <si>
    <t>CENTRE HOSPITALIER DE VERSAILLES</t>
  </si>
  <si>
    <t>SA L'ANGIO</t>
  </si>
  <si>
    <t>CENTRE HOSPITALIER SUD-FRANCILIEN</t>
  </si>
  <si>
    <t>HOPITAL PRIVE JACQUES CARTIER</t>
  </si>
  <si>
    <t>SAS HOPITAL PRIVE CLAUDE GALIEN</t>
  </si>
  <si>
    <t>CENTRE HOSPITALIER D'ORSAY</t>
  </si>
  <si>
    <t>HOPITAL FOCH</t>
  </si>
  <si>
    <t>CENTRE CHIRURGICAL MARIE LANNELONGUE</t>
  </si>
  <si>
    <t>HOPITAL PRIVE D'ANTONY</t>
  </si>
  <si>
    <t>C.A.S.H. DE NANTERRE</t>
  </si>
  <si>
    <t>GHI LE RAINCY-MONTFERMEIL</t>
  </si>
  <si>
    <t>INSTITUT GUSTAVE ROUSSY</t>
  </si>
  <si>
    <t>CENTRE HOSPITALIER INTERCOMMUNAL DE CRETEIL</t>
  </si>
  <si>
    <t>HOPITAL NATIONAL DE ST MAURICE</t>
  </si>
  <si>
    <t>CENTRE HOSP.FONDATION VALLEE</t>
  </si>
  <si>
    <t>CH  VICTOR  DUPOUY  ARGENTEUIL</t>
  </si>
  <si>
    <t>CENTRE HOSPITALIER RENE DUBOS PONTOISE</t>
  </si>
  <si>
    <t>CHU NIMES</t>
  </si>
  <si>
    <t>Languedoc-Roussillon</t>
  </si>
  <si>
    <t>CRLC PAUL LAMARQUE</t>
  </si>
  <si>
    <t>CENTRE HOSPITALIER BEZIERS</t>
  </si>
  <si>
    <t>CHU MONTPELLIER</t>
  </si>
  <si>
    <t>CHU DE LIMOGES</t>
  </si>
  <si>
    <t>Limousin</t>
  </si>
  <si>
    <t>MATERNITE REGIONALE A PINARD</t>
  </si>
  <si>
    <t>Lorraine</t>
  </si>
  <si>
    <t>CLCC A VAUTRIN</t>
  </si>
  <si>
    <t>CHU DE NANCY</t>
  </si>
  <si>
    <t>SYNDICAT INTERHOSPITALIER SINCAL</t>
  </si>
  <si>
    <t>CHR METZ-THIONVILLE</t>
  </si>
  <si>
    <t>HOPITAUX PRIVES DE METZ</t>
  </si>
  <si>
    <t>CHU DE TOULOUSE</t>
  </si>
  <si>
    <t>Midi-Pyrénées</t>
  </si>
  <si>
    <t>INSTITUT CLAUDIUS REGAUD</t>
  </si>
  <si>
    <t>CLCC OSCAR LAMBRET LILLE</t>
  </si>
  <si>
    <t>Nord-Pas-de-Calais</t>
  </si>
  <si>
    <t>POLYCLINIQUE DE LA LOUVIERE</t>
  </si>
  <si>
    <t>HOPITAL PRIVE DE VILLENEUVE D'ASCQ</t>
  </si>
  <si>
    <t>CHR LILLE</t>
  </si>
  <si>
    <t>Groupe Hospitalier de l'Institut Catholique de Lille</t>
  </si>
  <si>
    <t>CH DUNKERQUE</t>
  </si>
  <si>
    <t>CH TOURCOING</t>
  </si>
  <si>
    <t>CH DE  VALENCIENNES</t>
  </si>
  <si>
    <t>CH ROUBAIX</t>
  </si>
  <si>
    <t>CH ARRAS</t>
  </si>
  <si>
    <t>CH LENS</t>
  </si>
  <si>
    <t>CH BOULOGNE-SUR-MER</t>
  </si>
  <si>
    <t>CHU COTE DE NACRE - CAEN</t>
  </si>
  <si>
    <t>Normandie-Basse</t>
  </si>
  <si>
    <t>CENTRE FRANCOIS BACLESSE - CAEN</t>
  </si>
  <si>
    <t>CLCC HENRI BECQUEREL ROUEN</t>
  </si>
  <si>
    <t>Normandie-Haute</t>
  </si>
  <si>
    <t>CHU ROUEN</t>
  </si>
  <si>
    <t>CHU DE NANTES</t>
  </si>
  <si>
    <t>Pays de la Loire</t>
  </si>
  <si>
    <t>CHU D'ANGERS</t>
  </si>
  <si>
    <t>INSTITUT DE CANCEROLOGIE DE L'OUEST</t>
  </si>
  <si>
    <t>CENTRE HOSPITALIER DU MANS</t>
  </si>
  <si>
    <t>CENTRE HOSPITALIER DE LA ROCHE/YON</t>
  </si>
  <si>
    <t>CHU AMIENS</t>
  </si>
  <si>
    <t>Picardie</t>
  </si>
  <si>
    <t>CHS PHILIPPE PINEL</t>
  </si>
  <si>
    <t>CTRE HOSPITALIER HENRI LABORIT</t>
  </si>
  <si>
    <t>Poitou-Charentes</t>
  </si>
  <si>
    <t>CHU DE POITIERS</t>
  </si>
  <si>
    <t>CENTRE ANTOINE LACASSAGNE</t>
  </si>
  <si>
    <t>Provence-Alpes-Côte d'Azur</t>
  </si>
  <si>
    <t>CHU DE NICE - HOPITAL LENVAL</t>
  </si>
  <si>
    <t>INSTITUT PAOLI CALMETTES</t>
  </si>
  <si>
    <t>CENTRE GERONTOLOGIQUE DEPARTEMENTAL</t>
  </si>
  <si>
    <t>EBNL</t>
  </si>
  <si>
    <t>HOPITAL AMBROISE PARE</t>
  </si>
  <si>
    <t>SAS HOPITAL PRIVE CLAIRVAL</t>
  </si>
  <si>
    <t>CHIRURGIE CARDIAQUE A. TZANCK,FONDATION HOPITAL SAINT JOSEPH</t>
  </si>
  <si>
    <t>APHM</t>
  </si>
  <si>
    <t>CENTRE HOSPITALIER DE LA DRACENIE</t>
  </si>
  <si>
    <t>CHI DE FREJUS SAINT RAPHAEL</t>
  </si>
  <si>
    <t>CHI TOULON LA SEYNE SUR MER - SAINTE MUSSE</t>
  </si>
  <si>
    <t>CLINIQUE SAINTE CATHERINE</t>
  </si>
  <si>
    <t>CH D'AVIGNON HENRI DUFFAUT</t>
  </si>
  <si>
    <t>SA HOPITAL PRIVE DROME-ARDECHE</t>
  </si>
  <si>
    <t>Rhône-Alpes</t>
  </si>
  <si>
    <t>CHU GRENOBLE</t>
  </si>
  <si>
    <t>INSTITUT DE CANCEROLOGIE DE LA LOIRE</t>
  </si>
  <si>
    <t>CHU SAINT-ETIENNE</t>
  </si>
  <si>
    <t>CENTRE LEON BERARD</t>
  </si>
  <si>
    <t>CHS DU VINATIER</t>
  </si>
  <si>
    <t>HOSPICES CIVILS DE LYON</t>
  </si>
  <si>
    <t>CH VILLEFRANCHE-SUR-SAONE</t>
  </si>
  <si>
    <t>GROUPE HOSPIT. MUTUALISTE DE GRENOBLE,CH SAINT-JOSEPH/SAINT-LUC</t>
  </si>
  <si>
    <t>CH DE LA REGION D'ANNECY</t>
  </si>
  <si>
    <t>CHU DE POINTE A PITRE/ ABYMES</t>
  </si>
  <si>
    <t>ZZ-Guadeloupe</t>
  </si>
  <si>
    <t>CENTRE HOSPITALIER DE CAYENNE</t>
  </si>
  <si>
    <t>ZZ-Guyane</t>
  </si>
  <si>
    <t>CENTRE HOSPITALIER DE L'OUEST GUYANAIS</t>
  </si>
  <si>
    <t>CHU DE FORT DE FRANCE</t>
  </si>
  <si>
    <t>ZZ-Martinique</t>
  </si>
  <si>
    <t>CHR LA REUNION</t>
  </si>
  <si>
    <t>ZZ-Réunion</t>
  </si>
  <si>
    <t>Etablissement</t>
  </si>
  <si>
    <t>Region</t>
  </si>
  <si>
    <t>Cat</t>
  </si>
  <si>
    <t>CENTRE HOSPITALIER LONGJUMEAU</t>
  </si>
  <si>
    <t>Clinique</t>
  </si>
  <si>
    <r>
      <t xml:space="preserve">INCLUSION-PROMOTEUR </t>
    </r>
    <r>
      <rPr>
        <b/>
        <sz val="10"/>
        <rFont val="Calibri"/>
        <family val="2"/>
      </rPr>
      <t>€</t>
    </r>
  </si>
  <si>
    <r>
      <t>PUBLICATION (</t>
    </r>
    <r>
      <rPr>
        <b/>
        <sz val="10"/>
        <rFont val="Calibri"/>
        <family val="2"/>
      </rPr>
      <t>€)</t>
    </r>
  </si>
  <si>
    <r>
      <t>ESSAI (</t>
    </r>
    <r>
      <rPr>
        <b/>
        <sz val="10"/>
        <rFont val="Calibri"/>
        <family val="2"/>
      </rPr>
      <t>€)</t>
    </r>
  </si>
  <si>
    <r>
      <t>INCLUSION INVESTIGATEUR (</t>
    </r>
    <r>
      <rPr>
        <b/>
        <sz val="10"/>
        <rFont val="Calibri"/>
        <family val="2"/>
      </rPr>
      <t>€)</t>
    </r>
  </si>
  <si>
    <r>
      <t>ENSEIGNEMENT (</t>
    </r>
    <r>
      <rPr>
        <b/>
        <sz val="10"/>
        <rFont val="Calibri"/>
        <family val="2"/>
      </rPr>
      <t>€)</t>
    </r>
  </si>
  <si>
    <r>
      <t>Part Modulable 2014 avant seuil (</t>
    </r>
    <r>
      <rPr>
        <b/>
        <sz val="10"/>
        <color theme="1"/>
        <rFont val="Calibri"/>
        <family val="2"/>
      </rPr>
      <t>€</t>
    </r>
    <r>
      <rPr>
        <b/>
        <sz val="10"/>
        <color theme="1"/>
        <rFont val="Arial"/>
        <family val="2"/>
      </rPr>
      <t>)</t>
    </r>
  </si>
  <si>
    <t>Enseignement</t>
  </si>
  <si>
    <t>Essai</t>
  </si>
  <si>
    <t>Publication</t>
  </si>
  <si>
    <t>Inclusion promoteur</t>
  </si>
  <si>
    <t>Inclusion investigateur</t>
  </si>
  <si>
    <t>Indicateur PUBLICATION 2009-2012</t>
  </si>
  <si>
    <t>Indicateur ESSAI 2010-2012</t>
  </si>
  <si>
    <t>Indicateur INCLUSION PROMOTEUR 2010-2012</t>
  </si>
  <si>
    <t>Indicateur INCLUSION INVESTIGATEUR 2010-2012</t>
  </si>
  <si>
    <t>Indicateur ENSEIGNEMENT 2010-2012</t>
  </si>
  <si>
    <r>
      <t>Crédits (</t>
    </r>
    <r>
      <rPr>
        <b/>
        <sz val="10"/>
        <rFont val="Calibri"/>
        <family val="2"/>
      </rPr>
      <t>€</t>
    </r>
    <r>
      <rPr>
        <b/>
        <sz val="10"/>
        <rFont val="Arial"/>
        <family val="2"/>
      </rPr>
      <t>)</t>
    </r>
  </si>
  <si>
    <t>Parts indicateurs (%)</t>
  </si>
  <si>
    <t>Part modulable 2013</t>
  </si>
  <si>
    <t>Part modulable 2014</t>
  </si>
  <si>
    <t>Financement année recherche</t>
  </si>
  <si>
    <t>Transfert part fixe 2011</t>
  </si>
  <si>
    <t>TOTAL 2013</t>
  </si>
  <si>
    <t>TOTAL 2014</t>
  </si>
  <si>
    <r>
      <t>Répartition des crédits &lt; seuil (250 k</t>
    </r>
    <r>
      <rPr>
        <b/>
        <sz val="10"/>
        <color theme="1"/>
        <rFont val="Calibri"/>
        <family val="2"/>
      </rPr>
      <t>€)</t>
    </r>
  </si>
  <si>
    <t>Indicateur global RECHERCHE  2014</t>
  </si>
  <si>
    <r>
      <t>Crédits MERRI "part modulable" 2014 (</t>
    </r>
    <r>
      <rPr>
        <b/>
        <sz val="10"/>
        <color rgb="FF002060"/>
        <rFont val="Calibri"/>
        <family val="2"/>
      </rPr>
      <t>€</t>
    </r>
    <r>
      <rPr>
        <b/>
        <sz val="8.9"/>
        <color rgb="FF00206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</si>
</sst>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0"/>
      <color rgb="FF002060"/>
      <name val="Arial"/>
      <family val="2"/>
    </font>
    <font>
      <b/>
      <sz val="10"/>
      <color rgb="FF002060"/>
      <name val="Calibri"/>
      <family val="2"/>
    </font>
    <font>
      <b/>
      <sz val="8.9"/>
      <color rgb="FF00206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0" fillId="0" borderId="0" xfId="0" applyBorder="1"/>
    <xf numFmtId="0" fontId="3" fillId="2" borderId="2" xfId="0" applyFont="1" applyFill="1" applyBorder="1" applyAlignment="1">
      <alignment vertical="center"/>
    </xf>
    <xf numFmtId="0" fontId="0" fillId="0" borderId="5" xfId="0" applyBorder="1"/>
    <xf numFmtId="0" fontId="0" fillId="0" borderId="0" xfId="0" applyFill="1" applyBorder="1"/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Border="1"/>
    <xf numFmtId="3" fontId="0" fillId="0" borderId="0" xfId="0" applyNumberFormat="1" applyBorder="1"/>
    <xf numFmtId="4" fontId="5" fillId="0" borderId="0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2" fontId="0" fillId="0" borderId="0" xfId="0" applyNumberFormat="1" applyBorder="1"/>
    <xf numFmtId="2" fontId="0" fillId="0" borderId="5" xfId="0" applyNumberFormat="1" applyBorder="1"/>
    <xf numFmtId="3" fontId="5" fillId="0" borderId="0" xfId="0" applyNumberFormat="1" applyFont="1" applyFill="1" applyBorder="1" applyAlignment="1">
      <alignment horizontal="right" vertical="center" wrapText="1"/>
    </xf>
    <xf numFmtId="0" fontId="0" fillId="0" borderId="3" xfId="0" applyBorder="1"/>
    <xf numFmtId="0" fontId="0" fillId="0" borderId="6" xfId="0" applyBorder="1"/>
    <xf numFmtId="0" fontId="0" fillId="0" borderId="3" xfId="0" applyBorder="1" applyAlignment="1">
      <alignment horizontal="right"/>
    </xf>
    <xf numFmtId="3" fontId="0" fillId="0" borderId="3" xfId="0" applyNumberFormat="1" applyBorder="1"/>
    <xf numFmtId="3" fontId="3" fillId="0" borderId="4" xfId="0" applyNumberFormat="1" applyFont="1" applyBorder="1"/>
    <xf numFmtId="0" fontId="3" fillId="0" borderId="7" xfId="0" applyFont="1" applyBorder="1"/>
    <xf numFmtId="0" fontId="0" fillId="0" borderId="3" xfId="0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3" fontId="3" fillId="0" borderId="0" xfId="0" applyNumberFormat="1" applyFont="1" applyBorder="1"/>
    <xf numFmtId="0" fontId="0" fillId="0" borderId="8" xfId="0" applyBorder="1"/>
    <xf numFmtId="0" fontId="3" fillId="0" borderId="3" xfId="0" applyFont="1" applyBorder="1" applyAlignment="1">
      <alignment horizontal="right"/>
    </xf>
    <xf numFmtId="0" fontId="0" fillId="0" borderId="1" xfId="0" applyBorder="1"/>
    <xf numFmtId="3" fontId="0" fillId="0" borderId="3" xfId="0" applyNumberFormat="1" applyFill="1" applyBorder="1"/>
    <xf numFmtId="165" fontId="0" fillId="0" borderId="6" xfId="0" applyNumberFormat="1" applyBorder="1"/>
    <xf numFmtId="1" fontId="3" fillId="0" borderId="7" xfId="0" applyNumberFormat="1" applyFont="1" applyBorder="1"/>
    <xf numFmtId="0" fontId="3" fillId="0" borderId="0" xfId="0" applyFont="1" applyBorder="1" applyAlignment="1">
      <alignment horizontal="center"/>
    </xf>
    <xf numFmtId="3" fontId="5" fillId="0" borderId="0" xfId="0" applyNumberFormat="1" applyFont="1" applyBorder="1"/>
    <xf numFmtId="0" fontId="3" fillId="0" borderId="0" xfId="0" applyFont="1" applyFill="1" applyBorder="1"/>
    <xf numFmtId="3" fontId="8" fillId="0" borderId="0" xfId="0" applyNumberFormat="1" applyFont="1" applyBorder="1"/>
    <xf numFmtId="164" fontId="0" fillId="0" borderId="0" xfId="0" applyNumberFormat="1" applyBorder="1"/>
    <xf numFmtId="4" fontId="5" fillId="0" borderId="0" xfId="0" applyNumberFormat="1" applyFont="1" applyBorder="1"/>
    <xf numFmtId="0" fontId="5" fillId="0" borderId="0" xfId="0" applyFont="1" applyBorder="1"/>
    <xf numFmtId="0" fontId="3" fillId="2" borderId="1" xfId="0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 wrapText="1"/>
    </xf>
    <xf numFmtId="3" fontId="8" fillId="0" borderId="6" xfId="0" applyNumberFormat="1" applyFont="1" applyBorder="1"/>
    <xf numFmtId="0" fontId="0" fillId="0" borderId="3" xfId="0" applyFill="1" applyBorder="1"/>
    <xf numFmtId="3" fontId="8" fillId="0" borderId="7" xfId="0" applyNumberFormat="1" applyFont="1" applyBorder="1"/>
    <xf numFmtId="0" fontId="0" fillId="0" borderId="4" xfId="0" applyBorder="1"/>
    <xf numFmtId="3" fontId="0" fillId="0" borderId="5" xfId="0" applyNumberFormat="1" applyBorder="1"/>
    <xf numFmtId="4" fontId="5" fillId="0" borderId="5" xfId="0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3" fontId="5" fillId="0" borderId="4" xfId="0" applyNumberFormat="1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vertical="center"/>
    </xf>
    <xf numFmtId="0" fontId="0" fillId="0" borderId="6" xfId="0" applyFill="1" applyBorder="1"/>
    <xf numFmtId="0" fontId="0" fillId="0" borderId="6" xfId="0" applyBorder="1" applyAlignment="1">
      <alignment horizontal="left"/>
    </xf>
    <xf numFmtId="0" fontId="0" fillId="0" borderId="7" xfId="0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Normal="100" workbookViewId="0">
      <selection activeCell="D41" sqref="D41"/>
    </sheetView>
  </sheetViews>
  <sheetFormatPr baseColWidth="10" defaultRowHeight="12.75"/>
  <cols>
    <col min="1" max="1" width="25.42578125" customWidth="1"/>
    <col min="2" max="2" width="13.140625" customWidth="1"/>
    <col min="3" max="3" width="16" customWidth="1"/>
    <col min="5" max="5" width="13.28515625" customWidth="1"/>
    <col min="8" max="8" width="14.42578125" customWidth="1"/>
  </cols>
  <sheetData>
    <row r="1" spans="1:10" ht="24" customHeight="1">
      <c r="B1" s="24" t="s">
        <v>185</v>
      </c>
      <c r="C1" s="25" t="s">
        <v>186</v>
      </c>
    </row>
    <row r="2" spans="1:10">
      <c r="A2" s="22" t="s">
        <v>187</v>
      </c>
      <c r="B2" s="29"/>
      <c r="C2" s="27"/>
    </row>
    <row r="3" spans="1:10">
      <c r="A3" s="17" t="s">
        <v>175</v>
      </c>
      <c r="B3" s="18">
        <v>369649313</v>
      </c>
      <c r="C3" s="16">
        <v>29</v>
      </c>
    </row>
    <row r="4" spans="1:10">
      <c r="A4" s="17" t="s">
        <v>177</v>
      </c>
      <c r="B4" s="18">
        <v>732925363</v>
      </c>
      <c r="C4" s="16">
        <v>57.5</v>
      </c>
    </row>
    <row r="5" spans="1:10">
      <c r="A5" s="17" t="s">
        <v>176</v>
      </c>
      <c r="B5" s="18">
        <v>63732640.490000002</v>
      </c>
      <c r="C5" s="16">
        <v>5</v>
      </c>
    </row>
    <row r="6" spans="1:10">
      <c r="A6" s="17" t="s">
        <v>178</v>
      </c>
      <c r="B6" s="18">
        <v>57359376</v>
      </c>
      <c r="C6" s="16">
        <v>4.5</v>
      </c>
    </row>
    <row r="7" spans="1:10">
      <c r="A7" s="17" t="s">
        <v>179</v>
      </c>
      <c r="B7" s="18">
        <v>50986112</v>
      </c>
      <c r="C7" s="16">
        <v>4</v>
      </c>
    </row>
    <row r="8" spans="1:10">
      <c r="A8" s="23" t="s">
        <v>191</v>
      </c>
      <c r="B8" s="19">
        <f>SUM(B3:B7)</f>
        <v>1274652804.49</v>
      </c>
      <c r="C8" s="20">
        <f>SUM(C3:C7)</f>
        <v>100</v>
      </c>
    </row>
    <row r="9" spans="1:10">
      <c r="A9" s="28" t="s">
        <v>188</v>
      </c>
      <c r="B9" s="15"/>
      <c r="C9" s="16"/>
    </row>
    <row r="10" spans="1:10">
      <c r="A10" s="21" t="s">
        <v>189</v>
      </c>
      <c r="B10" s="18">
        <v>4740000</v>
      </c>
      <c r="C10" s="16"/>
    </row>
    <row r="11" spans="1:10">
      <c r="A11" s="21" t="s">
        <v>190</v>
      </c>
      <c r="B11" s="30">
        <v>128857041</v>
      </c>
      <c r="C11" s="16"/>
    </row>
    <row r="12" spans="1:10">
      <c r="A12" s="17" t="s">
        <v>175</v>
      </c>
      <c r="B12" s="18">
        <f>B3-B10</f>
        <v>364909313</v>
      </c>
      <c r="C12" s="31">
        <f>100/$B$17*B12</f>
        <v>26.087873868353906</v>
      </c>
    </row>
    <row r="13" spans="1:10">
      <c r="A13" s="17" t="s">
        <v>177</v>
      </c>
      <c r="B13" s="18">
        <f>B4+(B11*(B4/(B4+B5+B6+B7)))</f>
        <v>837281417.3557024</v>
      </c>
      <c r="C13" s="31">
        <f t="shared" ref="C13:C16" si="0">100/$B$17*B13</f>
        <v>59.858412022200568</v>
      </c>
    </row>
    <row r="14" spans="1:10">
      <c r="A14" s="17" t="s">
        <v>176</v>
      </c>
      <c r="B14" s="18">
        <f>B5+(B11*(B5/(B4+B5+B6+B7)))</f>
        <v>72807080.031815782</v>
      </c>
      <c r="C14" s="31">
        <f t="shared" si="0"/>
        <v>5.2050793249915177</v>
      </c>
    </row>
    <row r="15" spans="1:10">
      <c r="A15" s="17" t="s">
        <v>178</v>
      </c>
      <c r="B15" s="18">
        <f>B6+(B11*(B6/(B4+B5+B6+B7)))</f>
        <v>65526371.524843328</v>
      </c>
      <c r="C15" s="31">
        <f t="shared" si="0"/>
        <v>4.6845713564756561</v>
      </c>
      <c r="F15" s="1"/>
      <c r="G15" s="33"/>
      <c r="H15" s="33"/>
      <c r="I15" s="33"/>
      <c r="J15" s="1"/>
    </row>
    <row r="16" spans="1:10">
      <c r="A16" s="17" t="s">
        <v>179</v>
      </c>
      <c r="B16" s="18">
        <f>B7+(B11*(B7/(B4+B5+B6+B7)))</f>
        <v>58245663.577638514</v>
      </c>
      <c r="C16" s="31">
        <f t="shared" si="0"/>
        <v>4.1640634279783608</v>
      </c>
      <c r="F16" s="1"/>
      <c r="G16" s="34"/>
      <c r="H16" s="1"/>
      <c r="I16" s="1"/>
      <c r="J16" s="1"/>
    </row>
    <row r="17" spans="1:10">
      <c r="A17" s="23" t="s">
        <v>192</v>
      </c>
      <c r="B17" s="19">
        <f>SUM(B12:B16)</f>
        <v>1398769845.49</v>
      </c>
      <c r="C17" s="32">
        <f>SUM(C12:C16)</f>
        <v>100.00000000000001</v>
      </c>
      <c r="F17" s="1"/>
      <c r="G17" s="7"/>
      <c r="H17" s="7"/>
      <c r="I17" s="1"/>
      <c r="J17" s="1"/>
    </row>
    <row r="18" spans="1:10">
      <c r="F18" s="1"/>
      <c r="G18" s="1"/>
      <c r="H18" s="7"/>
      <c r="I18" s="1"/>
      <c r="J18" s="1"/>
    </row>
    <row r="19" spans="1:10">
      <c r="F19" s="1"/>
      <c r="G19" s="1"/>
      <c r="H19" s="7"/>
      <c r="I19" s="1"/>
      <c r="J19" s="1"/>
    </row>
    <row r="20" spans="1:10">
      <c r="F20" s="1"/>
      <c r="G20" s="1"/>
      <c r="H20" s="7"/>
      <c r="I20" s="1"/>
      <c r="J20" s="1"/>
    </row>
    <row r="21" spans="1:10">
      <c r="F21" s="1"/>
      <c r="G21" s="1"/>
      <c r="H21" s="7"/>
      <c r="I21" s="1"/>
      <c r="J21" s="1"/>
    </row>
    <row r="22" spans="1:10">
      <c r="F22" s="1"/>
      <c r="G22" s="26"/>
      <c r="H22" s="26"/>
      <c r="I22" s="6"/>
      <c r="J22" s="1"/>
    </row>
    <row r="23" spans="1:10">
      <c r="F23" s="1"/>
      <c r="G23" s="1"/>
      <c r="H23" s="1"/>
      <c r="I23" s="1"/>
      <c r="J23" s="1"/>
    </row>
    <row r="24" spans="1:10">
      <c r="F24" s="1"/>
      <c r="G24" s="1"/>
      <c r="H24" s="1"/>
      <c r="I24" s="1"/>
      <c r="J24" s="1"/>
    </row>
  </sheetData>
  <printOptions horizontalCentered="1" verticalCentered="1"/>
  <pageMargins left="0.19685039370078741" right="0.19685039370078741" top="0.19685039370078741" bottom="0.19685039370078741" header="0.11811023622047245" footer="0.11811023622047245"/>
  <pageSetup paperSize="9" orientation="portrait" r:id="rId1"/>
  <headerFooter>
    <oddHeader>&amp;C&amp;8MERRI - Part modulable 2014 - volumes</oddHeader>
    <oddFooter>&amp;L&amp;8DGOS, PF4&amp;R&amp;8 02/06/2014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8"/>
  <sheetViews>
    <sheetView tabSelected="1" zoomScale="89" zoomScaleNormal="89" workbookViewId="0"/>
  </sheetViews>
  <sheetFormatPr baseColWidth="10" defaultRowHeight="12.75"/>
  <cols>
    <col min="1" max="1" width="72.28515625" style="1" customWidth="1"/>
    <col min="2" max="2" width="25.7109375" style="1" customWidth="1"/>
    <col min="3" max="3" width="9" style="1" customWidth="1"/>
    <col min="4" max="4" width="13.42578125" style="37" customWidth="1"/>
    <col min="5" max="5" width="14.140625" style="1" customWidth="1"/>
    <col min="6" max="6" width="10.42578125" style="37" customWidth="1"/>
    <col min="7" max="7" width="10.85546875" style="1" customWidth="1"/>
    <col min="8" max="8" width="13.42578125" style="37" customWidth="1"/>
    <col min="9" max="9" width="15.7109375" style="1" customWidth="1"/>
    <col min="10" max="10" width="15.7109375" style="37" customWidth="1"/>
    <col min="11" max="11" width="15.7109375" style="1" customWidth="1"/>
    <col min="12" max="12" width="15.7109375" style="37" customWidth="1"/>
    <col min="13" max="13" width="15.7109375" style="1" customWidth="1"/>
    <col min="14" max="14" width="12.140625" style="39" customWidth="1"/>
    <col min="15" max="15" width="15.7109375" style="39" customWidth="1"/>
    <col min="16" max="16" width="13" style="39" customWidth="1"/>
    <col min="17" max="17" width="15.7109375" style="39" customWidth="1"/>
    <col min="18" max="16384" width="11.42578125" style="1"/>
  </cols>
  <sheetData>
    <row r="1" spans="1:17" s="35" customFormat="1" ht="51">
      <c r="A1" s="40" t="s">
        <v>164</v>
      </c>
      <c r="B1" s="2" t="s">
        <v>165</v>
      </c>
      <c r="C1" s="50" t="s">
        <v>166</v>
      </c>
      <c r="D1" s="5" t="s">
        <v>180</v>
      </c>
      <c r="E1" s="5" t="s">
        <v>170</v>
      </c>
      <c r="F1" s="5" t="s">
        <v>181</v>
      </c>
      <c r="G1" s="5" t="s">
        <v>171</v>
      </c>
      <c r="H1" s="5" t="s">
        <v>182</v>
      </c>
      <c r="I1" s="5" t="s">
        <v>169</v>
      </c>
      <c r="J1" s="5" t="s">
        <v>183</v>
      </c>
      <c r="K1" s="5" t="s">
        <v>172</v>
      </c>
      <c r="L1" s="5" t="s">
        <v>184</v>
      </c>
      <c r="M1" s="5" t="s">
        <v>173</v>
      </c>
      <c r="N1" s="9" t="s">
        <v>194</v>
      </c>
      <c r="O1" s="10" t="s">
        <v>174</v>
      </c>
      <c r="P1" s="9" t="s">
        <v>193</v>
      </c>
      <c r="Q1" s="41" t="s">
        <v>195</v>
      </c>
    </row>
    <row r="2" spans="1:17">
      <c r="A2" s="15" t="s">
        <v>54</v>
      </c>
      <c r="B2" s="1" t="s">
        <v>45</v>
      </c>
      <c r="C2" s="16" t="s">
        <v>4</v>
      </c>
      <c r="D2" s="12">
        <v>30.710217607924026</v>
      </c>
      <c r="E2" s="7">
        <f>$E$137/100*D2</f>
        <v>257130945.0778783</v>
      </c>
      <c r="F2" s="12">
        <v>14.645007088281996</v>
      </c>
      <c r="G2" s="7">
        <f>$G$137/100*F2</f>
        <v>10662601.985517601</v>
      </c>
      <c r="H2" s="12">
        <v>17.401484538649427</v>
      </c>
      <c r="I2" s="7">
        <f>$I$137/100*H2</f>
        <v>11402561.448201466</v>
      </c>
      <c r="J2" s="12">
        <v>14.091113710736265</v>
      </c>
      <c r="K2" s="7">
        <f>$K$137/100*J2</f>
        <v>8207462.714058754</v>
      </c>
      <c r="L2" s="12">
        <v>19.82828666755373</v>
      </c>
      <c r="M2" s="7">
        <f>$M$137/100*L2</f>
        <v>72355264.715925232</v>
      </c>
      <c r="N2" s="8">
        <f>((D2*(100/$O$137*$E$137))+(F2*(100/$O$137*$G$137))+(H2*(100/$O$137*$I$137))+(J2*(100/$O$137*$K$137))+(L2*(100/$O$137*$M$137)))/100</f>
        <v>25.719659109948729</v>
      </c>
      <c r="O2" s="11">
        <f>E2+G2+I2+K2+M2</f>
        <v>359758835.94158131</v>
      </c>
      <c r="P2" s="14">
        <f>SUM(O$104:O$136)/SUM(N$2:N$103)*N2</f>
        <v>684515.0482739174</v>
      </c>
      <c r="Q2" s="42">
        <f>E2+G2+I2+K2+M2+P2</f>
        <v>360443350.98985523</v>
      </c>
    </row>
    <row r="3" spans="1:17">
      <c r="A3" s="15" t="s">
        <v>151</v>
      </c>
      <c r="B3" s="1" t="s">
        <v>145</v>
      </c>
      <c r="C3" s="16" t="s">
        <v>4</v>
      </c>
      <c r="D3" s="12">
        <v>5.6734858677878934</v>
      </c>
      <c r="E3" s="7">
        <f>$E$137/100*D3</f>
        <v>47503042.853524819</v>
      </c>
      <c r="F3" s="12">
        <v>4.8905945767413934</v>
      </c>
      <c r="G3" s="7">
        <f t="shared" ref="G3:G66" si="0">$G$137/100*F3</f>
        <v>3560699.0921874447</v>
      </c>
      <c r="H3" s="12">
        <v>5.2012808315033414</v>
      </c>
      <c r="I3" s="7">
        <f t="shared" ref="I3:I66" si="1">$I$137/100*H3</f>
        <v>3408210.6132292268</v>
      </c>
      <c r="J3" s="12">
        <v>4.6770926160049768</v>
      </c>
      <c r="K3" s="7">
        <f>$K$137/100*J3</f>
        <v>2724203.6395471422</v>
      </c>
      <c r="L3" s="12">
        <v>5.8831474336407377</v>
      </c>
      <c r="M3" s="7">
        <f t="shared" ref="M3:M66" si="2">$M$137/100*L3</f>
        <v>21468152.899990764</v>
      </c>
      <c r="N3" s="8">
        <f t="shared" ref="N3:N66" si="3">((D3*(100/$O$137*$E$137))+(F3*(100/$O$137*$G$137))+(H3*(100/$O$137*$I$137))+(J3*(100/$O$137*$K$137))+(L3*(100/$O$137*$M$137)))/100</f>
        <v>5.6238207710374741</v>
      </c>
      <c r="O3" s="11">
        <f t="shared" ref="O3:O66" si="4">E3+G3+I3+K3+M3</f>
        <v>78664309.09847939</v>
      </c>
      <c r="P3" s="14">
        <f t="shared" ref="P3:P66" si="5">SUM(O$104:O$136)/SUM(N$2:N$103)*N3</f>
        <v>149674.99880593285</v>
      </c>
      <c r="Q3" s="42">
        <f t="shared" ref="Q3:Q66" si="6">E3+G3+I3+K3+M3+P3</f>
        <v>78813984.09728533</v>
      </c>
    </row>
    <row r="4" spans="1:17">
      <c r="A4" s="15" t="s">
        <v>138</v>
      </c>
      <c r="B4" s="1" t="s">
        <v>130</v>
      </c>
      <c r="C4" s="16" t="s">
        <v>4</v>
      </c>
      <c r="D4" s="12">
        <v>4.3585262886146507</v>
      </c>
      <c r="E4" s="7">
        <f t="shared" ref="E4:E67" si="7">$E$137/100*D4</f>
        <v>36493130.65919435</v>
      </c>
      <c r="F4" s="12">
        <v>2.9339985964146935</v>
      </c>
      <c r="G4" s="7">
        <f t="shared" si="0"/>
        <v>2136158.6970257382</v>
      </c>
      <c r="H4" s="12">
        <v>2.6313363265909695</v>
      </c>
      <c r="I4" s="7">
        <f t="shared" si="1"/>
        <v>1724219.2232621401</v>
      </c>
      <c r="J4" s="12">
        <v>3.1667360134103584</v>
      </c>
      <c r="K4" s="7">
        <f t="shared" ref="K4:K67" si="8">$K$137/100*J4</f>
        <v>1844486.4110016858</v>
      </c>
      <c r="L4" s="12">
        <v>5.2813637221966943</v>
      </c>
      <c r="M4" s="7">
        <f t="shared" si="2"/>
        <v>19272188.091063697</v>
      </c>
      <c r="N4" s="8">
        <f t="shared" si="3"/>
        <v>4.3945888087659588</v>
      </c>
      <c r="O4" s="11">
        <f t="shared" si="4"/>
        <v>61470183.081547603</v>
      </c>
      <c r="P4" s="14">
        <f t="shared" si="5"/>
        <v>116959.64389406885</v>
      </c>
      <c r="Q4" s="42">
        <f t="shared" si="6"/>
        <v>61587142.725441672</v>
      </c>
    </row>
    <row r="5" spans="1:17">
      <c r="A5" s="15" t="s">
        <v>102</v>
      </c>
      <c r="B5" s="1" t="s">
        <v>99</v>
      </c>
      <c r="C5" s="16" t="s">
        <v>4</v>
      </c>
      <c r="D5" s="12">
        <v>3.4957295834114577</v>
      </c>
      <c r="E5" s="7">
        <f t="shared" si="7"/>
        <v>29269094.182105593</v>
      </c>
      <c r="F5" s="12">
        <v>4.1029553750449566</v>
      </c>
      <c r="G5" s="7">
        <f t="shared" si="0"/>
        <v>2987241.9907156606</v>
      </c>
      <c r="H5" s="12">
        <v>4.3389017536910757</v>
      </c>
      <c r="I5" s="7">
        <f t="shared" si="1"/>
        <v>2843124.8928381051</v>
      </c>
      <c r="J5" s="12">
        <v>4.4554892382177886</v>
      </c>
      <c r="K5" s="7">
        <f t="shared" si="8"/>
        <v>2595129.2812079536</v>
      </c>
      <c r="L5" s="12">
        <v>5.8849950127163169</v>
      </c>
      <c r="M5" s="7">
        <f t="shared" si="2"/>
        <v>21474894.888107963</v>
      </c>
      <c r="N5" s="8">
        <f t="shared" si="3"/>
        <v>4.23010872261613</v>
      </c>
      <c r="O5" s="11">
        <f t="shared" si="4"/>
        <v>59169485.234975278</v>
      </c>
      <c r="P5" s="14">
        <f t="shared" si="5"/>
        <v>112582.09387951998</v>
      </c>
      <c r="Q5" s="42">
        <f t="shared" si="6"/>
        <v>59282067.328854799</v>
      </c>
    </row>
    <row r="6" spans="1:17">
      <c r="A6" s="15" t="s">
        <v>13</v>
      </c>
      <c r="B6" s="1" t="s">
        <v>10</v>
      </c>
      <c r="C6" s="16" t="s">
        <v>4</v>
      </c>
      <c r="D6" s="12">
        <v>3.4492475219127989</v>
      </c>
      <c r="E6" s="7">
        <f t="shared" si="7"/>
        <v>28879908.519050106</v>
      </c>
      <c r="F6" s="12">
        <v>3.2621233334388045</v>
      </c>
      <c r="G6" s="7">
        <f t="shared" si="0"/>
        <v>2375056.7358863768</v>
      </c>
      <c r="H6" s="12">
        <v>3.2417333802943116</v>
      </c>
      <c r="I6" s="7">
        <f t="shared" si="1"/>
        <v>2124190.2658013464</v>
      </c>
      <c r="J6" s="12">
        <v>3.5504226897869824</v>
      </c>
      <c r="K6" s="7">
        <f t="shared" si="8"/>
        <v>2067967.2624721357</v>
      </c>
      <c r="L6" s="12">
        <v>6.0753294987942494</v>
      </c>
      <c r="M6" s="7">
        <f t="shared" si="2"/>
        <v>22169443.15421075</v>
      </c>
      <c r="N6" s="8">
        <f t="shared" si="3"/>
        <v>4.1190883640644635</v>
      </c>
      <c r="O6" s="11">
        <f t="shared" si="4"/>
        <v>57616565.937420711</v>
      </c>
      <c r="P6" s="14">
        <f t="shared" si="5"/>
        <v>109627.3460825717</v>
      </c>
      <c r="Q6" s="42">
        <f t="shared" si="6"/>
        <v>57726193.283503279</v>
      </c>
    </row>
    <row r="7" spans="1:17">
      <c r="A7" s="15" t="s">
        <v>95</v>
      </c>
      <c r="B7" s="1" t="s">
        <v>96</v>
      </c>
      <c r="C7" s="16" t="s">
        <v>4</v>
      </c>
      <c r="D7" s="12">
        <v>3.0895200950610957</v>
      </c>
      <c r="E7" s="7">
        <f t="shared" si="7"/>
        <v>25867977.623029847</v>
      </c>
      <c r="F7" s="12">
        <v>3.1399054214758242</v>
      </c>
      <c r="G7" s="7">
        <f t="shared" si="0"/>
        <v>2286073.4432934364</v>
      </c>
      <c r="H7" s="12">
        <v>2.993116389881497</v>
      </c>
      <c r="I7" s="7">
        <f t="shared" si="1"/>
        <v>1961280.5724385376</v>
      </c>
      <c r="J7" s="12">
        <v>3.1580681655814686</v>
      </c>
      <c r="K7" s="7">
        <f t="shared" si="8"/>
        <v>1839437.7654987725</v>
      </c>
      <c r="L7" s="12">
        <v>3.4730644393109751</v>
      </c>
      <c r="M7" s="7">
        <f t="shared" si="2"/>
        <v>12673535.595640797</v>
      </c>
      <c r="N7" s="8">
        <f t="shared" si="3"/>
        <v>3.1905395408791879</v>
      </c>
      <c r="O7" s="11">
        <f t="shared" si="4"/>
        <v>44628304.999901392</v>
      </c>
      <c r="P7" s="14">
        <f t="shared" si="5"/>
        <v>84914.512999900835</v>
      </c>
      <c r="Q7" s="42">
        <f t="shared" si="6"/>
        <v>44713219.512901291</v>
      </c>
    </row>
    <row r="8" spans="1:17">
      <c r="A8" s="15" t="s">
        <v>85</v>
      </c>
      <c r="B8" s="1" t="s">
        <v>82</v>
      </c>
      <c r="C8" s="16" t="s">
        <v>4</v>
      </c>
      <c r="D8" s="12">
        <v>3.1141154460863389</v>
      </c>
      <c r="E8" s="7">
        <f t="shared" si="7"/>
        <v>26073909.926551238</v>
      </c>
      <c r="F8" s="12">
        <v>3.0165260521468724</v>
      </c>
      <c r="G8" s="7">
        <f t="shared" si="0"/>
        <v>2196244.5275101583</v>
      </c>
      <c r="H8" s="12">
        <v>3.4778274455788329</v>
      </c>
      <c r="I8" s="7">
        <f t="shared" si="1"/>
        <v>2278894.1406910564</v>
      </c>
      <c r="J8" s="12">
        <v>3.6926491037145963</v>
      </c>
      <c r="K8" s="7">
        <f t="shared" si="8"/>
        <v>2150807.9813271528</v>
      </c>
      <c r="L8" s="12">
        <v>3.0731933823380713</v>
      </c>
      <c r="M8" s="7">
        <f t="shared" si="2"/>
        <v>11214368.867591834</v>
      </c>
      <c r="N8" s="8">
        <f t="shared" si="3"/>
        <v>3.1394890011042595</v>
      </c>
      <c r="O8" s="11">
        <f t="shared" si="4"/>
        <v>43914225.443671443</v>
      </c>
      <c r="P8" s="14">
        <f t="shared" si="5"/>
        <v>83555.830034895</v>
      </c>
      <c r="Q8" s="42">
        <f t="shared" si="6"/>
        <v>43997781.273706339</v>
      </c>
    </row>
    <row r="9" spans="1:17">
      <c r="A9" s="15" t="s">
        <v>117</v>
      </c>
      <c r="B9" s="1" t="s">
        <v>118</v>
      </c>
      <c r="C9" s="16" t="s">
        <v>4</v>
      </c>
      <c r="D9" s="12">
        <v>2.5923468516614894</v>
      </c>
      <c r="E9" s="7">
        <f t="shared" si="7"/>
        <v>21705238.446939178</v>
      </c>
      <c r="F9" s="12">
        <v>3.3581258327076355</v>
      </c>
      <c r="G9" s="7">
        <f t="shared" si="0"/>
        <v>2444953.3520606048</v>
      </c>
      <c r="H9" s="12">
        <v>3.1351975030855792</v>
      </c>
      <c r="I9" s="7">
        <f t="shared" si="1"/>
        <v>2054381.1708581799</v>
      </c>
      <c r="J9" s="12">
        <v>2.4782229952437529</v>
      </c>
      <c r="K9" s="7">
        <f t="shared" si="8"/>
        <v>1443457.4333956845</v>
      </c>
      <c r="L9" s="12">
        <v>3.0746987544765281</v>
      </c>
      <c r="M9" s="7">
        <f t="shared" si="2"/>
        <v>11219862.110724749</v>
      </c>
      <c r="N9" s="8">
        <f t="shared" si="3"/>
        <v>2.7787196474695657</v>
      </c>
      <c r="O9" s="11">
        <f t="shared" si="4"/>
        <v>38867892.513978392</v>
      </c>
      <c r="P9" s="14">
        <f t="shared" si="5"/>
        <v>73954.145562200021</v>
      </c>
      <c r="Q9" s="42">
        <f t="shared" si="6"/>
        <v>38941846.659540594</v>
      </c>
    </row>
    <row r="10" spans="1:17">
      <c r="A10" s="15" t="s">
        <v>3</v>
      </c>
      <c r="B10" s="1" t="s">
        <v>1</v>
      </c>
      <c r="C10" s="16" t="s">
        <v>4</v>
      </c>
      <c r="D10" s="12">
        <v>2.4180269687646909</v>
      </c>
      <c r="E10" s="7">
        <f t="shared" si="7"/>
        <v>20245690.461725511</v>
      </c>
      <c r="F10" s="12">
        <v>2.034857767138269</v>
      </c>
      <c r="G10" s="7">
        <f t="shared" si="0"/>
        <v>1481520.5166745794</v>
      </c>
      <c r="H10" s="12">
        <v>1.574142668168844</v>
      </c>
      <c r="I10" s="7">
        <f t="shared" si="1"/>
        <v>1031478.576564258</v>
      </c>
      <c r="J10" s="12">
        <v>1.8607672667594721</v>
      </c>
      <c r="K10" s="7">
        <f t="shared" si="8"/>
        <v>1083816.2458254276</v>
      </c>
      <c r="L10" s="12">
        <v>3.7062724830619054</v>
      </c>
      <c r="M10" s="7">
        <f t="shared" si="2"/>
        <v>13524533.466631504</v>
      </c>
      <c r="N10" s="8">
        <f t="shared" si="3"/>
        <v>2.6714215632557927</v>
      </c>
      <c r="O10" s="11">
        <f t="shared" si="4"/>
        <v>37367039.267421283</v>
      </c>
      <c r="P10" s="14">
        <f t="shared" si="5"/>
        <v>71098.464117072348</v>
      </c>
      <c r="Q10" s="42">
        <f t="shared" si="6"/>
        <v>37438137.731538355</v>
      </c>
    </row>
    <row r="11" spans="1:17">
      <c r="A11" s="15" t="s">
        <v>91</v>
      </c>
      <c r="B11" s="1" t="s">
        <v>89</v>
      </c>
      <c r="C11" s="16" t="s">
        <v>4</v>
      </c>
      <c r="D11" s="12">
        <v>1.9842165133037533</v>
      </c>
      <c r="E11" s="7">
        <f t="shared" si="7"/>
        <v>16613476.134186719</v>
      </c>
      <c r="F11" s="12">
        <v>1.9292729303277512</v>
      </c>
      <c r="G11" s="7">
        <f t="shared" si="0"/>
        <v>1404647.2803674983</v>
      </c>
      <c r="H11" s="12">
        <v>2.2113931282285426</v>
      </c>
      <c r="I11" s="7">
        <f t="shared" si="1"/>
        <v>1449045.681979123</v>
      </c>
      <c r="J11" s="12">
        <v>2.6864676827050813</v>
      </c>
      <c r="K11" s="7">
        <f t="shared" si="8"/>
        <v>1564750.9338829762</v>
      </c>
      <c r="L11" s="12">
        <v>2.6449976409664577</v>
      </c>
      <c r="M11" s="7">
        <f t="shared" si="2"/>
        <v>9651842.7282117177</v>
      </c>
      <c r="N11" s="8">
        <f t="shared" si="3"/>
        <v>2.1936248384198169</v>
      </c>
      <c r="O11" s="11">
        <f t="shared" si="4"/>
        <v>30683762.758628033</v>
      </c>
      <c r="P11" s="14">
        <f t="shared" si="5"/>
        <v>58382.158400574481</v>
      </c>
      <c r="Q11" s="42">
        <f t="shared" si="6"/>
        <v>30742144.917028606</v>
      </c>
    </row>
    <row r="12" spans="1:17">
      <c r="A12" s="15" t="s">
        <v>146</v>
      </c>
      <c r="B12" s="1" t="s">
        <v>145</v>
      </c>
      <c r="C12" s="16" t="s">
        <v>4</v>
      </c>
      <c r="D12" s="12">
        <v>1.8495369120822556</v>
      </c>
      <c r="E12" s="7">
        <f t="shared" si="7"/>
        <v>15485828.860991886</v>
      </c>
      <c r="F12" s="12">
        <v>3.0534012799242509</v>
      </c>
      <c r="G12" s="7">
        <f t="shared" si="0"/>
        <v>2223092.3039943427</v>
      </c>
      <c r="H12" s="12">
        <v>3.1630027390627706</v>
      </c>
      <c r="I12" s="7">
        <f t="shared" si="1"/>
        <v>2072600.9331495801</v>
      </c>
      <c r="J12" s="12">
        <v>3.3130868396838045</v>
      </c>
      <c r="K12" s="7">
        <f t="shared" si="8"/>
        <v>1929729.4212043362</v>
      </c>
      <c r="L12" s="12">
        <v>2.0004608377788045</v>
      </c>
      <c r="M12" s="7">
        <f t="shared" si="2"/>
        <v>7299867.9057924077</v>
      </c>
      <c r="N12" s="8">
        <f t="shared" si="3"/>
        <v>2.0740452421676832</v>
      </c>
      <c r="O12" s="11">
        <f t="shared" si="4"/>
        <v>29011119.425132554</v>
      </c>
      <c r="P12" s="14">
        <f t="shared" si="5"/>
        <v>55199.611044437763</v>
      </c>
      <c r="Q12" s="42">
        <f t="shared" si="6"/>
        <v>29066319.036176991</v>
      </c>
    </row>
    <row r="13" spans="1:17">
      <c r="A13" s="15" t="s">
        <v>31</v>
      </c>
      <c r="B13" s="1" t="s">
        <v>27</v>
      </c>
      <c r="C13" s="16" t="s">
        <v>4</v>
      </c>
      <c r="D13" s="12">
        <v>1.6326264766999916</v>
      </c>
      <c r="E13" s="7">
        <f t="shared" si="7"/>
        <v>13669678.094521759</v>
      </c>
      <c r="F13" s="12">
        <v>2.0244125258361017</v>
      </c>
      <c r="G13" s="7">
        <f t="shared" si="0"/>
        <v>1473915.6415129406</v>
      </c>
      <c r="H13" s="12">
        <v>1.866847659773617</v>
      </c>
      <c r="I13" s="7">
        <f t="shared" si="1"/>
        <v>1223277.5374837012</v>
      </c>
      <c r="J13" s="12">
        <v>1.7520437678471135</v>
      </c>
      <c r="K13" s="7">
        <f t="shared" si="8"/>
        <v>1020489.5222049021</v>
      </c>
      <c r="L13" s="12">
        <v>2.8208191262942348</v>
      </c>
      <c r="M13" s="7">
        <f t="shared" si="2"/>
        <v>10293431.702939203</v>
      </c>
      <c r="N13" s="8">
        <f t="shared" si="3"/>
        <v>1.9789383215439142</v>
      </c>
      <c r="O13" s="11">
        <f t="shared" si="4"/>
        <v>27680792.498662509</v>
      </c>
      <c r="P13" s="14">
        <f t="shared" si="5"/>
        <v>52668.390934417708</v>
      </c>
      <c r="Q13" s="42">
        <f t="shared" si="6"/>
        <v>27733460.889596928</v>
      </c>
    </row>
    <row r="14" spans="1:17">
      <c r="A14" s="15" t="s">
        <v>75</v>
      </c>
      <c r="B14" s="1" t="s">
        <v>45</v>
      </c>
      <c r="C14" s="16" t="s">
        <v>2</v>
      </c>
      <c r="D14" s="12">
        <v>2.5782701377643025</v>
      </c>
      <c r="E14" s="7">
        <f t="shared" si="7"/>
        <v>21587376.737387482</v>
      </c>
      <c r="F14" s="12">
        <v>2.30533628794706</v>
      </c>
      <c r="G14" s="7">
        <f t="shared" si="0"/>
        <v>1678448.0289407412</v>
      </c>
      <c r="H14" s="12">
        <v>2.1626299941932556</v>
      </c>
      <c r="I14" s="7">
        <f t="shared" si="1"/>
        <v>1417092.969495927</v>
      </c>
      <c r="J14" s="12">
        <v>1.9304627548513278</v>
      </c>
      <c r="K14" s="7">
        <f t="shared" si="8"/>
        <v>1124410.8454855096</v>
      </c>
      <c r="L14" s="12">
        <v>0.1620821580161757</v>
      </c>
      <c r="M14" s="7">
        <f t="shared" si="2"/>
        <v>591452.88978392957</v>
      </c>
      <c r="N14" s="8">
        <f t="shared" si="3"/>
        <v>1.8872855716733821</v>
      </c>
      <c r="O14" s="11">
        <f t="shared" si="4"/>
        <v>26398781.471093588</v>
      </c>
      <c r="P14" s="14">
        <f t="shared" si="5"/>
        <v>50229.101741902836</v>
      </c>
      <c r="Q14" s="42">
        <f t="shared" si="6"/>
        <v>26449010.57283549</v>
      </c>
    </row>
    <row r="15" spans="1:17">
      <c r="A15" s="15" t="s">
        <v>20</v>
      </c>
      <c r="B15" s="1" t="s">
        <v>19</v>
      </c>
      <c r="C15" s="16" t="s">
        <v>4</v>
      </c>
      <c r="D15" s="12">
        <v>1.1156559848861693</v>
      </c>
      <c r="E15" s="7">
        <f t="shared" si="7"/>
        <v>9341180.2364289351</v>
      </c>
      <c r="F15" s="12">
        <v>3.0965293278940287</v>
      </c>
      <c r="G15" s="7">
        <f t="shared" si="0"/>
        <v>2254492.5762606496</v>
      </c>
      <c r="H15" s="12">
        <v>3.5365790644384845</v>
      </c>
      <c r="I15" s="7">
        <f t="shared" si="1"/>
        <v>2317391.944872106</v>
      </c>
      <c r="J15" s="12">
        <v>3.6304991591232101</v>
      </c>
      <c r="K15" s="7">
        <f t="shared" si="8"/>
        <v>2114608.3335643238</v>
      </c>
      <c r="L15" s="12">
        <v>2.6158059347781659</v>
      </c>
      <c r="M15" s="7">
        <f t="shared" si="2"/>
        <v>9545319.4736221191</v>
      </c>
      <c r="N15" s="8">
        <f t="shared" si="3"/>
        <v>1.8282487752250212</v>
      </c>
      <c r="O15" s="11">
        <f t="shared" si="4"/>
        <v>25572992.564748131</v>
      </c>
      <c r="P15" s="14">
        <f t="shared" si="5"/>
        <v>48657.86880300453</v>
      </c>
      <c r="Q15" s="42">
        <f t="shared" si="6"/>
        <v>25621650.433551136</v>
      </c>
    </row>
    <row r="16" spans="1:17">
      <c r="A16" s="15" t="s">
        <v>35</v>
      </c>
      <c r="B16" s="1" t="s">
        <v>34</v>
      </c>
      <c r="C16" s="16" t="s">
        <v>4</v>
      </c>
      <c r="D16" s="12">
        <v>1.497142177834724</v>
      </c>
      <c r="E16" s="7">
        <f t="shared" si="7"/>
        <v>12535293.23749453</v>
      </c>
      <c r="F16" s="12">
        <v>1.7893764310719358</v>
      </c>
      <c r="G16" s="7">
        <f t="shared" si="0"/>
        <v>1302792.7246311919</v>
      </c>
      <c r="H16" s="12">
        <v>1.4449042117458573</v>
      </c>
      <c r="I16" s="7">
        <f t="shared" si="1"/>
        <v>946793.30516912066</v>
      </c>
      <c r="J16" s="12">
        <v>1.58823881122934</v>
      </c>
      <c r="K16" s="7">
        <f t="shared" si="8"/>
        <v>925080.23792710598</v>
      </c>
      <c r="L16" s="12">
        <v>2.4205818758390727</v>
      </c>
      <c r="M16" s="7">
        <f t="shared" si="2"/>
        <v>8832928.7007688154</v>
      </c>
      <c r="N16" s="8">
        <f t="shared" si="3"/>
        <v>1.7546051831626592</v>
      </c>
      <c r="O16" s="11">
        <f t="shared" si="4"/>
        <v>24542888.205990762</v>
      </c>
      <c r="P16" s="14">
        <f t="shared" si="5"/>
        <v>46697.883767427877</v>
      </c>
      <c r="Q16" s="42">
        <f t="shared" si="6"/>
        <v>24589586.089758188</v>
      </c>
    </row>
    <row r="17" spans="1:17">
      <c r="A17" s="15" t="s">
        <v>21</v>
      </c>
      <c r="B17" s="1" t="s">
        <v>22</v>
      </c>
      <c r="C17" s="16" t="s">
        <v>4</v>
      </c>
      <c r="D17" s="12">
        <v>1.3831357609397021</v>
      </c>
      <c r="E17" s="7">
        <f t="shared" si="7"/>
        <v>11580738.694917938</v>
      </c>
      <c r="F17" s="12">
        <v>2.1290871112784684</v>
      </c>
      <c r="G17" s="7">
        <f t="shared" si="0"/>
        <v>1550126.1503807749</v>
      </c>
      <c r="H17" s="12">
        <v>2.5262692012862269</v>
      </c>
      <c r="I17" s="7">
        <f t="shared" si="1"/>
        <v>1655372.5481516155</v>
      </c>
      <c r="J17" s="12">
        <v>2.397383559147936</v>
      </c>
      <c r="K17" s="7">
        <f t="shared" si="8"/>
        <v>1396371.9672499937</v>
      </c>
      <c r="L17" s="12">
        <v>2.150728483533054</v>
      </c>
      <c r="M17" s="7">
        <f t="shared" si="2"/>
        <v>7848208.5400126707</v>
      </c>
      <c r="N17" s="8">
        <f t="shared" si="3"/>
        <v>1.7179965654546283</v>
      </c>
      <c r="O17" s="11">
        <f t="shared" si="4"/>
        <v>24030817.900712993</v>
      </c>
      <c r="P17" s="14">
        <f t="shared" si="5"/>
        <v>45723.564877331817</v>
      </c>
      <c r="Q17" s="42">
        <f t="shared" si="6"/>
        <v>24076541.465590324</v>
      </c>
    </row>
    <row r="18" spans="1:17">
      <c r="A18" s="43" t="s">
        <v>131</v>
      </c>
      <c r="B18" s="4" t="s">
        <v>130</v>
      </c>
      <c r="C18" s="51" t="s">
        <v>4</v>
      </c>
      <c r="D18" s="12">
        <v>1.6255892412767861</v>
      </c>
      <c r="E18" s="7">
        <f t="shared" si="7"/>
        <v>13610756.630069567</v>
      </c>
      <c r="F18" s="12">
        <v>1.8676377441373098</v>
      </c>
      <c r="G18" s="7">
        <f t="shared" si="0"/>
        <v>1359772.5012232948</v>
      </c>
      <c r="H18" s="12">
        <v>1.5642618160295638</v>
      </c>
      <c r="I18" s="7">
        <f t="shared" si="1"/>
        <v>1025004.0126597534</v>
      </c>
      <c r="J18" s="12">
        <v>1.5427960069812148</v>
      </c>
      <c r="K18" s="7">
        <f t="shared" si="8"/>
        <v>898611.77495497151</v>
      </c>
      <c r="L18" s="12">
        <v>1.9247460989728267</v>
      </c>
      <c r="M18" s="7">
        <f t="shared" si="2"/>
        <v>7023577.7723555006</v>
      </c>
      <c r="N18" s="8">
        <f t="shared" si="3"/>
        <v>1.7099112317715603</v>
      </c>
      <c r="O18" s="11">
        <f t="shared" si="4"/>
        <v>23917722.691263087</v>
      </c>
      <c r="P18" s="14">
        <f t="shared" si="5"/>
        <v>45508.378021521778</v>
      </c>
      <c r="Q18" s="42">
        <f t="shared" si="6"/>
        <v>23963231.06928461</v>
      </c>
    </row>
    <row r="19" spans="1:17">
      <c r="A19" s="15" t="s">
        <v>116</v>
      </c>
      <c r="B19" s="1" t="s">
        <v>115</v>
      </c>
      <c r="C19" s="16" t="s">
        <v>4</v>
      </c>
      <c r="D19" s="12">
        <v>1.4329866188928833</v>
      </c>
      <c r="E19" s="7">
        <f t="shared" si="7"/>
        <v>11998130.664655628</v>
      </c>
      <c r="F19" s="12">
        <v>2.2030289769187448</v>
      </c>
      <c r="G19" s="7">
        <f t="shared" si="0"/>
        <v>1603961.0634426964</v>
      </c>
      <c r="H19" s="12">
        <v>2.3042203158873975</v>
      </c>
      <c r="I19" s="7">
        <f t="shared" si="1"/>
        <v>1509871.9700462657</v>
      </c>
      <c r="J19" s="12">
        <v>1.9002879015277092</v>
      </c>
      <c r="K19" s="7">
        <f t="shared" si="8"/>
        <v>1106835.3018741414</v>
      </c>
      <c r="L19" s="12">
        <v>2.0946152766515889</v>
      </c>
      <c r="M19" s="7">
        <f t="shared" si="2"/>
        <v>7643446.2221160037</v>
      </c>
      <c r="N19" s="8">
        <f t="shared" si="3"/>
        <v>1.7059450704109103</v>
      </c>
      <c r="O19" s="11">
        <f t="shared" si="4"/>
        <v>23862245.222134735</v>
      </c>
      <c r="P19" s="14">
        <f t="shared" si="5"/>
        <v>45402.82074630123</v>
      </c>
      <c r="Q19" s="42">
        <f t="shared" si="6"/>
        <v>23907648.042881038</v>
      </c>
    </row>
    <row r="20" spans="1:17">
      <c r="A20" s="15" t="s">
        <v>53</v>
      </c>
      <c r="B20" s="1" t="s">
        <v>45</v>
      </c>
      <c r="C20" s="16" t="s">
        <v>2</v>
      </c>
      <c r="D20" s="12">
        <v>2.2536903247403344</v>
      </c>
      <c r="E20" s="7">
        <f t="shared" si="7"/>
        <v>18869730.280381612</v>
      </c>
      <c r="F20" s="12">
        <v>1.2422620395094519</v>
      </c>
      <c r="G20" s="7">
        <f t="shared" si="0"/>
        <v>904454.71341594844</v>
      </c>
      <c r="H20" s="12">
        <v>0.92925225437699321</v>
      </c>
      <c r="I20" s="7">
        <f t="shared" si="1"/>
        <v>608905.28666560398</v>
      </c>
      <c r="J20" s="12">
        <v>1.3624336302227458</v>
      </c>
      <c r="K20" s="7">
        <f t="shared" si="8"/>
        <v>793558.51141227002</v>
      </c>
      <c r="L20" s="12">
        <v>0.11796391087919414</v>
      </c>
      <c r="M20" s="7">
        <f t="shared" si="2"/>
        <v>430461.29712037946</v>
      </c>
      <c r="N20" s="8">
        <f t="shared" si="3"/>
        <v>1.5447223259593459</v>
      </c>
      <c r="O20" s="11">
        <f t="shared" si="4"/>
        <v>21607110.088995814</v>
      </c>
      <c r="P20" s="14">
        <f t="shared" si="5"/>
        <v>41111.963148642499</v>
      </c>
      <c r="Q20" s="42">
        <f t="shared" si="6"/>
        <v>21648222.052144457</v>
      </c>
    </row>
    <row r="21" spans="1:17">
      <c r="A21" s="15" t="s">
        <v>119</v>
      </c>
      <c r="B21" s="1" t="s">
        <v>118</v>
      </c>
      <c r="C21" s="16" t="s">
        <v>4</v>
      </c>
      <c r="D21" s="12">
        <v>1.3719036469439363</v>
      </c>
      <c r="E21" s="7">
        <f t="shared" si="7"/>
        <v>11486694.291722028</v>
      </c>
      <c r="F21" s="12">
        <v>1.6880254702410968</v>
      </c>
      <c r="G21" s="7">
        <f t="shared" si="0"/>
        <v>1229002.04978381</v>
      </c>
      <c r="H21" s="12">
        <v>2.1156217590744086</v>
      </c>
      <c r="I21" s="7">
        <f t="shared" si="1"/>
        <v>1386290.1786004927</v>
      </c>
      <c r="J21" s="12">
        <v>2.3489436501473828</v>
      </c>
      <c r="K21" s="7">
        <f t="shared" si="8"/>
        <v>1368157.820720786</v>
      </c>
      <c r="L21" s="12">
        <v>1.5605780773816416</v>
      </c>
      <c r="M21" s="7">
        <f t="shared" si="2"/>
        <v>5694694.7455419805</v>
      </c>
      <c r="N21" s="8">
        <f t="shared" si="3"/>
        <v>1.5131037573924251</v>
      </c>
      <c r="O21" s="11">
        <f t="shared" si="4"/>
        <v>21164839.086369097</v>
      </c>
      <c r="P21" s="14">
        <f t="shared" si="5"/>
        <v>40270.451762491743</v>
      </c>
      <c r="Q21" s="42">
        <f t="shared" si="6"/>
        <v>21205109.538131587</v>
      </c>
    </row>
    <row r="22" spans="1:17">
      <c r="A22" s="15" t="s">
        <v>123</v>
      </c>
      <c r="B22" s="1" t="s">
        <v>124</v>
      </c>
      <c r="C22" s="16" t="s">
        <v>4</v>
      </c>
      <c r="D22" s="12">
        <v>1.0827348796345067</v>
      </c>
      <c r="E22" s="7">
        <f t="shared" si="7"/>
        <v>9065537.9399645776</v>
      </c>
      <c r="F22" s="12">
        <v>1.8726762073831118</v>
      </c>
      <c r="G22" s="7">
        <f t="shared" si="0"/>
        <v>1363440.8591752436</v>
      </c>
      <c r="H22" s="12">
        <v>2.2807406611852405</v>
      </c>
      <c r="I22" s="7">
        <f t="shared" si="1"/>
        <v>1494486.6042213407</v>
      </c>
      <c r="J22" s="12">
        <v>2.1708497497292827</v>
      </c>
      <c r="K22" s="7">
        <f t="shared" si="8"/>
        <v>1264425.8462801031</v>
      </c>
      <c r="L22" s="12">
        <v>2.129099890922086</v>
      </c>
      <c r="M22" s="7">
        <f t="shared" si="2"/>
        <v>7769283.7912414968</v>
      </c>
      <c r="N22" s="8">
        <f t="shared" si="3"/>
        <v>1.4982575662062589</v>
      </c>
      <c r="O22" s="11">
        <f t="shared" si="4"/>
        <v>20957175.040882763</v>
      </c>
      <c r="P22" s="14">
        <f t="shared" si="5"/>
        <v>39875.328279982154</v>
      </c>
      <c r="Q22" s="42">
        <f t="shared" si="6"/>
        <v>20997050.369162746</v>
      </c>
    </row>
    <row r="23" spans="1:17">
      <c r="A23" s="15" t="s">
        <v>41</v>
      </c>
      <c r="B23" s="1" t="s">
        <v>42</v>
      </c>
      <c r="C23" s="16" t="s">
        <v>4</v>
      </c>
      <c r="D23" s="12">
        <v>1.0643355000679811</v>
      </c>
      <c r="E23" s="7">
        <f t="shared" si="7"/>
        <v>8911483.3540548179</v>
      </c>
      <c r="F23" s="12">
        <v>1.9905778759413137</v>
      </c>
      <c r="G23" s="7">
        <f t="shared" si="0"/>
        <v>1449281.6209916312</v>
      </c>
      <c r="H23" s="12">
        <v>2.4597682829871905</v>
      </c>
      <c r="I23" s="7">
        <f t="shared" si="1"/>
        <v>1611796.9092121669</v>
      </c>
      <c r="J23" s="12">
        <v>2.4507559891192341</v>
      </c>
      <c r="K23" s="7">
        <f t="shared" si="8"/>
        <v>1427459.0933594352</v>
      </c>
      <c r="L23" s="12">
        <v>1.7236031271568435</v>
      </c>
      <c r="M23" s="7">
        <f t="shared" si="2"/>
        <v>6289588.3351688497</v>
      </c>
      <c r="N23" s="8">
        <f t="shared" si="3"/>
        <v>1.4076375308685487</v>
      </c>
      <c r="O23" s="11">
        <f t="shared" si="4"/>
        <v>19689609.3127869</v>
      </c>
      <c r="P23" s="14">
        <f t="shared" si="5"/>
        <v>37463.524235511657</v>
      </c>
      <c r="Q23" s="42">
        <f t="shared" si="6"/>
        <v>19727072.837022413</v>
      </c>
    </row>
    <row r="24" spans="1:17">
      <c r="A24" s="15" t="s">
        <v>26</v>
      </c>
      <c r="B24" s="1" t="s">
        <v>27</v>
      </c>
      <c r="C24" s="16" t="s">
        <v>4</v>
      </c>
      <c r="D24" s="12">
        <v>1.0467305054362639</v>
      </c>
      <c r="E24" s="7">
        <f t="shared" si="7"/>
        <v>8764080.0055817571</v>
      </c>
      <c r="F24" s="12">
        <v>1.7024647576673098</v>
      </c>
      <c r="G24" s="7">
        <f t="shared" si="0"/>
        <v>1239514.8732909688</v>
      </c>
      <c r="H24" s="12">
        <v>2.4802775658265332</v>
      </c>
      <c r="I24" s="7">
        <f t="shared" si="1"/>
        <v>1625235.8981280113</v>
      </c>
      <c r="J24" s="12">
        <v>2.293807024846986</v>
      </c>
      <c r="K24" s="7">
        <f t="shared" si="8"/>
        <v>1336043.1273316294</v>
      </c>
      <c r="L24" s="12">
        <v>1.6246432492109524</v>
      </c>
      <c r="M24" s="7">
        <f t="shared" si="2"/>
        <v>5928474.5241229665</v>
      </c>
      <c r="N24" s="8">
        <f t="shared" si="3"/>
        <v>1.350711733746724</v>
      </c>
      <c r="O24" s="11">
        <f t="shared" si="4"/>
        <v>18893348.42845533</v>
      </c>
      <c r="P24" s="14">
        <f t="shared" si="5"/>
        <v>35948.474420959326</v>
      </c>
      <c r="Q24" s="42">
        <f t="shared" si="6"/>
        <v>18929296.902876291</v>
      </c>
    </row>
    <row r="25" spans="1:17">
      <c r="A25" s="15" t="s">
        <v>111</v>
      </c>
      <c r="B25" s="1" t="s">
        <v>112</v>
      </c>
      <c r="C25" s="16" t="s">
        <v>4</v>
      </c>
      <c r="D25" s="12">
        <v>0.93919146572600143</v>
      </c>
      <c r="E25" s="7">
        <f t="shared" si="7"/>
        <v>7863675.6103249658</v>
      </c>
      <c r="F25" s="12">
        <v>2.2774204713327491</v>
      </c>
      <c r="G25" s="7">
        <f t="shared" si="0"/>
        <v>1658123.3380843424</v>
      </c>
      <c r="H25" s="12">
        <v>2.153298755736397</v>
      </c>
      <c r="I25" s="7">
        <f t="shared" si="1"/>
        <v>1410978.5474961356</v>
      </c>
      <c r="J25" s="12">
        <v>2.3045334850142174</v>
      </c>
      <c r="K25" s="7">
        <f t="shared" si="8"/>
        <v>1342290.8252555565</v>
      </c>
      <c r="L25" s="12">
        <v>1.7630948207122334</v>
      </c>
      <c r="M25" s="7">
        <f t="shared" si="2"/>
        <v>6433697.2029287769</v>
      </c>
      <c r="N25" s="8">
        <f t="shared" si="3"/>
        <v>1.3375156454133241</v>
      </c>
      <c r="O25" s="11">
        <f t="shared" si="4"/>
        <v>18708765.524089776</v>
      </c>
      <c r="P25" s="14">
        <f t="shared" si="5"/>
        <v>35597.267548272976</v>
      </c>
      <c r="Q25" s="42">
        <f t="shared" si="6"/>
        <v>18744362.79163805</v>
      </c>
    </row>
    <row r="26" spans="1:17">
      <c r="A26" s="15" t="s">
        <v>128</v>
      </c>
      <c r="B26" s="1" t="s">
        <v>127</v>
      </c>
      <c r="C26" s="16" t="s">
        <v>4</v>
      </c>
      <c r="D26" s="12">
        <v>0.88601187215238564</v>
      </c>
      <c r="E26" s="7">
        <f t="shared" si="7"/>
        <v>7418412.7558242865</v>
      </c>
      <c r="F26" s="12">
        <v>1.6210377561671385</v>
      </c>
      <c r="G26" s="7">
        <f t="shared" si="0"/>
        <v>1180230.2513965098</v>
      </c>
      <c r="H26" s="12">
        <v>1.5340442388650404</v>
      </c>
      <c r="I26" s="7">
        <f t="shared" si="1"/>
        <v>1005203.5307141487</v>
      </c>
      <c r="J26" s="12">
        <v>1.4377753086936673</v>
      </c>
      <c r="K26" s="7">
        <f t="shared" si="8"/>
        <v>837441.77213661931</v>
      </c>
      <c r="L26" s="12">
        <v>2.0729108934114846</v>
      </c>
      <c r="M26" s="7">
        <f t="shared" si="2"/>
        <v>7564244.9062805101</v>
      </c>
      <c r="N26" s="8">
        <f t="shared" si="3"/>
        <v>1.2872405905066717</v>
      </c>
      <c r="O26" s="11">
        <f t="shared" si="4"/>
        <v>18005533.216352075</v>
      </c>
      <c r="P26" s="14">
        <f t="shared" si="5"/>
        <v>34259.22370059658</v>
      </c>
      <c r="Q26" s="42">
        <f t="shared" si="6"/>
        <v>18039792.440052673</v>
      </c>
    </row>
    <row r="27" spans="1:17">
      <c r="A27" s="15" t="s">
        <v>81</v>
      </c>
      <c r="B27" s="1" t="s">
        <v>82</v>
      </c>
      <c r="C27" s="16" t="s">
        <v>4</v>
      </c>
      <c r="D27" s="12">
        <v>1.2465227626776927</v>
      </c>
      <c r="E27" s="7">
        <f t="shared" si="7"/>
        <v>10436903.447590701</v>
      </c>
      <c r="F27" s="12">
        <v>1.7433212341879623</v>
      </c>
      <c r="G27" s="7">
        <f t="shared" si="0"/>
        <v>1269261.2807214528</v>
      </c>
      <c r="H27" s="12">
        <v>1.7822843517714819</v>
      </c>
      <c r="I27" s="7">
        <f t="shared" si="1"/>
        <v>1167866.2699211023</v>
      </c>
      <c r="J27" s="12">
        <v>1.5954208435530686</v>
      </c>
      <c r="K27" s="7">
        <f t="shared" si="8"/>
        <v>929263.46032657148</v>
      </c>
      <c r="L27" s="12">
        <v>1.012476076860096</v>
      </c>
      <c r="M27" s="7">
        <f t="shared" si="2"/>
        <v>3694619.4993050173</v>
      </c>
      <c r="N27" s="8">
        <f t="shared" si="3"/>
        <v>1.250950184318965</v>
      </c>
      <c r="O27" s="11">
        <f t="shared" si="4"/>
        <v>17497913.957864843</v>
      </c>
      <c r="P27" s="14">
        <f t="shared" si="5"/>
        <v>33293.373840873937</v>
      </c>
      <c r="Q27" s="42">
        <f t="shared" si="6"/>
        <v>17531207.331705716</v>
      </c>
    </row>
    <row r="28" spans="1:17">
      <c r="A28" s="15" t="s">
        <v>38</v>
      </c>
      <c r="B28" s="1" t="s">
        <v>39</v>
      </c>
      <c r="C28" s="16" t="s">
        <v>4</v>
      </c>
      <c r="D28" s="12">
        <v>0.81417477398402438</v>
      </c>
      <c r="E28" s="7">
        <f t="shared" si="7"/>
        <v>6816934.0825205538</v>
      </c>
      <c r="F28" s="12">
        <v>0.58397146530255017</v>
      </c>
      <c r="G28" s="7">
        <f t="shared" si="0"/>
        <v>425172.57027500984</v>
      </c>
      <c r="H28" s="12">
        <v>0.35849171948377473</v>
      </c>
      <c r="I28" s="7">
        <f t="shared" si="1"/>
        <v>234906.61678928245</v>
      </c>
      <c r="J28" s="12">
        <v>0.83280439927337147</v>
      </c>
      <c r="K28" s="7">
        <f t="shared" si="8"/>
        <v>485072.4503012441</v>
      </c>
      <c r="L28" s="12">
        <v>2.4926100726151286</v>
      </c>
      <c r="M28" s="7">
        <f t="shared" si="2"/>
        <v>9095766.2990001515</v>
      </c>
      <c r="N28" s="8">
        <f t="shared" si="3"/>
        <v>1.21948954478201</v>
      </c>
      <c r="O28" s="11">
        <f t="shared" si="4"/>
        <v>17057852.018886242</v>
      </c>
      <c r="P28" s="14">
        <f t="shared" si="5"/>
        <v>32456.065651861554</v>
      </c>
      <c r="Q28" s="42">
        <f t="shared" si="6"/>
        <v>17090308.084538102</v>
      </c>
    </row>
    <row r="29" spans="1:17">
      <c r="A29" s="15" t="s">
        <v>148</v>
      </c>
      <c r="B29" s="1" t="s">
        <v>145</v>
      </c>
      <c r="C29" s="16" t="s">
        <v>4</v>
      </c>
      <c r="D29" s="12">
        <v>1.0117145630302982</v>
      </c>
      <c r="E29" s="7">
        <f t="shared" si="7"/>
        <v>8470898.0269130226</v>
      </c>
      <c r="F29" s="12">
        <v>2.191920520033027</v>
      </c>
      <c r="G29" s="7">
        <f t="shared" si="0"/>
        <v>1595873.3203824377</v>
      </c>
      <c r="H29" s="12">
        <v>2.0566417953775118</v>
      </c>
      <c r="I29" s="7">
        <f t="shared" si="1"/>
        <v>1347642.7483325256</v>
      </c>
      <c r="J29" s="12">
        <v>2.0447666344017534</v>
      </c>
      <c r="K29" s="7">
        <f t="shared" si="8"/>
        <v>1190987.8988498289</v>
      </c>
      <c r="L29" s="12">
        <v>1.2157675960030834</v>
      </c>
      <c r="M29" s="7">
        <f t="shared" si="2"/>
        <v>4436449.1857883707</v>
      </c>
      <c r="N29" s="8">
        <f t="shared" si="3"/>
        <v>1.2183456225939584</v>
      </c>
      <c r="O29" s="11">
        <f t="shared" si="4"/>
        <v>17041851.180266187</v>
      </c>
      <c r="P29" s="14">
        <f t="shared" si="5"/>
        <v>32425.620771218761</v>
      </c>
      <c r="Q29" s="42">
        <f t="shared" si="6"/>
        <v>17074276.801037405</v>
      </c>
    </row>
    <row r="30" spans="1:17">
      <c r="A30" s="15" t="s">
        <v>86</v>
      </c>
      <c r="B30" s="1" t="s">
        <v>87</v>
      </c>
      <c r="C30" s="16" t="s">
        <v>4</v>
      </c>
      <c r="D30" s="12">
        <v>0.82946025426097347</v>
      </c>
      <c r="E30" s="7">
        <f t="shared" si="7"/>
        <v>6944916.5683420496</v>
      </c>
      <c r="F30" s="12">
        <v>1.2852142320604512</v>
      </c>
      <c r="G30" s="7">
        <f t="shared" si="0"/>
        <v>935726.95048731647</v>
      </c>
      <c r="H30" s="12">
        <v>1.1637950585353019</v>
      </c>
      <c r="I30" s="7">
        <f t="shared" si="1"/>
        <v>762592.6764229933</v>
      </c>
      <c r="J30" s="12">
        <v>1.2949356162032963</v>
      </c>
      <c r="K30" s="7">
        <f t="shared" si="8"/>
        <v>754243.8451119368</v>
      </c>
      <c r="L30" s="12">
        <v>1.568883641754061</v>
      </c>
      <c r="M30" s="7">
        <f t="shared" si="2"/>
        <v>5725002.5234583113</v>
      </c>
      <c r="N30" s="8">
        <f t="shared" si="3"/>
        <v>1.0811272930091951</v>
      </c>
      <c r="O30" s="11">
        <f t="shared" si="4"/>
        <v>15122482.563822607</v>
      </c>
      <c r="P30" s="14">
        <f t="shared" si="5"/>
        <v>28773.627908551</v>
      </c>
      <c r="Q30" s="42">
        <f t="shared" si="6"/>
        <v>15151256.191731157</v>
      </c>
    </row>
    <row r="31" spans="1:17">
      <c r="A31" s="15" t="s">
        <v>55</v>
      </c>
      <c r="B31" s="1" t="s">
        <v>45</v>
      </c>
      <c r="C31" s="16" t="s">
        <v>56</v>
      </c>
      <c r="D31" s="12">
        <v>1.1231665988226507</v>
      </c>
      <c r="E31" s="7">
        <f t="shared" si="7"/>
        <v>9404065.2112037223</v>
      </c>
      <c r="F31" s="12">
        <v>0.39065298673828974</v>
      </c>
      <c r="G31" s="7">
        <f t="shared" si="0"/>
        <v>284423.03147650504</v>
      </c>
      <c r="H31" s="12">
        <v>0.71040835099202182</v>
      </c>
      <c r="I31" s="7">
        <f t="shared" si="1"/>
        <v>465504.81698906265</v>
      </c>
      <c r="J31" s="12">
        <v>0.87311558007845869</v>
      </c>
      <c r="K31" s="7">
        <f t="shared" si="8"/>
        <v>508551.96513656562</v>
      </c>
      <c r="L31" s="12">
        <v>0.34566701706813974</v>
      </c>
      <c r="M31" s="7">
        <f t="shared" si="2"/>
        <v>1261371.1382565538</v>
      </c>
      <c r="N31" s="8">
        <f t="shared" si="3"/>
        <v>0.85245733622334796</v>
      </c>
      <c r="O31" s="11">
        <f t="shared" si="4"/>
        <v>11923916.163062409</v>
      </c>
      <c r="P31" s="14">
        <f t="shared" si="5"/>
        <v>22687.698626249141</v>
      </c>
      <c r="Q31" s="42">
        <f t="shared" si="6"/>
        <v>11946603.861688659</v>
      </c>
    </row>
    <row r="32" spans="1:17">
      <c r="A32" s="15" t="s">
        <v>149</v>
      </c>
      <c r="B32" s="1" t="s">
        <v>145</v>
      </c>
      <c r="C32" s="16" t="s">
        <v>2</v>
      </c>
      <c r="D32" s="12">
        <v>0.8124886968565227</v>
      </c>
      <c r="E32" s="7">
        <f t="shared" si="7"/>
        <v>6802816.8720597327</v>
      </c>
      <c r="F32" s="12">
        <v>1.3935002429279064</v>
      </c>
      <c r="G32" s="7">
        <f t="shared" si="0"/>
        <v>1014566.8327433623</v>
      </c>
      <c r="H32" s="12">
        <v>0.88610429875179597</v>
      </c>
      <c r="I32" s="7">
        <f t="shared" si="1"/>
        <v>580631.99686163152</v>
      </c>
      <c r="J32" s="12">
        <v>1.0009466391197184</v>
      </c>
      <c r="K32" s="7">
        <f t="shared" si="8"/>
        <v>583008.0139853094</v>
      </c>
      <c r="L32" s="12">
        <v>9.6139704466342846E-2</v>
      </c>
      <c r="M32" s="7">
        <f t="shared" si="2"/>
        <v>350822.73536805098</v>
      </c>
      <c r="N32" s="8">
        <f t="shared" si="3"/>
        <v>0.66714667051442145</v>
      </c>
      <c r="O32" s="11">
        <f t="shared" si="4"/>
        <v>9331846.4510180876</v>
      </c>
      <c r="P32" s="14">
        <f t="shared" si="5"/>
        <v>17755.753815427328</v>
      </c>
      <c r="Q32" s="42">
        <f t="shared" si="6"/>
        <v>9349602.204833515</v>
      </c>
    </row>
    <row r="33" spans="1:17">
      <c r="A33" s="15" t="s">
        <v>70</v>
      </c>
      <c r="B33" s="1" t="s">
        <v>45</v>
      </c>
      <c r="C33" s="16" t="s">
        <v>134</v>
      </c>
      <c r="D33" s="12">
        <v>0.50098468542977936</v>
      </c>
      <c r="E33" s="7">
        <f t="shared" si="7"/>
        <v>4194651.6719199084</v>
      </c>
      <c r="F33" s="12">
        <v>1.2534513573904809</v>
      </c>
      <c r="G33" s="7">
        <f t="shared" si="0"/>
        <v>912601.32900552428</v>
      </c>
      <c r="H33" s="12">
        <v>1.8999302249683334</v>
      </c>
      <c r="I33" s="7">
        <f t="shared" si="1"/>
        <v>1244955.3421364625</v>
      </c>
      <c r="J33" s="12">
        <v>1.5801683087155167</v>
      </c>
      <c r="K33" s="7">
        <f t="shared" si="8"/>
        <v>920379.52016797999</v>
      </c>
      <c r="L33" s="12">
        <v>0.27367708189640982</v>
      </c>
      <c r="M33" s="7">
        <f t="shared" si="2"/>
        <v>998673.16018281609</v>
      </c>
      <c r="N33" s="8">
        <f t="shared" si="3"/>
        <v>0.59132394448297687</v>
      </c>
      <c r="O33" s="11">
        <f t="shared" si="4"/>
        <v>8271261.0234126914</v>
      </c>
      <c r="P33" s="14">
        <f t="shared" si="5"/>
        <v>15737.772288230573</v>
      </c>
      <c r="Q33" s="42">
        <f t="shared" si="6"/>
        <v>8286998.7957009217</v>
      </c>
    </row>
    <row r="34" spans="1:17">
      <c r="A34" s="15" t="s">
        <v>132</v>
      </c>
      <c r="B34" s="1" t="s">
        <v>130</v>
      </c>
      <c r="C34" s="16" t="s">
        <v>2</v>
      </c>
      <c r="D34" s="12">
        <v>0.73200098105779643</v>
      </c>
      <c r="E34" s="7">
        <f t="shared" si="7"/>
        <v>6128908.1849019416</v>
      </c>
      <c r="F34" s="12">
        <v>0.73106964643382266</v>
      </c>
      <c r="G34" s="7">
        <f t="shared" si="0"/>
        <v>532270.4602754392</v>
      </c>
      <c r="H34" s="12">
        <v>0.40090347258645725</v>
      </c>
      <c r="I34" s="7">
        <f t="shared" si="1"/>
        <v>262697.49979154498</v>
      </c>
      <c r="J34" s="12">
        <v>0.62474170191072997</v>
      </c>
      <c r="K34" s="7">
        <f t="shared" si="8"/>
        <v>363884.95115493675</v>
      </c>
      <c r="L34" s="12">
        <v>6.0780842790510922E-2</v>
      </c>
      <c r="M34" s="7">
        <f t="shared" si="2"/>
        <v>221794.95603928668</v>
      </c>
      <c r="N34" s="8">
        <f t="shared" si="3"/>
        <v>0.53686859760701378</v>
      </c>
      <c r="O34" s="11">
        <f t="shared" si="4"/>
        <v>7509556.0521631502</v>
      </c>
      <c r="P34" s="14">
        <f t="shared" si="5"/>
        <v>14288.472193068967</v>
      </c>
      <c r="Q34" s="42">
        <f t="shared" si="6"/>
        <v>7523844.524356219</v>
      </c>
    </row>
    <row r="35" spans="1:17">
      <c r="A35" s="15" t="s">
        <v>120</v>
      </c>
      <c r="B35" s="1" t="s">
        <v>118</v>
      </c>
      <c r="C35" s="16" t="s">
        <v>2</v>
      </c>
      <c r="D35" s="12">
        <v>0.52008032893172862</v>
      </c>
      <c r="E35" s="7">
        <f t="shared" si="7"/>
        <v>4354535.9463725761</v>
      </c>
      <c r="F35" s="12">
        <v>1.1455412994520693</v>
      </c>
      <c r="G35" s="7">
        <f t="shared" si="0"/>
        <v>834035.16709823068</v>
      </c>
      <c r="H35" s="12">
        <v>0.91330351502681162</v>
      </c>
      <c r="I35" s="7">
        <f t="shared" si="1"/>
        <v>598454.6564301271</v>
      </c>
      <c r="J35" s="12">
        <v>0.84064700413253468</v>
      </c>
      <c r="K35" s="7">
        <f t="shared" si="8"/>
        <v>489640.42755868653</v>
      </c>
      <c r="L35" s="12">
        <v>4.7992422595059307E-2</v>
      </c>
      <c r="M35" s="7">
        <f t="shared" si="2"/>
        <v>175128.81972330695</v>
      </c>
      <c r="N35" s="8">
        <f t="shared" si="3"/>
        <v>0.46124779132917842</v>
      </c>
      <c r="O35" s="11">
        <f t="shared" si="4"/>
        <v>6451795.0171829276</v>
      </c>
      <c r="P35" s="14">
        <f t="shared" si="5"/>
        <v>12275.864652723996</v>
      </c>
      <c r="Q35" s="42">
        <f t="shared" si="6"/>
        <v>6464070.8818356516</v>
      </c>
    </row>
    <row r="36" spans="1:17">
      <c r="A36" s="15" t="s">
        <v>50</v>
      </c>
      <c r="B36" s="1" t="s">
        <v>45</v>
      </c>
      <c r="C36" s="16" t="s">
        <v>6</v>
      </c>
      <c r="D36" s="12">
        <v>0.4041224130703574</v>
      </c>
      <c r="E36" s="7">
        <f t="shared" si="7"/>
        <v>3383641.8656024644</v>
      </c>
      <c r="F36" s="12">
        <v>0.50857470431858465</v>
      </c>
      <c r="G36" s="7">
        <f t="shared" si="0"/>
        <v>370278.39040039055</v>
      </c>
      <c r="H36" s="12">
        <v>0.63077861277300118</v>
      </c>
      <c r="I36" s="7">
        <f t="shared" si="1"/>
        <v>413326.33870291919</v>
      </c>
      <c r="J36" s="12">
        <v>0.66019166020324904</v>
      </c>
      <c r="K36" s="7">
        <f t="shared" si="8"/>
        <v>384533.0146702503</v>
      </c>
      <c r="L36" s="12">
        <v>0.36111893632762937</v>
      </c>
      <c r="M36" s="7">
        <f t="shared" si="2"/>
        <v>1317756.6307166247</v>
      </c>
      <c r="N36" s="8">
        <f t="shared" si="3"/>
        <v>0.41962130223588673</v>
      </c>
      <c r="O36" s="11">
        <f t="shared" si="4"/>
        <v>5869536.2400926491</v>
      </c>
      <c r="P36" s="14">
        <f t="shared" si="5"/>
        <v>11167.997784451765</v>
      </c>
      <c r="Q36" s="42">
        <f t="shared" si="6"/>
        <v>5880704.2378771007</v>
      </c>
    </row>
    <row r="37" spans="1:17">
      <c r="A37" s="15" t="s">
        <v>103</v>
      </c>
      <c r="B37" s="1" t="s">
        <v>99</v>
      </c>
      <c r="C37" s="16" t="s">
        <v>134</v>
      </c>
      <c r="D37" s="12">
        <v>0.23669674196837984</v>
      </c>
      <c r="E37" s="7">
        <f t="shared" si="7"/>
        <v>1981817.8345789458</v>
      </c>
      <c r="F37" s="12">
        <v>0.27678305206065923</v>
      </c>
      <c r="G37" s="7">
        <f t="shared" si="0"/>
        <v>201517.65736057522</v>
      </c>
      <c r="H37" s="12">
        <v>0.26512921090437286</v>
      </c>
      <c r="I37" s="7">
        <f t="shared" si="1"/>
        <v>173729.55234570536</v>
      </c>
      <c r="J37" s="12">
        <v>0.28616186824100642</v>
      </c>
      <c r="K37" s="7">
        <f t="shared" si="8"/>
        <v>166676.8796269075</v>
      </c>
      <c r="L37" s="12">
        <v>0.87917188305147598</v>
      </c>
      <c r="M37" s="7">
        <f t="shared" si="2"/>
        <v>3208180.0810899856</v>
      </c>
      <c r="N37" s="8">
        <f t="shared" si="3"/>
        <v>0.40978306933761405</v>
      </c>
      <c r="O37" s="11">
        <f t="shared" si="4"/>
        <v>5731922.0050021186</v>
      </c>
      <c r="P37" s="14">
        <f t="shared" si="5"/>
        <v>10906.158448304181</v>
      </c>
      <c r="Q37" s="42">
        <f t="shared" si="6"/>
        <v>5742828.1634504227</v>
      </c>
    </row>
    <row r="38" spans="1:17">
      <c r="A38" s="15" t="s">
        <v>12</v>
      </c>
      <c r="B38" s="1" t="s">
        <v>10</v>
      </c>
      <c r="C38" s="16" t="s">
        <v>2</v>
      </c>
      <c r="D38" s="12">
        <v>0.40117823551769838</v>
      </c>
      <c r="E38" s="7">
        <f t="shared" si="7"/>
        <v>3358990.8140776148</v>
      </c>
      <c r="F38" s="12">
        <v>1.1150445364226838</v>
      </c>
      <c r="G38" s="7">
        <f t="shared" si="0"/>
        <v>811831.36452792189</v>
      </c>
      <c r="H38" s="12">
        <v>0.71488489546003842</v>
      </c>
      <c r="I38" s="7">
        <f t="shared" si="1"/>
        <v>468438.1341585716</v>
      </c>
      <c r="J38" s="12">
        <v>0.6306670874727367</v>
      </c>
      <c r="K38" s="7">
        <f t="shared" si="8"/>
        <v>367336.23130673473</v>
      </c>
      <c r="L38" s="12">
        <v>0.16659960549480801</v>
      </c>
      <c r="M38" s="7">
        <f t="shared" si="2"/>
        <v>607937.47635648469</v>
      </c>
      <c r="N38" s="8">
        <f t="shared" si="3"/>
        <v>0.4013908391955367</v>
      </c>
      <c r="O38" s="11">
        <f t="shared" si="4"/>
        <v>5614534.0204273276</v>
      </c>
      <c r="P38" s="14">
        <f t="shared" si="5"/>
        <v>10682.803706459728</v>
      </c>
      <c r="Q38" s="42">
        <f t="shared" si="6"/>
        <v>5625216.8241337873</v>
      </c>
    </row>
    <row r="39" spans="1:17">
      <c r="A39" s="15" t="s">
        <v>98</v>
      </c>
      <c r="B39" s="1" t="s">
        <v>99</v>
      </c>
      <c r="C39" s="16" t="s">
        <v>2</v>
      </c>
      <c r="D39" s="12">
        <v>0.32122115143172636</v>
      </c>
      <c r="E39" s="7">
        <f t="shared" si="7"/>
        <v>2689525.0076421532</v>
      </c>
      <c r="F39" s="12">
        <v>1.2491741793462965</v>
      </c>
      <c r="G39" s="7">
        <f t="shared" si="0"/>
        <v>909487.24057720089</v>
      </c>
      <c r="H39" s="12">
        <v>0.85231971052862232</v>
      </c>
      <c r="I39" s="7">
        <f t="shared" si="1"/>
        <v>558494.18198949762</v>
      </c>
      <c r="J39" s="12">
        <v>0.83856620837258355</v>
      </c>
      <c r="K39" s="7">
        <f t="shared" si="8"/>
        <v>488428.45425650827</v>
      </c>
      <c r="L39" s="12">
        <v>0.1183200032251006</v>
      </c>
      <c r="M39" s="7">
        <f t="shared" si="2"/>
        <v>431760.71125450823</v>
      </c>
      <c r="N39" s="8">
        <f t="shared" si="3"/>
        <v>0.36301151421117472</v>
      </c>
      <c r="O39" s="11">
        <f t="shared" si="4"/>
        <v>5077695.5957198683</v>
      </c>
      <c r="P39" s="14">
        <f t="shared" si="5"/>
        <v>9661.3583839504263</v>
      </c>
      <c r="Q39" s="42">
        <f t="shared" si="6"/>
        <v>5087356.9541038191</v>
      </c>
    </row>
    <row r="40" spans="1:17">
      <c r="A40" s="15" t="s">
        <v>64</v>
      </c>
      <c r="B40" s="1" t="s">
        <v>45</v>
      </c>
      <c r="C40" s="16" t="s">
        <v>6</v>
      </c>
      <c r="D40" s="12">
        <v>0.34951280896904685</v>
      </c>
      <c r="E40" s="7">
        <f t="shared" si="7"/>
        <v>2926405.798695677</v>
      </c>
      <c r="F40" s="12">
        <v>0.45145747144251702</v>
      </c>
      <c r="G40" s="7">
        <f t="shared" si="0"/>
        <v>328693.00112741929</v>
      </c>
      <c r="H40" s="12">
        <v>0.35093776510628588</v>
      </c>
      <c r="I40" s="7">
        <f t="shared" si="1"/>
        <v>229956.7845623297</v>
      </c>
      <c r="J40" s="12">
        <v>0.29432092554455314</v>
      </c>
      <c r="K40" s="7">
        <f t="shared" si="8"/>
        <v>171429.17671111217</v>
      </c>
      <c r="L40" s="12">
        <v>0.3099158125677508</v>
      </c>
      <c r="M40" s="7">
        <f t="shared" si="2"/>
        <v>1130911.6634209522</v>
      </c>
      <c r="N40" s="8">
        <f t="shared" si="3"/>
        <v>0.34225762305605045</v>
      </c>
      <c r="O40" s="11">
        <f t="shared" si="4"/>
        <v>4787396.42451749</v>
      </c>
      <c r="P40" s="14">
        <f t="shared" si="5"/>
        <v>9109.0046087627015</v>
      </c>
      <c r="Q40" s="42">
        <f t="shared" si="6"/>
        <v>4796505.4291262524</v>
      </c>
    </row>
    <row r="41" spans="1:17">
      <c r="A41" s="15" t="s">
        <v>97</v>
      </c>
      <c r="B41" s="1" t="s">
        <v>96</v>
      </c>
      <c r="C41" s="16" t="s">
        <v>2</v>
      </c>
      <c r="D41" s="12">
        <v>0.40749675569098076</v>
      </c>
      <c r="E41" s="7">
        <f t="shared" si="7"/>
        <v>3411894.6093027755</v>
      </c>
      <c r="F41" s="12">
        <v>0.63086691547650608</v>
      </c>
      <c r="G41" s="7">
        <f t="shared" si="0"/>
        <v>459315.77806742222</v>
      </c>
      <c r="H41" s="12">
        <v>0.36715116132974379</v>
      </c>
      <c r="I41" s="7">
        <f t="shared" si="1"/>
        <v>240580.83484444229</v>
      </c>
      <c r="J41" s="12">
        <v>0.40545700571124998</v>
      </c>
      <c r="K41" s="7">
        <f t="shared" si="8"/>
        <v>236161.12429732954</v>
      </c>
      <c r="L41" s="12">
        <v>9.6420279145430776E-2</v>
      </c>
      <c r="M41" s="7">
        <f t="shared" si="2"/>
        <v>351846.57850277895</v>
      </c>
      <c r="N41" s="8">
        <f t="shared" si="3"/>
        <v>0.33599515608926195</v>
      </c>
      <c r="O41" s="11">
        <f t="shared" si="4"/>
        <v>4699798.9250147482</v>
      </c>
      <c r="P41" s="14">
        <f t="shared" si="5"/>
        <v>8942.3323811192622</v>
      </c>
      <c r="Q41" s="42">
        <f t="shared" si="6"/>
        <v>4708741.2573958673</v>
      </c>
    </row>
    <row r="42" spans="1:17">
      <c r="A42" s="15" t="s">
        <v>129</v>
      </c>
      <c r="B42" s="1" t="s">
        <v>130</v>
      </c>
      <c r="C42" s="16" t="s">
        <v>2</v>
      </c>
      <c r="D42" s="12">
        <v>0.37677667825119193</v>
      </c>
      <c r="E42" s="7">
        <f t="shared" si="7"/>
        <v>3154681.1096849693</v>
      </c>
      <c r="F42" s="12">
        <v>0.61621242884113969</v>
      </c>
      <c r="G42" s="7">
        <f t="shared" si="0"/>
        <v>448646.27430050191</v>
      </c>
      <c r="H42" s="12">
        <v>0.56240676808870305</v>
      </c>
      <c r="I42" s="7">
        <f t="shared" si="1"/>
        <v>368524.74958516087</v>
      </c>
      <c r="J42" s="12">
        <v>0.48270888941844814</v>
      </c>
      <c r="K42" s="7">
        <f t="shared" si="8"/>
        <v>281156.99674100621</v>
      </c>
      <c r="L42" s="12">
        <v>5.3559201206410084E-2</v>
      </c>
      <c r="M42" s="7">
        <f t="shared" si="2"/>
        <v>195442.51332641282</v>
      </c>
      <c r="N42" s="8">
        <f t="shared" si="3"/>
        <v>0.3180259896661452</v>
      </c>
      <c r="O42" s="11">
        <f t="shared" si="4"/>
        <v>4448451.6436380511</v>
      </c>
      <c r="P42" s="14">
        <f t="shared" si="5"/>
        <v>8464.0925736249264</v>
      </c>
      <c r="Q42" s="42">
        <f t="shared" si="6"/>
        <v>4456915.7362116762</v>
      </c>
    </row>
    <row r="43" spans="1:17">
      <c r="A43" s="15" t="s">
        <v>83</v>
      </c>
      <c r="B43" s="1" t="s">
        <v>82</v>
      </c>
      <c r="C43" s="16" t="s">
        <v>2</v>
      </c>
      <c r="D43" s="12">
        <v>0.32941269017739627</v>
      </c>
      <c r="E43" s="7">
        <f t="shared" si="7"/>
        <v>2758111.2393063889</v>
      </c>
      <c r="F43" s="12">
        <v>0.80124114064486451</v>
      </c>
      <c r="G43" s="7">
        <f t="shared" si="0"/>
        <v>583360.27600520162</v>
      </c>
      <c r="H43" s="12">
        <v>0.77722849368875169</v>
      </c>
      <c r="I43" s="7">
        <f t="shared" si="1"/>
        <v>509289.63209404948</v>
      </c>
      <c r="J43" s="12">
        <v>0.56053646614907482</v>
      </c>
      <c r="K43" s="7">
        <f t="shared" si="8"/>
        <v>326488.18540748308</v>
      </c>
      <c r="L43" s="12">
        <v>6.1409822260176772E-2</v>
      </c>
      <c r="M43" s="7">
        <f t="shared" si="2"/>
        <v>224090.16070278519</v>
      </c>
      <c r="N43" s="8">
        <f t="shared" si="3"/>
        <v>0.3146578765858733</v>
      </c>
      <c r="O43" s="11">
        <f t="shared" si="4"/>
        <v>4401339.4935159078</v>
      </c>
      <c r="P43" s="14">
        <f t="shared" si="5"/>
        <v>8374.4520353161388</v>
      </c>
      <c r="Q43" s="42">
        <f t="shared" si="6"/>
        <v>4409713.9455512241</v>
      </c>
    </row>
    <row r="44" spans="1:17">
      <c r="A44" s="15" t="s">
        <v>76</v>
      </c>
      <c r="B44" s="1" t="s">
        <v>45</v>
      </c>
      <c r="C44" s="16" t="s">
        <v>6</v>
      </c>
      <c r="D44" s="12">
        <v>0.3450237041112203</v>
      </c>
      <c r="E44" s="7">
        <f t="shared" si="7"/>
        <v>2888819.3579421993</v>
      </c>
      <c r="F44" s="12">
        <v>0.19826994912605833</v>
      </c>
      <c r="G44" s="7">
        <f t="shared" si="0"/>
        <v>144354.55991766168</v>
      </c>
      <c r="H44" s="12">
        <v>0.1156807096611815</v>
      </c>
      <c r="I44" s="7">
        <f t="shared" si="1"/>
        <v>75801.371851550692</v>
      </c>
      <c r="J44" s="12">
        <v>0.26866770336386092</v>
      </c>
      <c r="K44" s="7">
        <f t="shared" si="8"/>
        <v>156487.28717238278</v>
      </c>
      <c r="L44" s="12">
        <v>0.28384891810116575</v>
      </c>
      <c r="M44" s="7">
        <f t="shared" si="2"/>
        <v>1035791.1378266681</v>
      </c>
      <c r="N44" s="8">
        <f t="shared" si="3"/>
        <v>0.30750260517775757</v>
      </c>
      <c r="O44" s="11">
        <f t="shared" si="4"/>
        <v>4301253.7147104628</v>
      </c>
      <c r="P44" s="14">
        <f t="shared" si="5"/>
        <v>8184.0182923026177</v>
      </c>
      <c r="Q44" s="42">
        <f t="shared" si="6"/>
        <v>4309437.7330027651</v>
      </c>
    </row>
    <row r="45" spans="1:17">
      <c r="A45" s="43" t="s">
        <v>44</v>
      </c>
      <c r="B45" s="4" t="s">
        <v>45</v>
      </c>
      <c r="C45" s="51" t="s">
        <v>134</v>
      </c>
      <c r="D45" s="12">
        <v>0.2674738879852846</v>
      </c>
      <c r="E45" s="7">
        <f t="shared" si="7"/>
        <v>2239509.1587877534</v>
      </c>
      <c r="F45" s="12">
        <v>9.250770891029074E-2</v>
      </c>
      <c r="G45" s="7">
        <f t="shared" si="0"/>
        <v>67352.161371897397</v>
      </c>
      <c r="H45" s="12">
        <v>8.3893265482662439E-3</v>
      </c>
      <c r="I45" s="7">
        <f t="shared" si="1"/>
        <v>5497.2213010429832</v>
      </c>
      <c r="J45" s="12">
        <v>0.12852559533617375</v>
      </c>
      <c r="K45" s="7">
        <f t="shared" si="8"/>
        <v>74860.586123872286</v>
      </c>
      <c r="L45" s="12">
        <v>0.48525164402571519</v>
      </c>
      <c r="M45" s="7">
        <f t="shared" si="2"/>
        <v>1770728.4419471337</v>
      </c>
      <c r="N45" s="8">
        <f t="shared" si="3"/>
        <v>0.29725744971767848</v>
      </c>
      <c r="O45" s="11">
        <f t="shared" si="4"/>
        <v>4157947.5695316996</v>
      </c>
      <c r="P45" s="14">
        <f t="shared" si="5"/>
        <v>7911.3489285933174</v>
      </c>
      <c r="Q45" s="42">
        <f t="shared" si="6"/>
        <v>4165858.9184602927</v>
      </c>
    </row>
    <row r="46" spans="1:17">
      <c r="A46" s="15" t="s">
        <v>46</v>
      </c>
      <c r="B46" s="1" t="s">
        <v>45</v>
      </c>
      <c r="C46" s="16" t="s">
        <v>134</v>
      </c>
      <c r="D46" s="12">
        <v>0.44844241340842061</v>
      </c>
      <c r="E46" s="7">
        <f t="shared" si="7"/>
        <v>3754724.992341287</v>
      </c>
      <c r="F46" s="12">
        <v>7.1950026774555795E-2</v>
      </c>
      <c r="G46" s="7">
        <f t="shared" si="0"/>
        <v>52384.713351096121</v>
      </c>
      <c r="H46" s="12">
        <v>6.3646050180076824E-2</v>
      </c>
      <c r="I46" s="7">
        <f t="shared" si="1"/>
        <v>41704.947442947625</v>
      </c>
      <c r="J46" s="12">
        <v>0.11742379627545924</v>
      </c>
      <c r="K46" s="7">
        <f t="shared" si="8"/>
        <v>68394.269570031494</v>
      </c>
      <c r="L46" s="12">
        <v>4.2993127697502451E-2</v>
      </c>
      <c r="M46" s="7">
        <f t="shared" si="2"/>
        <v>156885.92704324424</v>
      </c>
      <c r="N46" s="8">
        <f t="shared" si="3"/>
        <v>0.29126270225687273</v>
      </c>
      <c r="O46" s="11">
        <f t="shared" si="4"/>
        <v>4074094.8497486063</v>
      </c>
      <c r="P46" s="14">
        <f t="shared" si="5"/>
        <v>7751.8019132156487</v>
      </c>
      <c r="Q46" s="42">
        <f t="shared" si="6"/>
        <v>4081846.6516618221</v>
      </c>
    </row>
    <row r="47" spans="1:17">
      <c r="A47" s="15" t="s">
        <v>162</v>
      </c>
      <c r="B47" s="1" t="s">
        <v>163</v>
      </c>
      <c r="C47" s="16" t="s">
        <v>4</v>
      </c>
      <c r="D47" s="12">
        <v>0.27268707641245538</v>
      </c>
      <c r="E47" s="7">
        <f t="shared" si="7"/>
        <v>2283158.2167091663</v>
      </c>
      <c r="F47" s="12">
        <v>0.15864314526781284</v>
      </c>
      <c r="G47" s="7">
        <f t="shared" si="0"/>
        <v>115503.4412427706</v>
      </c>
      <c r="H47" s="12">
        <v>0.25059839537629464</v>
      </c>
      <c r="I47" s="7">
        <f t="shared" si="1"/>
        <v>164208.03614498174</v>
      </c>
      <c r="J47" s="12">
        <v>0.3078303503413623</v>
      </c>
      <c r="K47" s="7">
        <f t="shared" si="8"/>
        <v>179297.83085615054</v>
      </c>
      <c r="L47" s="12">
        <v>0.35729381888397516</v>
      </c>
      <c r="M47" s="7">
        <f t="shared" si="2"/>
        <v>1303798.4209204149</v>
      </c>
      <c r="N47" s="8">
        <f t="shared" si="3"/>
        <v>0.2892517278303206</v>
      </c>
      <c r="O47" s="11">
        <f t="shared" si="4"/>
        <v>4045965.945873484</v>
      </c>
      <c r="P47" s="14">
        <f t="shared" si="5"/>
        <v>7698.2808983847608</v>
      </c>
      <c r="Q47" s="42">
        <f t="shared" si="6"/>
        <v>4053664.2267718688</v>
      </c>
    </row>
    <row r="48" spans="1:17">
      <c r="A48" s="15" t="s">
        <v>23</v>
      </c>
      <c r="B48" s="1" t="s">
        <v>22</v>
      </c>
      <c r="C48" s="16" t="s">
        <v>2</v>
      </c>
      <c r="D48" s="12">
        <v>0.3099576753791965</v>
      </c>
      <c r="E48" s="7">
        <f t="shared" si="7"/>
        <v>2595218.0157730444</v>
      </c>
      <c r="F48" s="12">
        <v>0.53518889287251259</v>
      </c>
      <c r="G48" s="7">
        <f t="shared" si="0"/>
        <v>389655.40387723013</v>
      </c>
      <c r="H48" s="12">
        <v>0.2907583436541531</v>
      </c>
      <c r="I48" s="7">
        <f t="shared" si="1"/>
        <v>190523.39314672491</v>
      </c>
      <c r="J48" s="12">
        <v>0.40575363637249595</v>
      </c>
      <c r="K48" s="7">
        <f t="shared" si="8"/>
        <v>236333.89879493139</v>
      </c>
      <c r="L48" s="12">
        <v>0.10671701883322406</v>
      </c>
      <c r="M48" s="7">
        <f t="shared" si="2"/>
        <v>389420.34058885899</v>
      </c>
      <c r="N48" s="8">
        <f t="shared" si="3"/>
        <v>0.2717495708802774</v>
      </c>
      <c r="O48" s="11">
        <f t="shared" si="4"/>
        <v>3801151.0521807894</v>
      </c>
      <c r="P48" s="14">
        <f t="shared" si="5"/>
        <v>7232.4702996384394</v>
      </c>
      <c r="Q48" s="42">
        <f t="shared" si="6"/>
        <v>3808383.5224804278</v>
      </c>
    </row>
    <row r="49" spans="1:17">
      <c r="A49" s="15" t="s">
        <v>113</v>
      </c>
      <c r="B49" s="1" t="s">
        <v>112</v>
      </c>
      <c r="C49" s="16" t="s">
        <v>2</v>
      </c>
      <c r="D49" s="12">
        <v>0.19106147003341442</v>
      </c>
      <c r="E49" s="7">
        <f t="shared" si="7"/>
        <v>1599722.1831793315</v>
      </c>
      <c r="F49" s="12">
        <v>0.79450889969213057</v>
      </c>
      <c r="G49" s="7">
        <f t="shared" si="0"/>
        <v>578458.72796791594</v>
      </c>
      <c r="H49" s="12">
        <v>0.71156945201714206</v>
      </c>
      <c r="I49" s="7">
        <f t="shared" si="1"/>
        <v>466265.6443631351</v>
      </c>
      <c r="J49" s="12">
        <v>0.73045815744612486</v>
      </c>
      <c r="K49" s="7">
        <f t="shared" si="8"/>
        <v>425460.20240055799</v>
      </c>
      <c r="L49" s="12">
        <v>7.3751567642342655E-2</v>
      </c>
      <c r="M49" s="7">
        <f t="shared" si="2"/>
        <v>269126.33902496047</v>
      </c>
      <c r="N49" s="8">
        <f t="shared" si="3"/>
        <v>0.23871211609093873</v>
      </c>
      <c r="O49" s="11">
        <f t="shared" si="4"/>
        <v>3339033.0969359013</v>
      </c>
      <c r="P49" s="14">
        <f t="shared" si="5"/>
        <v>6353.1960113091727</v>
      </c>
      <c r="Q49" s="42">
        <f t="shared" si="6"/>
        <v>3345386.2929472104</v>
      </c>
    </row>
    <row r="50" spans="1:17">
      <c r="A50" s="15" t="s">
        <v>62</v>
      </c>
      <c r="B50" s="1" t="s">
        <v>45</v>
      </c>
      <c r="C50" s="16" t="s">
        <v>6</v>
      </c>
      <c r="D50" s="12">
        <v>0.26344401929193778</v>
      </c>
      <c r="E50" s="7">
        <f t="shared" si="7"/>
        <v>2205767.8170985086</v>
      </c>
      <c r="F50" s="12">
        <v>8.3656540441481089E-2</v>
      </c>
      <c r="G50" s="7">
        <f t="shared" si="0"/>
        <v>60907.884088809253</v>
      </c>
      <c r="H50" s="12">
        <v>3.8574037680794329E-2</v>
      </c>
      <c r="I50" s="7">
        <f t="shared" si="1"/>
        <v>25276.167328344127</v>
      </c>
      <c r="J50" s="12">
        <v>0.44520191679178767</v>
      </c>
      <c r="K50" s="7">
        <f t="shared" si="8"/>
        <v>259310.81157283232</v>
      </c>
      <c r="L50" s="12">
        <v>0.12124404850345707</v>
      </c>
      <c r="M50" s="7">
        <f t="shared" si="2"/>
        <v>442430.82480007439</v>
      </c>
      <c r="N50" s="8">
        <f t="shared" si="3"/>
        <v>0.21402330876427608</v>
      </c>
      <c r="O50" s="11">
        <f t="shared" si="4"/>
        <v>2993693.504888569</v>
      </c>
      <c r="P50" s="14">
        <f t="shared" si="5"/>
        <v>5696.1165349914318</v>
      </c>
      <c r="Q50" s="42">
        <f t="shared" si="6"/>
        <v>2999389.6214235607</v>
      </c>
    </row>
    <row r="51" spans="1:17">
      <c r="A51" s="15" t="s">
        <v>71</v>
      </c>
      <c r="B51" s="1" t="s">
        <v>45</v>
      </c>
      <c r="C51" s="16" t="s">
        <v>134</v>
      </c>
      <c r="D51" s="12">
        <v>0.27943172682460937</v>
      </c>
      <c r="E51" s="7">
        <f t="shared" si="7"/>
        <v>2339629.9212355968</v>
      </c>
      <c r="F51" s="12">
        <v>0.1442911289553849</v>
      </c>
      <c r="G51" s="7">
        <f t="shared" si="0"/>
        <v>105054.15728499636</v>
      </c>
      <c r="H51" s="12">
        <v>0.1748216899438666</v>
      </c>
      <c r="I51" s="7">
        <f t="shared" si="1"/>
        <v>114554.31044609469</v>
      </c>
      <c r="J51" s="12">
        <v>0.18679113262402885</v>
      </c>
      <c r="K51" s="7">
        <f t="shared" si="8"/>
        <v>108797.73506904847</v>
      </c>
      <c r="L51" s="12">
        <v>8.7940137342114047E-2</v>
      </c>
      <c r="M51" s="7">
        <f t="shared" si="2"/>
        <v>320901.75128219969</v>
      </c>
      <c r="N51" s="8">
        <f t="shared" si="3"/>
        <v>0.21368332219774813</v>
      </c>
      <c r="O51" s="11">
        <f t="shared" si="4"/>
        <v>2988937.8753179363</v>
      </c>
      <c r="P51" s="14">
        <f t="shared" si="5"/>
        <v>5687.0679733443085</v>
      </c>
      <c r="Q51" s="42">
        <f t="shared" si="6"/>
        <v>2994624.9432912804</v>
      </c>
    </row>
    <row r="52" spans="1:17">
      <c r="A52" s="15" t="s">
        <v>51</v>
      </c>
      <c r="B52" s="1" t="s">
        <v>45</v>
      </c>
      <c r="C52" s="16" t="s">
        <v>134</v>
      </c>
      <c r="D52" s="12">
        <v>0.26987615687062505</v>
      </c>
      <c r="E52" s="7">
        <f t="shared" si="7"/>
        <v>2259622.90974533</v>
      </c>
      <c r="F52" s="12">
        <v>9.4175802508808568E-2</v>
      </c>
      <c r="G52" s="7">
        <f t="shared" si="0"/>
        <v>68566.651607946304</v>
      </c>
      <c r="H52" s="12">
        <v>0.15068467472507718</v>
      </c>
      <c r="I52" s="7">
        <f t="shared" si="1"/>
        <v>98738.200125326563</v>
      </c>
      <c r="J52" s="12">
        <v>0.17738328918082785</v>
      </c>
      <c r="K52" s="7">
        <f t="shared" si="8"/>
        <v>103318.07420867636</v>
      </c>
      <c r="L52" s="12">
        <v>0.10263878958233663</v>
      </c>
      <c r="M52" s="7">
        <f t="shared" si="2"/>
        <v>374538.50223501626</v>
      </c>
      <c r="N52" s="8">
        <f t="shared" si="3"/>
        <v>0.20766706886779893</v>
      </c>
      <c r="O52" s="11">
        <f t="shared" si="4"/>
        <v>2904784.3379222956</v>
      </c>
      <c r="P52" s="14">
        <f t="shared" si="5"/>
        <v>5526.9485906972295</v>
      </c>
      <c r="Q52" s="42">
        <f t="shared" si="6"/>
        <v>2910311.2865129928</v>
      </c>
    </row>
    <row r="53" spans="1:17">
      <c r="A53" s="15" t="s">
        <v>18</v>
      </c>
      <c r="B53" s="1" t="s">
        <v>19</v>
      </c>
      <c r="C53" s="16" t="s">
        <v>2</v>
      </c>
      <c r="D53" s="12">
        <v>0.19793036511950374</v>
      </c>
      <c r="E53" s="7">
        <f t="shared" si="7"/>
        <v>1657234.1652719369</v>
      </c>
      <c r="F53" s="12">
        <v>0.47393094994614626</v>
      </c>
      <c r="G53" s="7">
        <f t="shared" si="0"/>
        <v>345055.28453703388</v>
      </c>
      <c r="H53" s="12">
        <v>0.31832200676284172</v>
      </c>
      <c r="I53" s="7">
        <f t="shared" si="1"/>
        <v>208584.86150227129</v>
      </c>
      <c r="J53" s="12">
        <v>0.34276932244818514</v>
      </c>
      <c r="K53" s="7">
        <f t="shared" si="8"/>
        <v>199648.2670758086</v>
      </c>
      <c r="L53" s="12">
        <v>8.8040647137910738E-2</v>
      </c>
      <c r="M53" s="7">
        <f t="shared" si="2"/>
        <v>321268.52088783152</v>
      </c>
      <c r="N53" s="8">
        <f t="shared" si="3"/>
        <v>0.19529954184183318</v>
      </c>
      <c r="O53" s="11">
        <f t="shared" si="4"/>
        <v>2731791.0992748826</v>
      </c>
      <c r="P53" s="14">
        <f t="shared" si="5"/>
        <v>5197.7934365399478</v>
      </c>
      <c r="Q53" s="42">
        <f t="shared" si="6"/>
        <v>2736988.8927114224</v>
      </c>
    </row>
    <row r="54" spans="1:17">
      <c r="A54" s="15" t="s">
        <v>90</v>
      </c>
      <c r="B54" s="1" t="s">
        <v>89</v>
      </c>
      <c r="C54" s="16" t="s">
        <v>2</v>
      </c>
      <c r="D54" s="12">
        <v>0.20331871885506417</v>
      </c>
      <c r="E54" s="7">
        <f t="shared" si="7"/>
        <v>1702349.849769108</v>
      </c>
      <c r="F54" s="12">
        <v>0.3156306951097565</v>
      </c>
      <c r="G54" s="7">
        <f t="shared" si="0"/>
        <v>229801.49180401591</v>
      </c>
      <c r="H54" s="12">
        <v>0.14357607550851104</v>
      </c>
      <c r="I54" s="7">
        <f t="shared" si="1"/>
        <v>94080.192976712147</v>
      </c>
      <c r="J54" s="12">
        <v>0.28402228183400152</v>
      </c>
      <c r="K54" s="7">
        <f t="shared" si="8"/>
        <v>165430.66332211535</v>
      </c>
      <c r="L54" s="12">
        <v>0.13104692766468029</v>
      </c>
      <c r="M54" s="7">
        <f t="shared" si="2"/>
        <v>478202.44383003266</v>
      </c>
      <c r="N54" s="8">
        <f t="shared" si="3"/>
        <v>0.19087233333563192</v>
      </c>
      <c r="O54" s="11">
        <f t="shared" si="4"/>
        <v>2669864.6417019842</v>
      </c>
      <c r="P54" s="14">
        <f t="shared" si="5"/>
        <v>5079.9656367473444</v>
      </c>
      <c r="Q54" s="42">
        <f t="shared" si="6"/>
        <v>2674944.6073387316</v>
      </c>
    </row>
    <row r="55" spans="1:17">
      <c r="A55" s="15" t="s">
        <v>48</v>
      </c>
      <c r="B55" s="1" t="s">
        <v>45</v>
      </c>
      <c r="C55" s="16" t="s">
        <v>2</v>
      </c>
      <c r="D55" s="12">
        <v>0</v>
      </c>
      <c r="E55" s="7">
        <f t="shared" si="7"/>
        <v>0</v>
      </c>
      <c r="F55" s="12">
        <v>1.7556419161623991</v>
      </c>
      <c r="G55" s="7">
        <f t="shared" si="0"/>
        <v>1278231.6094684205</v>
      </c>
      <c r="H55" s="12">
        <v>2.0914622744022449</v>
      </c>
      <c r="I55" s="7">
        <f t="shared" si="1"/>
        <v>1370459.344862177</v>
      </c>
      <c r="J55" s="12">
        <v>0</v>
      </c>
      <c r="K55" s="7">
        <f t="shared" si="8"/>
        <v>0</v>
      </c>
      <c r="L55" s="12">
        <v>0</v>
      </c>
      <c r="M55" s="7">
        <f t="shared" si="2"/>
        <v>0</v>
      </c>
      <c r="N55" s="8">
        <f t="shared" si="3"/>
        <v>0.1893585970020478</v>
      </c>
      <c r="O55" s="11">
        <f t="shared" si="4"/>
        <v>2648690.9543305975</v>
      </c>
      <c r="P55" s="14">
        <f t="shared" si="5"/>
        <v>5039.6783493059447</v>
      </c>
      <c r="Q55" s="42">
        <f t="shared" si="6"/>
        <v>2653730.6326799034</v>
      </c>
    </row>
    <row r="56" spans="1:17">
      <c r="A56" s="15" t="s">
        <v>49</v>
      </c>
      <c r="B56" s="1" t="s">
        <v>45</v>
      </c>
      <c r="C56" s="16" t="s">
        <v>6</v>
      </c>
      <c r="D56" s="12">
        <v>0.26629213427362464</v>
      </c>
      <c r="E56" s="7">
        <f t="shared" si="7"/>
        <v>2229614.5545681464</v>
      </c>
      <c r="F56" s="12">
        <v>8.0188639335184816E-2</v>
      </c>
      <c r="G56" s="7">
        <f t="shared" si="0"/>
        <v>58383.006565795979</v>
      </c>
      <c r="H56" s="12">
        <v>6.0172581788880949E-2</v>
      </c>
      <c r="I56" s="7">
        <f t="shared" si="1"/>
        <v>39428.909632436174</v>
      </c>
      <c r="J56" s="12">
        <v>0.11845252553794713</v>
      </c>
      <c r="K56" s="7">
        <f t="shared" si="8"/>
        <v>68993.45975741162</v>
      </c>
      <c r="L56" s="12">
        <v>7.7004548018090677E-3</v>
      </c>
      <c r="M56" s="7">
        <f t="shared" si="2"/>
        <v>28099.676737559093</v>
      </c>
      <c r="N56" s="8">
        <f t="shared" si="3"/>
        <v>0.17333227588682354</v>
      </c>
      <c r="O56" s="11">
        <f t="shared" si="4"/>
        <v>2424519.6072613494</v>
      </c>
      <c r="P56" s="14">
        <f t="shared" si="5"/>
        <v>4613.1463363836747</v>
      </c>
      <c r="Q56" s="42">
        <f t="shared" si="6"/>
        <v>2429132.7535977331</v>
      </c>
    </row>
    <row r="57" spans="1:17">
      <c r="A57" s="15" t="s">
        <v>114</v>
      </c>
      <c r="B57" s="1" t="s">
        <v>115</v>
      </c>
      <c r="C57" s="16" t="s">
        <v>2</v>
      </c>
      <c r="D57" s="12">
        <v>0.15325563009084342</v>
      </c>
      <c r="E57" s="7">
        <f t="shared" si="7"/>
        <v>1283180.910889942</v>
      </c>
      <c r="F57" s="12">
        <v>0.52133839093135415</v>
      </c>
      <c r="G57" s="7">
        <f t="shared" si="0"/>
        <v>379571.25788754487</v>
      </c>
      <c r="H57" s="12">
        <v>0.2970810022042496</v>
      </c>
      <c r="I57" s="7">
        <f t="shared" si="1"/>
        <v>194666.40189252168</v>
      </c>
      <c r="J57" s="12">
        <v>0.41644555210458489</v>
      </c>
      <c r="K57" s="7">
        <f t="shared" si="8"/>
        <v>242561.47608331259</v>
      </c>
      <c r="L57" s="12">
        <v>6.450576074846491E-2</v>
      </c>
      <c r="M57" s="7">
        <f t="shared" si="2"/>
        <v>235387.52858030671</v>
      </c>
      <c r="N57" s="8">
        <f t="shared" si="3"/>
        <v>0.16695867323676217</v>
      </c>
      <c r="O57" s="11">
        <f t="shared" si="4"/>
        <v>2335367.5753336274</v>
      </c>
      <c r="P57" s="14">
        <f t="shared" si="5"/>
        <v>4443.5162916371664</v>
      </c>
      <c r="Q57" s="42">
        <f t="shared" si="6"/>
        <v>2339811.0916252644</v>
      </c>
    </row>
    <row r="58" spans="1:17">
      <c r="A58" s="15" t="s">
        <v>36</v>
      </c>
      <c r="B58" s="1" t="s">
        <v>34</v>
      </c>
      <c r="C58" s="16" t="s">
        <v>6</v>
      </c>
      <c r="D58" s="12">
        <v>0.20334828235782876</v>
      </c>
      <c r="E58" s="7">
        <f t="shared" si="7"/>
        <v>1702597.3794838993</v>
      </c>
      <c r="F58" s="12">
        <v>0.21070537326009747</v>
      </c>
      <c r="G58" s="7">
        <f t="shared" si="0"/>
        <v>153408.42908024151</v>
      </c>
      <c r="H58" s="12">
        <v>0.12463349919301484</v>
      </c>
      <c r="I58" s="7">
        <f t="shared" si="1"/>
        <v>81667.810001859645</v>
      </c>
      <c r="J58" s="12">
        <v>0.28520385894813299</v>
      </c>
      <c r="K58" s="7">
        <f t="shared" si="8"/>
        <v>166118.88075525058</v>
      </c>
      <c r="L58" s="12">
        <v>5.6473336648047989E-2</v>
      </c>
      <c r="M58" s="7">
        <f t="shared" si="2"/>
        <v>206076.464954861</v>
      </c>
      <c r="N58" s="8">
        <f t="shared" si="3"/>
        <v>0.16513574209885132</v>
      </c>
      <c r="O58" s="11">
        <f t="shared" si="4"/>
        <v>2309868.9642761122</v>
      </c>
      <c r="P58" s="14">
        <f t="shared" si="5"/>
        <v>4394.9999489231068</v>
      </c>
      <c r="Q58" s="42">
        <f t="shared" si="6"/>
        <v>2314263.9642250352</v>
      </c>
    </row>
    <row r="59" spans="1:17">
      <c r="A59" s="15" t="s">
        <v>105</v>
      </c>
      <c r="B59" s="1" t="s">
        <v>99</v>
      </c>
      <c r="C59" s="16" t="s">
        <v>6</v>
      </c>
      <c r="D59" s="12">
        <v>0.15116738537597796</v>
      </c>
      <c r="E59" s="7">
        <f t="shared" si="7"/>
        <v>1265696.425955889</v>
      </c>
      <c r="F59" s="12">
        <v>8.1773613332627518E-2</v>
      </c>
      <c r="G59" s="7">
        <f t="shared" si="0"/>
        <v>59536.979847628572</v>
      </c>
      <c r="H59" s="12">
        <v>2.6108535120242367E-2</v>
      </c>
      <c r="I59" s="7">
        <f t="shared" si="1"/>
        <v>17107.975780450008</v>
      </c>
      <c r="J59" s="12">
        <v>6.9469818013418005E-2</v>
      </c>
      <c r="K59" s="7">
        <f t="shared" si="8"/>
        <v>40463.156624955227</v>
      </c>
      <c r="L59" s="12">
        <v>0.23821089195113218</v>
      </c>
      <c r="M59" s="7">
        <f t="shared" si="2"/>
        <v>869253.7300030503</v>
      </c>
      <c r="N59" s="8">
        <f t="shared" si="3"/>
        <v>0.16100277510226044</v>
      </c>
      <c r="O59" s="11">
        <f t="shared" si="4"/>
        <v>2252058.2682119729</v>
      </c>
      <c r="P59" s="14">
        <f t="shared" si="5"/>
        <v>4285.0032304171609</v>
      </c>
      <c r="Q59" s="42">
        <f t="shared" si="6"/>
        <v>2256343.27144239</v>
      </c>
    </row>
    <row r="60" spans="1:17">
      <c r="A60" s="15" t="s">
        <v>30</v>
      </c>
      <c r="B60" s="1" t="s">
        <v>27</v>
      </c>
      <c r="C60" s="16" t="s">
        <v>2</v>
      </c>
      <c r="D60" s="12">
        <v>0.18237803369443281</v>
      </c>
      <c r="E60" s="7">
        <f t="shared" si="7"/>
        <v>1527017.3843768048</v>
      </c>
      <c r="F60" s="12">
        <v>0.14029043583976736</v>
      </c>
      <c r="G60" s="7">
        <f t="shared" si="0"/>
        <v>102141.36945902376</v>
      </c>
      <c r="H60" s="12">
        <v>4.774517918683345E-2</v>
      </c>
      <c r="I60" s="7">
        <f t="shared" si="1"/>
        <v>31285.683604986945</v>
      </c>
      <c r="J60" s="12">
        <v>0.21378012304359656</v>
      </c>
      <c r="K60" s="7">
        <f t="shared" si="8"/>
        <v>124517.65168500181</v>
      </c>
      <c r="L60" s="12">
        <v>5.226201474906475E-2</v>
      </c>
      <c r="M60" s="7">
        <f t="shared" si="2"/>
        <v>190708.95913281117</v>
      </c>
      <c r="N60" s="8">
        <f t="shared" si="3"/>
        <v>0.14124346867427109</v>
      </c>
      <c r="O60" s="11">
        <f t="shared" si="4"/>
        <v>1975671.0482586282</v>
      </c>
      <c r="P60" s="14">
        <f t="shared" si="5"/>
        <v>3759.1197987746946</v>
      </c>
      <c r="Q60" s="42">
        <f t="shared" si="6"/>
        <v>1979430.1680574028</v>
      </c>
    </row>
    <row r="61" spans="1:17">
      <c r="A61" s="15" t="s">
        <v>109</v>
      </c>
      <c r="B61" s="1" t="s">
        <v>99</v>
      </c>
      <c r="C61" s="16" t="s">
        <v>6</v>
      </c>
      <c r="D61" s="12">
        <v>8.5172850690383023E-2</v>
      </c>
      <c r="E61" s="7">
        <f t="shared" si="7"/>
        <v>713136.45095579827</v>
      </c>
      <c r="F61" s="12">
        <v>5.828161791041208E-2</v>
      </c>
      <c r="G61" s="7">
        <f t="shared" si="0"/>
        <v>42433.144013154473</v>
      </c>
      <c r="H61" s="12">
        <v>0</v>
      </c>
      <c r="I61" s="7">
        <f t="shared" si="1"/>
        <v>0</v>
      </c>
      <c r="J61" s="12">
        <v>0.15977064278929129</v>
      </c>
      <c r="K61" s="7">
        <f t="shared" si="8"/>
        <v>93059.47140964432</v>
      </c>
      <c r="L61" s="12">
        <v>0.2762593098880497</v>
      </c>
      <c r="M61" s="7">
        <f t="shared" si="2"/>
        <v>1008095.950614715</v>
      </c>
      <c r="N61" s="8">
        <f t="shared" si="3"/>
        <v>0.13273985160919363</v>
      </c>
      <c r="O61" s="11">
        <f t="shared" si="4"/>
        <v>1856725.0169933122</v>
      </c>
      <c r="P61" s="14">
        <f t="shared" si="5"/>
        <v>3532.8005532154557</v>
      </c>
      <c r="Q61" s="42">
        <f t="shared" si="6"/>
        <v>1860257.8175465276</v>
      </c>
    </row>
    <row r="62" spans="1:17">
      <c r="A62" s="15" t="s">
        <v>160</v>
      </c>
      <c r="B62" s="1" t="s">
        <v>161</v>
      </c>
      <c r="C62" s="16" t="s">
        <v>4</v>
      </c>
      <c r="D62" s="12">
        <v>0.17004246175860618</v>
      </c>
      <c r="E62" s="7">
        <f t="shared" si="7"/>
        <v>1423733.9329069972</v>
      </c>
      <c r="F62" s="12">
        <v>0.15135285830902079</v>
      </c>
      <c r="G62" s="7">
        <f t="shared" si="0"/>
        <v>110195.59620498931</v>
      </c>
      <c r="H62" s="12">
        <v>0.19855912189643701</v>
      </c>
      <c r="I62" s="7">
        <f t="shared" si="1"/>
        <v>130108.58835040344</v>
      </c>
      <c r="J62" s="12">
        <v>0.27308594478264347</v>
      </c>
      <c r="K62" s="7">
        <f t="shared" si="8"/>
        <v>159060.72121391911</v>
      </c>
      <c r="L62" s="12">
        <v>0</v>
      </c>
      <c r="M62" s="7">
        <f t="shared" si="2"/>
        <v>0</v>
      </c>
      <c r="N62" s="8">
        <f t="shared" si="3"/>
        <v>0.13033586939366271</v>
      </c>
      <c r="O62" s="11">
        <f t="shared" si="4"/>
        <v>1823098.838676309</v>
      </c>
      <c r="P62" s="14">
        <f t="shared" si="5"/>
        <v>3468.8198451011222</v>
      </c>
      <c r="Q62" s="42">
        <f t="shared" si="6"/>
        <v>1826567.6585214101</v>
      </c>
    </row>
    <row r="63" spans="1:17">
      <c r="A63" s="15" t="s">
        <v>88</v>
      </c>
      <c r="B63" s="1" t="s">
        <v>89</v>
      </c>
      <c r="C63" s="16" t="s">
        <v>6</v>
      </c>
      <c r="D63" s="12">
        <v>0.10273781183058961</v>
      </c>
      <c r="E63" s="7">
        <f t="shared" si="7"/>
        <v>860204.60644396243</v>
      </c>
      <c r="F63" s="12">
        <v>0.12499717102875124</v>
      </c>
      <c r="G63" s="7">
        <f t="shared" si="0"/>
        <v>91006.789956535024</v>
      </c>
      <c r="H63" s="12">
        <v>0.11185859655345901</v>
      </c>
      <c r="I63" s="7">
        <f t="shared" si="1"/>
        <v>73296.879808013546</v>
      </c>
      <c r="J63" s="12">
        <v>9.5043569284228621E-2</v>
      </c>
      <c r="K63" s="7">
        <f t="shared" si="8"/>
        <v>55358.757804716319</v>
      </c>
      <c r="L63" s="12">
        <v>0.19491689046983032</v>
      </c>
      <c r="M63" s="7">
        <f t="shared" si="2"/>
        <v>711269.88650147128</v>
      </c>
      <c r="N63" s="8">
        <f t="shared" si="3"/>
        <v>0.12805086744933189</v>
      </c>
      <c r="O63" s="11">
        <f t="shared" si="4"/>
        <v>1791136.9205146986</v>
      </c>
      <c r="P63" s="14">
        <f t="shared" si="5"/>
        <v>3408.0057336254149</v>
      </c>
      <c r="Q63" s="42">
        <f t="shared" si="6"/>
        <v>1794544.9262483241</v>
      </c>
    </row>
    <row r="64" spans="1:17">
      <c r="A64" s="15" t="s">
        <v>106</v>
      </c>
      <c r="B64" s="1" t="s">
        <v>99</v>
      </c>
      <c r="C64" s="16" t="s">
        <v>6</v>
      </c>
      <c r="D64" s="12">
        <v>0.10436095965530513</v>
      </c>
      <c r="E64" s="7">
        <f t="shared" si="7"/>
        <v>873794.92154685874</v>
      </c>
      <c r="F64" s="12">
        <v>7.3190088607909182E-2</v>
      </c>
      <c r="G64" s="7">
        <f t="shared" si="0"/>
        <v>53287.566158662055</v>
      </c>
      <c r="H64" s="12">
        <v>0</v>
      </c>
      <c r="I64" s="7">
        <f t="shared" si="1"/>
        <v>0</v>
      </c>
      <c r="J64" s="12">
        <v>7.6174208322439138E-2</v>
      </c>
      <c r="K64" s="7">
        <f t="shared" si="8"/>
        <v>44368.173262487748</v>
      </c>
      <c r="L64" s="12">
        <v>0.18616324560931796</v>
      </c>
      <c r="M64" s="7">
        <f t="shared" si="2"/>
        <v>679327.02115304978</v>
      </c>
      <c r="N64" s="8">
        <f t="shared" si="3"/>
        <v>0.11801639045040517</v>
      </c>
      <c r="O64" s="11">
        <f t="shared" si="4"/>
        <v>1650777.6821210585</v>
      </c>
      <c r="P64" s="14">
        <f t="shared" si="5"/>
        <v>3140.9434651108645</v>
      </c>
      <c r="Q64" s="42">
        <f t="shared" si="6"/>
        <v>1653918.6255861693</v>
      </c>
    </row>
    <row r="65" spans="1:17">
      <c r="A65" s="15" t="s">
        <v>93</v>
      </c>
      <c r="B65" s="1" t="s">
        <v>89</v>
      </c>
      <c r="C65" s="16" t="s">
        <v>6</v>
      </c>
      <c r="D65" s="12">
        <v>5.5162372568995199E-2</v>
      </c>
      <c r="E65" s="7">
        <f t="shared" si="7"/>
        <v>461864.29456442338</v>
      </c>
      <c r="F65" s="12">
        <v>6.5123932129324824E-2</v>
      </c>
      <c r="G65" s="7">
        <f t="shared" si="0"/>
        <v>47414.833181095528</v>
      </c>
      <c r="H65" s="12">
        <v>6.58112919623255E-3</v>
      </c>
      <c r="I65" s="7">
        <f t="shared" si="1"/>
        <v>4312.3751822393979</v>
      </c>
      <c r="J65" s="12">
        <v>5.3747788095857882E-2</v>
      </c>
      <c r="K65" s="7">
        <f t="shared" si="8"/>
        <v>31305.755940623603</v>
      </c>
      <c r="L65" s="12">
        <v>0.28988234282871844</v>
      </c>
      <c r="M65" s="7">
        <f t="shared" si="2"/>
        <v>1057807.6665679051</v>
      </c>
      <c r="N65" s="8">
        <f t="shared" si="3"/>
        <v>0.11457960227209174</v>
      </c>
      <c r="O65" s="11">
        <f t="shared" si="4"/>
        <v>1602704.9254362872</v>
      </c>
      <c r="P65" s="14">
        <f t="shared" si="5"/>
        <v>3049.4751755923826</v>
      </c>
      <c r="Q65" s="42">
        <f t="shared" si="6"/>
        <v>1605754.4006118795</v>
      </c>
    </row>
    <row r="66" spans="1:17">
      <c r="A66" s="15" t="s">
        <v>147</v>
      </c>
      <c r="B66" s="1" t="s">
        <v>145</v>
      </c>
      <c r="C66" s="16" t="s">
        <v>6</v>
      </c>
      <c r="D66" s="12">
        <v>9.1137183264473301E-2</v>
      </c>
      <c r="E66" s="7">
        <f t="shared" si="7"/>
        <v>763074.69923245313</v>
      </c>
      <c r="F66" s="12">
        <v>0.35616052155100947</v>
      </c>
      <c r="G66" s="7">
        <f t="shared" si="0"/>
        <v>259310.0748507916</v>
      </c>
      <c r="H66" s="12">
        <v>0.33178235307293008</v>
      </c>
      <c r="I66" s="7">
        <f t="shared" si="1"/>
        <v>217404.93806378322</v>
      </c>
      <c r="J66" s="12">
        <v>0.25859686767053586</v>
      </c>
      <c r="K66" s="7">
        <f t="shared" si="8"/>
        <v>150621.46207515144</v>
      </c>
      <c r="L66" s="12">
        <v>4.9009305013258814E-2</v>
      </c>
      <c r="M66" s="7">
        <f t="shared" si="2"/>
        <v>178839.51837253486</v>
      </c>
      <c r="N66" s="8">
        <f t="shared" si="3"/>
        <v>0.11218791267753839</v>
      </c>
      <c r="O66" s="11">
        <f t="shared" si="4"/>
        <v>1569250.6925947142</v>
      </c>
      <c r="P66" s="14">
        <f t="shared" si="5"/>
        <v>2985.8216290475671</v>
      </c>
      <c r="Q66" s="42">
        <f t="shared" si="6"/>
        <v>1572236.5142237619</v>
      </c>
    </row>
    <row r="67" spans="1:17">
      <c r="A67" s="43" t="s">
        <v>153</v>
      </c>
      <c r="B67" s="4" t="s">
        <v>145</v>
      </c>
      <c r="C67" s="51" t="s">
        <v>134</v>
      </c>
      <c r="D67" s="12">
        <v>8.0577733021665654E-2</v>
      </c>
      <c r="E67" s="7">
        <f t="shared" si="7"/>
        <v>674662.38463734649</v>
      </c>
      <c r="F67" s="12">
        <v>4.2424821611077995E-2</v>
      </c>
      <c r="G67" s="7">
        <f t="shared" ref="G67:G130" si="9">$G$137/100*F67</f>
        <v>30888.2736907283</v>
      </c>
      <c r="H67" s="12">
        <v>6.156082667599292E-3</v>
      </c>
      <c r="I67" s="7">
        <f t="shared" ref="I67:I130" si="10">$I$137/100*H67</f>
        <v>4033.8576137916652</v>
      </c>
      <c r="J67" s="12">
        <v>9.7065062596113555E-2</v>
      </c>
      <c r="K67" s="7">
        <f t="shared" si="8"/>
        <v>56536.19000238381</v>
      </c>
      <c r="L67" s="12">
        <v>0.19288584952455118</v>
      </c>
      <c r="M67" s="7">
        <f t="shared" ref="M67:M130" si="11">$M$137/100*L67</f>
        <v>703858.42893539579</v>
      </c>
      <c r="N67" s="8">
        <f t="shared" ref="N67:N130" si="12">((D67*(100/$O$137*$E$137))+(F67*(100/$O$137*$G$137))+(H67*(100/$O$137*$I$137))+(J67*(100/$O$137*$K$137))+(L67*(100/$O$137*$M$137)))/100</f>
        <v>0.1050908510666326</v>
      </c>
      <c r="O67" s="11">
        <f t="shared" ref="O67:O130" si="13">E67+G67+I67+K67+M67</f>
        <v>1469979.1348796461</v>
      </c>
      <c r="P67" s="14">
        <f t="shared" ref="P67:P103" si="14">SUM(O$104:O$136)/SUM(N$2:N$103)*N67</f>
        <v>2796.9371088280523</v>
      </c>
      <c r="Q67" s="42">
        <f t="shared" ref="Q67:Q130" si="15">E67+G67+I67+K67+M67+P67</f>
        <v>1472776.0719884741</v>
      </c>
    </row>
    <row r="68" spans="1:17">
      <c r="A68" s="15" t="s">
        <v>155</v>
      </c>
      <c r="B68" s="1" t="s">
        <v>156</v>
      </c>
      <c r="C68" s="16" t="s">
        <v>4</v>
      </c>
      <c r="D68" s="12">
        <v>7.7069195487188311E-2</v>
      </c>
      <c r="E68" s="7">
        <f t="shared" ref="E68:E131" si="16">$E$137/100*D68</f>
        <v>645286.0518610985</v>
      </c>
      <c r="F68" s="12">
        <v>0.25347181574590893</v>
      </c>
      <c r="G68" s="7">
        <f t="shared" si="9"/>
        <v>184545.42695357138</v>
      </c>
      <c r="H68" s="12">
        <v>0.46759268464442538</v>
      </c>
      <c r="I68" s="7">
        <f t="shared" si="10"/>
        <v>306396.52079944679</v>
      </c>
      <c r="J68" s="12">
        <v>0.53867618863868372</v>
      </c>
      <c r="K68" s="7">
        <f t="shared" ref="K68:K131" si="17">$K$137/100*J68</f>
        <v>313755.5216685757</v>
      </c>
      <c r="L68" s="12">
        <v>0</v>
      </c>
      <c r="M68" s="7">
        <f t="shared" si="11"/>
        <v>0</v>
      </c>
      <c r="N68" s="8">
        <f t="shared" si="12"/>
        <v>0.10366133686425894</v>
      </c>
      <c r="O68" s="11">
        <f t="shared" si="13"/>
        <v>1449983.5212826924</v>
      </c>
      <c r="P68" s="14">
        <f t="shared" si="14"/>
        <v>2758.8913486154856</v>
      </c>
      <c r="Q68" s="42">
        <f t="shared" si="15"/>
        <v>1452742.412631308</v>
      </c>
    </row>
    <row r="69" spans="1:17">
      <c r="A69" s="15" t="s">
        <v>52</v>
      </c>
      <c r="B69" s="1" t="s">
        <v>45</v>
      </c>
      <c r="C69" s="16" t="s">
        <v>134</v>
      </c>
      <c r="D69" s="12">
        <v>0.10581860519455824</v>
      </c>
      <c r="E69" s="7">
        <f t="shared" si="16"/>
        <v>885999.51676926436</v>
      </c>
      <c r="F69" s="12">
        <v>2.9309941541464893E-2</v>
      </c>
      <c r="G69" s="7">
        <f t="shared" si="9"/>
        <v>21339.712503484359</v>
      </c>
      <c r="H69" s="12">
        <v>0</v>
      </c>
      <c r="I69" s="7">
        <f t="shared" si="10"/>
        <v>0</v>
      </c>
      <c r="J69" s="12">
        <v>7.0161405516841302E-2</v>
      </c>
      <c r="K69" s="7">
        <f t="shared" si="17"/>
        <v>40865.976356906642</v>
      </c>
      <c r="L69" s="12">
        <v>0.11480292333238906</v>
      </c>
      <c r="M69" s="7">
        <f t="shared" si="11"/>
        <v>418926.55917012156</v>
      </c>
      <c r="N69" s="8">
        <f t="shared" si="12"/>
        <v>9.7738149660742707E-2</v>
      </c>
      <c r="O69" s="11">
        <f t="shared" si="13"/>
        <v>1367131.764799777</v>
      </c>
      <c r="P69" s="14">
        <f t="shared" si="14"/>
        <v>2601.2488714264309</v>
      </c>
      <c r="Q69" s="42">
        <f t="shared" si="15"/>
        <v>1369733.0136712033</v>
      </c>
    </row>
    <row r="70" spans="1:17">
      <c r="A70" s="43" t="s">
        <v>137</v>
      </c>
      <c r="B70" s="4" t="s">
        <v>130</v>
      </c>
      <c r="C70" s="51" t="s">
        <v>134</v>
      </c>
      <c r="D70" s="12">
        <v>0.12525601047316948</v>
      </c>
      <c r="E70" s="7">
        <f t="shared" si="16"/>
        <v>1048745.2990675131</v>
      </c>
      <c r="F70" s="12">
        <v>7.121074791483728E-2</v>
      </c>
      <c r="G70" s="7">
        <f t="shared" si="9"/>
        <v>51846.466002360248</v>
      </c>
      <c r="H70" s="12">
        <v>6.7610952015271619E-2</v>
      </c>
      <c r="I70" s="7">
        <f t="shared" si="10"/>
        <v>44303.00375886033</v>
      </c>
      <c r="J70" s="12">
        <v>0.10676345792406375</v>
      </c>
      <c r="K70" s="7">
        <f t="shared" si="17"/>
        <v>62185.084736637844</v>
      </c>
      <c r="L70" s="12">
        <v>0</v>
      </c>
      <c r="M70" s="7">
        <f t="shared" si="11"/>
        <v>0</v>
      </c>
      <c r="N70" s="8">
        <f t="shared" si="12"/>
        <v>8.6295816115075114E-2</v>
      </c>
      <c r="O70" s="11">
        <f t="shared" si="13"/>
        <v>1207079.8535653714</v>
      </c>
      <c r="P70" s="14">
        <f t="shared" si="14"/>
        <v>2296.7172496854096</v>
      </c>
      <c r="Q70" s="42">
        <f t="shared" si="15"/>
        <v>1209376.5708150568</v>
      </c>
    </row>
    <row r="71" spans="1:17">
      <c r="A71" s="15" t="s">
        <v>154</v>
      </c>
      <c r="B71" s="1" t="s">
        <v>145</v>
      </c>
      <c r="C71" s="16" t="s">
        <v>6</v>
      </c>
      <c r="D71" s="12">
        <v>0.1122383442932933</v>
      </c>
      <c r="E71" s="7">
        <f t="shared" si="16"/>
        <v>939750.799247485</v>
      </c>
      <c r="F71" s="12">
        <v>0.15644811084105084</v>
      </c>
      <c r="G71" s="7">
        <f t="shared" si="9"/>
        <v>113905.30077783365</v>
      </c>
      <c r="H71" s="12">
        <v>5.016691125719526E-2</v>
      </c>
      <c r="I71" s="7">
        <f t="shared" si="10"/>
        <v>32872.556764115921</v>
      </c>
      <c r="J71" s="12">
        <v>0.17036421466885054</v>
      </c>
      <c r="K71" s="7">
        <f t="shared" si="17"/>
        <v>99229.767668338041</v>
      </c>
      <c r="L71" s="12">
        <v>3.683721306793575E-3</v>
      </c>
      <c r="M71" s="7">
        <f t="shared" si="11"/>
        <v>13442.242124171715</v>
      </c>
      <c r="N71" s="8">
        <f t="shared" si="12"/>
        <v>8.5732522088545093E-2</v>
      </c>
      <c r="O71" s="11">
        <f t="shared" si="13"/>
        <v>1199200.6665819441</v>
      </c>
      <c r="P71" s="14">
        <f t="shared" si="14"/>
        <v>2281.7254787558541</v>
      </c>
      <c r="Q71" s="42">
        <f t="shared" si="15"/>
        <v>1201482.3920606999</v>
      </c>
    </row>
    <row r="72" spans="1:17">
      <c r="A72" s="15" t="s">
        <v>122</v>
      </c>
      <c r="B72" s="1" t="s">
        <v>118</v>
      </c>
      <c r="C72" s="16" t="s">
        <v>6</v>
      </c>
      <c r="D72" s="12">
        <v>9.5625611093688098E-2</v>
      </c>
      <c r="E72" s="7">
        <f t="shared" si="16"/>
        <v>800655.47135117813</v>
      </c>
      <c r="F72" s="12">
        <v>0.20290436504674308</v>
      </c>
      <c r="G72" s="7">
        <f t="shared" si="9"/>
        <v>147728.74281151267</v>
      </c>
      <c r="H72" s="12">
        <v>0.17023293361706002</v>
      </c>
      <c r="I72" s="7">
        <f t="shared" si="10"/>
        <v>111547.46491685134</v>
      </c>
      <c r="J72" s="12">
        <v>0.23325336401190835</v>
      </c>
      <c r="K72" s="7">
        <f t="shared" si="17"/>
        <v>135859.97014543167</v>
      </c>
      <c r="L72" s="12">
        <v>0</v>
      </c>
      <c r="M72" s="7">
        <f t="shared" si="11"/>
        <v>0</v>
      </c>
      <c r="N72" s="8">
        <f t="shared" si="12"/>
        <v>8.5488806700452655E-2</v>
      </c>
      <c r="O72" s="11">
        <f t="shared" si="13"/>
        <v>1195791.6492249737</v>
      </c>
      <c r="P72" s="14">
        <f t="shared" si="14"/>
        <v>2275.2391233212029</v>
      </c>
      <c r="Q72" s="42">
        <f t="shared" si="15"/>
        <v>1198066.8883482949</v>
      </c>
    </row>
    <row r="73" spans="1:17">
      <c r="A73" s="15" t="s">
        <v>121</v>
      </c>
      <c r="B73" s="1" t="s">
        <v>118</v>
      </c>
      <c r="C73" s="16" t="s">
        <v>6</v>
      </c>
      <c r="D73" s="12">
        <v>9.3786402818098261E-2</v>
      </c>
      <c r="E73" s="7">
        <f t="shared" si="16"/>
        <v>785256.12224414211</v>
      </c>
      <c r="F73" s="12">
        <v>0.14060876003757022</v>
      </c>
      <c r="G73" s="7">
        <f t="shared" si="9"/>
        <v>102373.13201148076</v>
      </c>
      <c r="H73" s="12">
        <v>3.0896320406583228E-3</v>
      </c>
      <c r="I73" s="7">
        <f t="shared" si="10"/>
        <v>2024.5237765600937</v>
      </c>
      <c r="J73" s="12">
        <v>0.16257697018182343</v>
      </c>
      <c r="K73" s="7">
        <f t="shared" si="17"/>
        <v>94694.035427114432</v>
      </c>
      <c r="L73" s="12">
        <v>5.6219164459501883E-2</v>
      </c>
      <c r="M73" s="7">
        <f t="shared" si="11"/>
        <v>205148.96696706093</v>
      </c>
      <c r="N73" s="8">
        <f t="shared" si="12"/>
        <v>8.5038777782556849E-2</v>
      </c>
      <c r="O73" s="11">
        <f t="shared" si="13"/>
        <v>1189496.7804263583</v>
      </c>
      <c r="P73" s="14">
        <f t="shared" si="14"/>
        <v>2263.2618430181778</v>
      </c>
      <c r="Q73" s="42">
        <f t="shared" si="15"/>
        <v>1191760.0422693766</v>
      </c>
    </row>
    <row r="74" spans="1:17">
      <c r="A74" s="15" t="s">
        <v>66</v>
      </c>
      <c r="B74" s="1" t="s">
        <v>45</v>
      </c>
      <c r="C74" s="16" t="s">
        <v>6</v>
      </c>
      <c r="D74" s="12">
        <v>7.8846151488603716E-2</v>
      </c>
      <c r="E74" s="7">
        <f t="shared" si="16"/>
        <v>660164.17424496124</v>
      </c>
      <c r="F74" s="12">
        <v>6.1805620539819819E-2</v>
      </c>
      <c r="G74" s="7">
        <f t="shared" si="9"/>
        <v>44998.867416822701</v>
      </c>
      <c r="H74" s="12">
        <v>0</v>
      </c>
      <c r="I74" s="7">
        <f t="shared" si="10"/>
        <v>0</v>
      </c>
      <c r="J74" s="12">
        <v>5.3722682124593725E-2</v>
      </c>
      <c r="K74" s="7">
        <f t="shared" si="17"/>
        <v>31291.132801013726</v>
      </c>
      <c r="L74" s="12">
        <v>0.12237486418666249</v>
      </c>
      <c r="M74" s="7">
        <f t="shared" si="11"/>
        <v>446557.27654424531</v>
      </c>
      <c r="N74" s="8">
        <f t="shared" si="12"/>
        <v>8.4575132570219119E-2</v>
      </c>
      <c r="O74" s="11">
        <f t="shared" si="13"/>
        <v>1183011.451007043</v>
      </c>
      <c r="P74" s="14">
        <f t="shared" si="14"/>
        <v>2250.9221722803736</v>
      </c>
      <c r="Q74" s="42">
        <f t="shared" si="15"/>
        <v>1185262.3731793233</v>
      </c>
    </row>
    <row r="75" spans="1:17">
      <c r="A75" s="15" t="s">
        <v>0</v>
      </c>
      <c r="B75" s="1" t="s">
        <v>1</v>
      </c>
      <c r="C75" s="16" t="s">
        <v>2</v>
      </c>
      <c r="D75" s="12">
        <v>9.3842117337990721E-2</v>
      </c>
      <c r="E75" s="7">
        <f t="shared" si="16"/>
        <v>785722.60956563905</v>
      </c>
      <c r="F75" s="12">
        <v>0.11332389231968402</v>
      </c>
      <c r="G75" s="7">
        <f t="shared" si="9"/>
        <v>82507.816621083955</v>
      </c>
      <c r="H75" s="12">
        <v>0</v>
      </c>
      <c r="I75" s="7">
        <f t="shared" si="10"/>
        <v>0</v>
      </c>
      <c r="J75" s="12">
        <v>0.12533133892366644</v>
      </c>
      <c r="K75" s="7">
        <f t="shared" si="17"/>
        <v>73000.070273743157</v>
      </c>
      <c r="L75" s="12">
        <v>5.0333395570875822E-2</v>
      </c>
      <c r="M75" s="7">
        <f t="shared" si="11"/>
        <v>183671.24813368497</v>
      </c>
      <c r="N75" s="8">
        <f t="shared" si="12"/>
        <v>8.0420788908284802E-2</v>
      </c>
      <c r="O75" s="11">
        <f t="shared" si="13"/>
        <v>1124901.7445941512</v>
      </c>
      <c r="P75" s="14">
        <f t="shared" si="14"/>
        <v>2140.3565251954392</v>
      </c>
      <c r="Q75" s="42">
        <f t="shared" si="15"/>
        <v>1127042.1011193467</v>
      </c>
    </row>
    <row r="76" spans="1:17">
      <c r="A76" s="15" t="s">
        <v>40</v>
      </c>
      <c r="B76" s="1" t="s">
        <v>39</v>
      </c>
      <c r="C76" s="16" t="s">
        <v>2</v>
      </c>
      <c r="D76" s="12">
        <v>8.0105578628406671E-2</v>
      </c>
      <c r="E76" s="7">
        <f t="shared" si="16"/>
        <v>670709.12364417047</v>
      </c>
      <c r="F76" s="12">
        <v>0.10926337627992196</v>
      </c>
      <c r="G76" s="7">
        <f t="shared" si="9"/>
        <v>79551.47347103963</v>
      </c>
      <c r="H76" s="12">
        <v>0</v>
      </c>
      <c r="I76" s="7">
        <f t="shared" si="10"/>
        <v>0</v>
      </c>
      <c r="J76" s="12">
        <v>0.19050674618944302</v>
      </c>
      <c r="K76" s="7">
        <f t="shared" si="17"/>
        <v>110961.91885352481</v>
      </c>
      <c r="L76" s="12">
        <v>6.2951350409658324E-2</v>
      </c>
      <c r="M76" s="7">
        <f t="shared" si="11"/>
        <v>229715.34048724454</v>
      </c>
      <c r="N76" s="8">
        <f t="shared" si="12"/>
        <v>7.7992663348349811E-2</v>
      </c>
      <c r="O76" s="11">
        <f t="shared" si="13"/>
        <v>1090937.8564559794</v>
      </c>
      <c r="P76" s="14">
        <f t="shared" si="14"/>
        <v>2075.73325481037</v>
      </c>
      <c r="Q76" s="42">
        <f t="shared" si="15"/>
        <v>1093013.5897107897</v>
      </c>
    </row>
    <row r="77" spans="1:17">
      <c r="A77" s="15" t="s">
        <v>135</v>
      </c>
      <c r="B77" s="1" t="s">
        <v>130</v>
      </c>
      <c r="C77" s="16" t="s">
        <v>134</v>
      </c>
      <c r="D77" s="12">
        <v>9.2999547225752516E-2</v>
      </c>
      <c r="E77" s="7">
        <f t="shared" si="16"/>
        <v>778667.92659268994</v>
      </c>
      <c r="F77" s="12">
        <v>9.7400626104633792E-2</v>
      </c>
      <c r="G77" s="7">
        <f t="shared" si="9"/>
        <v>70914.551494133644</v>
      </c>
      <c r="H77" s="12">
        <v>3.793343459186406E-2</v>
      </c>
      <c r="I77" s="7">
        <f t="shared" si="10"/>
        <v>24856.403366872255</v>
      </c>
      <c r="J77" s="12">
        <v>4.9550472506878551E-2</v>
      </c>
      <c r="K77" s="7">
        <f t="shared" si="17"/>
        <v>28861.001615105823</v>
      </c>
      <c r="L77" s="12">
        <v>0</v>
      </c>
      <c r="M77" s="7">
        <f t="shared" si="11"/>
        <v>0</v>
      </c>
      <c r="N77" s="8">
        <f t="shared" si="12"/>
        <v>6.4578163885205278E-2</v>
      </c>
      <c r="O77" s="11">
        <f t="shared" si="13"/>
        <v>903299.8830688016</v>
      </c>
      <c r="P77" s="14">
        <f t="shared" si="14"/>
        <v>1718.713486067287</v>
      </c>
      <c r="Q77" s="42">
        <f t="shared" si="15"/>
        <v>905018.59655486885</v>
      </c>
    </row>
    <row r="78" spans="1:17">
      <c r="A78" s="15" t="s">
        <v>80</v>
      </c>
      <c r="B78" s="1" t="s">
        <v>45</v>
      </c>
      <c r="C78" s="16" t="s">
        <v>6</v>
      </c>
      <c r="D78" s="12">
        <v>7.435144577952052E-2</v>
      </c>
      <c r="E78" s="7">
        <f t="shared" si="16"/>
        <v>622530.83860473149</v>
      </c>
      <c r="F78" s="12">
        <v>9.4079388924590238E-2</v>
      </c>
      <c r="G78" s="7">
        <f t="shared" si="9"/>
        <v>68496.455692825184</v>
      </c>
      <c r="H78" s="12">
        <v>0</v>
      </c>
      <c r="I78" s="7">
        <f t="shared" si="10"/>
        <v>0</v>
      </c>
      <c r="J78" s="12">
        <v>6.4147798760427838E-2</v>
      </c>
      <c r="K78" s="7">
        <f t="shared" si="17"/>
        <v>37363.311184836544</v>
      </c>
      <c r="L78" s="12">
        <v>4.1388733100739615E-2</v>
      </c>
      <c r="M78" s="7">
        <f t="shared" si="11"/>
        <v>151031.34173772036</v>
      </c>
      <c r="N78" s="8">
        <f t="shared" si="12"/>
        <v>6.2871097070098067E-2</v>
      </c>
      <c r="O78" s="11">
        <f t="shared" si="13"/>
        <v>879421.94722011359</v>
      </c>
      <c r="P78" s="14">
        <f t="shared" si="14"/>
        <v>1673.2808106824909</v>
      </c>
      <c r="Q78" s="42">
        <f t="shared" si="15"/>
        <v>881095.22803079605</v>
      </c>
    </row>
    <row r="79" spans="1:17">
      <c r="A79" s="15" t="s">
        <v>17</v>
      </c>
      <c r="B79" s="1" t="s">
        <v>10</v>
      </c>
      <c r="C79" s="16" t="s">
        <v>6</v>
      </c>
      <c r="D79" s="12">
        <v>8.261271145667215E-2</v>
      </c>
      <c r="E79" s="7">
        <f t="shared" si="16"/>
        <v>691700.8809087408</v>
      </c>
      <c r="F79" s="12">
        <v>4.8034151099886152E-2</v>
      </c>
      <c r="G79" s="7">
        <f t="shared" si="9"/>
        <v>34972.262683307519</v>
      </c>
      <c r="H79" s="12">
        <v>2.4515471716314484E-2</v>
      </c>
      <c r="I79" s="7">
        <f t="shared" si="10"/>
        <v>16064.099132235113</v>
      </c>
      <c r="J79" s="12">
        <v>5.3594415218941371E-2</v>
      </c>
      <c r="K79" s="7">
        <f t="shared" si="17"/>
        <v>31216.422890413309</v>
      </c>
      <c r="L79" s="12">
        <v>1.8942981625307824E-3</v>
      </c>
      <c r="M79" s="7">
        <f t="shared" si="11"/>
        <v>6912.470416573582</v>
      </c>
      <c r="N79" s="8">
        <f t="shared" si="12"/>
        <v>5.5825205172968587E-2</v>
      </c>
      <c r="O79" s="11">
        <f t="shared" si="13"/>
        <v>780866.13603127038</v>
      </c>
      <c r="P79" s="14">
        <f t="shared" si="14"/>
        <v>1485.7581451806461</v>
      </c>
      <c r="Q79" s="42">
        <f t="shared" si="15"/>
        <v>782351.89417645102</v>
      </c>
    </row>
    <row r="80" spans="1:17">
      <c r="A80" s="15" t="s">
        <v>5</v>
      </c>
      <c r="B80" s="1" t="s">
        <v>1</v>
      </c>
      <c r="C80" s="16" t="s">
        <v>6</v>
      </c>
      <c r="D80" s="12">
        <v>7.7294371869584877E-2</v>
      </c>
      <c r="E80" s="7">
        <f t="shared" si="16"/>
        <v>647171.41186583857</v>
      </c>
      <c r="F80" s="12">
        <v>6.758740611067264E-2</v>
      </c>
      <c r="G80" s="7">
        <f t="shared" si="9"/>
        <v>49208.416646535254</v>
      </c>
      <c r="H80" s="12">
        <v>2.3267805412604046E-3</v>
      </c>
      <c r="I80" s="7">
        <f t="shared" si="10"/>
        <v>1524.6548671910259</v>
      </c>
      <c r="J80" s="12">
        <v>6.4179685432647071E-2</v>
      </c>
      <c r="K80" s="7">
        <f t="shared" si="17"/>
        <v>37381.883788726285</v>
      </c>
      <c r="L80" s="12">
        <v>1.2104549965474033E-2</v>
      </c>
      <c r="M80" s="7">
        <f t="shared" si="11"/>
        <v>44170.630155967512</v>
      </c>
      <c r="N80" s="8">
        <f t="shared" si="12"/>
        <v>5.5724463888635369E-2</v>
      </c>
      <c r="O80" s="11">
        <f t="shared" si="13"/>
        <v>779456.99732425867</v>
      </c>
      <c r="P80" s="14">
        <f t="shared" si="14"/>
        <v>1483.0769694771216</v>
      </c>
      <c r="Q80" s="42">
        <f t="shared" si="15"/>
        <v>780940.07429373579</v>
      </c>
    </row>
    <row r="81" spans="1:17">
      <c r="A81" s="15" t="s">
        <v>77</v>
      </c>
      <c r="B81" s="1" t="s">
        <v>45</v>
      </c>
      <c r="C81" s="16" t="s">
        <v>6</v>
      </c>
      <c r="D81" s="12">
        <v>6.7606665430159682E-2</v>
      </c>
      <c r="E81" s="7">
        <f t="shared" si="16"/>
        <v>566058.046138215</v>
      </c>
      <c r="F81" s="12">
        <v>3.9815479513971973E-3</v>
      </c>
      <c r="G81" s="7">
        <f t="shared" si="9"/>
        <v>2898.8487909964902</v>
      </c>
      <c r="H81" s="12">
        <v>0</v>
      </c>
      <c r="I81" s="7">
        <f t="shared" si="10"/>
        <v>0</v>
      </c>
      <c r="J81" s="12">
        <v>4.9275122676807901E-3</v>
      </c>
      <c r="K81" s="7">
        <f t="shared" si="17"/>
        <v>2870.0622278878809</v>
      </c>
      <c r="L81" s="12">
        <v>5.0646379294328338E-2</v>
      </c>
      <c r="M81" s="7">
        <f t="shared" si="11"/>
        <v>184813.35488964792</v>
      </c>
      <c r="N81" s="8">
        <f t="shared" si="12"/>
        <v>5.4093267351597793E-2</v>
      </c>
      <c r="O81" s="11">
        <f t="shared" si="13"/>
        <v>756640.31204674731</v>
      </c>
      <c r="P81" s="14">
        <f t="shared" si="14"/>
        <v>1439.6635411917282</v>
      </c>
      <c r="Q81" s="42">
        <f t="shared" si="15"/>
        <v>758079.97558793903</v>
      </c>
    </row>
    <row r="82" spans="1:17">
      <c r="A82" s="15" t="s">
        <v>157</v>
      </c>
      <c r="B82" s="1" t="s">
        <v>158</v>
      </c>
      <c r="C82" s="16" t="s">
        <v>6</v>
      </c>
      <c r="D82" s="12">
        <v>8.2102137503539868E-2</v>
      </c>
      <c r="E82" s="7">
        <f t="shared" si="16"/>
        <v>687425.94008034444</v>
      </c>
      <c r="F82" s="12">
        <v>6.7862126958012758E-3</v>
      </c>
      <c r="G82" s="7">
        <f t="shared" si="9"/>
        <v>4940.8432872860985</v>
      </c>
      <c r="H82" s="12">
        <v>0</v>
      </c>
      <c r="I82" s="7">
        <f t="shared" si="10"/>
        <v>0</v>
      </c>
      <c r="J82" s="12">
        <v>2.154579699705432E-2</v>
      </c>
      <c r="K82" s="7">
        <f t="shared" si="17"/>
        <v>12549.49247647244</v>
      </c>
      <c r="L82" s="12">
        <v>9.263923387353587E-3</v>
      </c>
      <c r="M82" s="7">
        <f t="shared" si="11"/>
        <v>33804.919216588853</v>
      </c>
      <c r="N82" s="8">
        <f t="shared" si="12"/>
        <v>5.2812204777480859E-2</v>
      </c>
      <c r="O82" s="11">
        <f t="shared" si="13"/>
        <v>738721.1950606918</v>
      </c>
      <c r="P82" s="14">
        <f t="shared" si="14"/>
        <v>1405.5687421115817</v>
      </c>
      <c r="Q82" s="42">
        <f t="shared" si="15"/>
        <v>740126.76380280335</v>
      </c>
    </row>
    <row r="83" spans="1:17">
      <c r="A83" s="15" t="s">
        <v>14</v>
      </c>
      <c r="B83" s="1" t="s">
        <v>10</v>
      </c>
      <c r="C83" s="16" t="s">
        <v>6</v>
      </c>
      <c r="D83" s="12">
        <v>7.1225695101396647E-2</v>
      </c>
      <c r="E83" s="7">
        <f t="shared" si="16"/>
        <v>596359.509042533</v>
      </c>
      <c r="F83" s="12">
        <v>1.6562840201194522E-2</v>
      </c>
      <c r="G83" s="7">
        <f t="shared" si="9"/>
        <v>12058.920268899967</v>
      </c>
      <c r="H83" s="12">
        <v>0</v>
      </c>
      <c r="I83" s="7">
        <f t="shared" si="10"/>
        <v>0</v>
      </c>
      <c r="J83" s="12">
        <v>6.2348606991827683E-2</v>
      </c>
      <c r="K83" s="7">
        <f t="shared" si="17"/>
        <v>36315.359996636558</v>
      </c>
      <c r="L83" s="12">
        <v>1.0421913810772785E-2</v>
      </c>
      <c r="M83" s="7">
        <f t="shared" si="11"/>
        <v>38030.534118662457</v>
      </c>
      <c r="N83" s="8">
        <f t="shared" si="12"/>
        <v>4.8811770265517106E-2</v>
      </c>
      <c r="O83" s="11">
        <f t="shared" si="13"/>
        <v>682764.32342673198</v>
      </c>
      <c r="P83" s="14">
        <f t="shared" si="14"/>
        <v>1299.0993051969112</v>
      </c>
      <c r="Q83" s="42">
        <f t="shared" si="15"/>
        <v>684063.42273192888</v>
      </c>
    </row>
    <row r="84" spans="1:17">
      <c r="A84" s="15" t="s">
        <v>104</v>
      </c>
      <c r="B84" s="1" t="s">
        <v>99</v>
      </c>
      <c r="C84" s="16" t="s">
        <v>6</v>
      </c>
      <c r="D84" s="12">
        <v>3.6072617135294083E-2</v>
      </c>
      <c r="E84" s="7">
        <f t="shared" si="16"/>
        <v>302029.31981300405</v>
      </c>
      <c r="F84" s="12">
        <v>5.5788630372239252E-2</v>
      </c>
      <c r="G84" s="7">
        <f t="shared" si="9"/>
        <v>40618.072588869451</v>
      </c>
      <c r="H84" s="12">
        <v>0</v>
      </c>
      <c r="I84" s="7">
        <f t="shared" si="10"/>
        <v>0</v>
      </c>
      <c r="J84" s="12">
        <v>4.521170451692081E-2</v>
      </c>
      <c r="K84" s="7">
        <f t="shared" si="17"/>
        <v>26333.85739971299</v>
      </c>
      <c r="L84" s="12">
        <v>8.3283995439285427E-2</v>
      </c>
      <c r="M84" s="7">
        <f t="shared" si="11"/>
        <v>303911.05583873705</v>
      </c>
      <c r="N84" s="8">
        <f t="shared" si="12"/>
        <v>4.8106005995602115E-2</v>
      </c>
      <c r="O84" s="11">
        <f t="shared" si="13"/>
        <v>672892.30564032355</v>
      </c>
      <c r="P84" s="14">
        <f t="shared" si="14"/>
        <v>1280.315764512113</v>
      </c>
      <c r="Q84" s="42">
        <f t="shared" si="15"/>
        <v>674172.62140483572</v>
      </c>
    </row>
    <row r="85" spans="1:17">
      <c r="A85" s="15" t="s">
        <v>108</v>
      </c>
      <c r="B85" s="1" t="s">
        <v>99</v>
      </c>
      <c r="C85" s="16" t="s">
        <v>6</v>
      </c>
      <c r="D85" s="12">
        <v>4.1267389077057806E-2</v>
      </c>
      <c r="E85" s="7">
        <f t="shared" si="16"/>
        <v>345524.17992448359</v>
      </c>
      <c r="F85" s="12">
        <v>1.2581292249797324E-2</v>
      </c>
      <c r="G85" s="7">
        <f t="shared" si="9"/>
        <v>9160.071477903477</v>
      </c>
      <c r="H85" s="12">
        <v>0</v>
      </c>
      <c r="I85" s="7">
        <f t="shared" si="10"/>
        <v>0</v>
      </c>
      <c r="J85" s="12">
        <v>2.5168562383197299E-2</v>
      </c>
      <c r="K85" s="7">
        <f t="shared" si="17"/>
        <v>14659.596222629605</v>
      </c>
      <c r="L85" s="12">
        <v>7.7014688824597013E-2</v>
      </c>
      <c r="M85" s="7">
        <f t="shared" si="11"/>
        <v>281033.77212297538</v>
      </c>
      <c r="N85" s="8">
        <f t="shared" si="12"/>
        <v>4.649639981427578E-2</v>
      </c>
      <c r="O85" s="11">
        <f t="shared" si="13"/>
        <v>650377.61974799202</v>
      </c>
      <c r="P85" s="14">
        <f t="shared" si="14"/>
        <v>1237.4769520611967</v>
      </c>
      <c r="Q85" s="42">
        <f t="shared" si="15"/>
        <v>651615.0967000532</v>
      </c>
    </row>
    <row r="86" spans="1:17">
      <c r="A86" s="15" t="s">
        <v>142</v>
      </c>
      <c r="B86" s="1" t="s">
        <v>130</v>
      </c>
      <c r="C86" s="16" t="s">
        <v>134</v>
      </c>
      <c r="D86" s="12">
        <v>4.7190176822629534E-2</v>
      </c>
      <c r="E86" s="7">
        <f t="shared" si="16"/>
        <v>395114.58107232756</v>
      </c>
      <c r="F86" s="12">
        <v>0.16199469181517592</v>
      </c>
      <c r="G86" s="7">
        <f t="shared" si="9"/>
        <v>117943.6044093055</v>
      </c>
      <c r="H86" s="12">
        <v>4.0347286106125341E-2</v>
      </c>
      <c r="I86" s="7">
        <f t="shared" si="10"/>
        <v>26438.112683515112</v>
      </c>
      <c r="J86" s="12">
        <v>9.8059821688465651E-2</v>
      </c>
      <c r="K86" s="7">
        <f t="shared" si="17"/>
        <v>57115.594038682953</v>
      </c>
      <c r="L86" s="12">
        <v>0</v>
      </c>
      <c r="M86" s="7">
        <f t="shared" si="11"/>
        <v>0</v>
      </c>
      <c r="N86" s="8">
        <f t="shared" si="12"/>
        <v>4.2652613238151907E-2</v>
      </c>
      <c r="O86" s="11">
        <f t="shared" si="13"/>
        <v>596611.89220383111</v>
      </c>
      <c r="P86" s="14">
        <f t="shared" si="14"/>
        <v>1135.1766166460859</v>
      </c>
      <c r="Q86" s="42">
        <f t="shared" si="15"/>
        <v>597747.06882047723</v>
      </c>
    </row>
    <row r="87" spans="1:17">
      <c r="A87" s="15" t="s">
        <v>141</v>
      </c>
      <c r="B87" s="1" t="s">
        <v>130</v>
      </c>
      <c r="C87" s="16" t="s">
        <v>6</v>
      </c>
      <c r="D87" s="12">
        <v>5.784701635105495E-2</v>
      </c>
      <c r="E87" s="7">
        <f t="shared" si="16"/>
        <v>484342.31805782765</v>
      </c>
      <c r="F87" s="12">
        <v>6.678494862459386E-2</v>
      </c>
      <c r="G87" s="7">
        <f t="shared" si="9"/>
        <v>48624.170784940332</v>
      </c>
      <c r="H87" s="12">
        <v>2.153811105823808E-2</v>
      </c>
      <c r="I87" s="7">
        <f t="shared" si="10"/>
        <v>14113.142719190559</v>
      </c>
      <c r="J87" s="12">
        <v>7.1520358829056635E-2</v>
      </c>
      <c r="K87" s="7">
        <f t="shared" si="17"/>
        <v>41657.507733994025</v>
      </c>
      <c r="L87" s="12">
        <v>5.7899521170959919E-4</v>
      </c>
      <c r="M87" s="7">
        <f t="shared" si="11"/>
        <v>2112.8074510368033</v>
      </c>
      <c r="N87" s="8">
        <f t="shared" si="12"/>
        <v>4.2240683750521056E-2</v>
      </c>
      <c r="O87" s="11">
        <f t="shared" si="13"/>
        <v>590849.94674698939</v>
      </c>
      <c r="P87" s="14">
        <f t="shared" si="14"/>
        <v>1124.2133324164745</v>
      </c>
      <c r="Q87" s="42">
        <f t="shared" si="15"/>
        <v>591974.16007940588</v>
      </c>
    </row>
    <row r="88" spans="1:17">
      <c r="A88" s="15" t="s">
        <v>107</v>
      </c>
      <c r="B88" s="1" t="s">
        <v>99</v>
      </c>
      <c r="C88" s="16" t="s">
        <v>6</v>
      </c>
      <c r="D88" s="12">
        <v>1.4951008535231753E-2</v>
      </c>
      <c r="E88" s="7">
        <f t="shared" si="16"/>
        <v>125182.01608378117</v>
      </c>
      <c r="F88" s="12">
        <v>4.8995770684866359E-2</v>
      </c>
      <c r="G88" s="7">
        <f t="shared" si="9"/>
        <v>35672.389821130935</v>
      </c>
      <c r="H88" s="12">
        <v>0</v>
      </c>
      <c r="I88" s="7">
        <f t="shared" si="10"/>
        <v>0</v>
      </c>
      <c r="J88" s="12">
        <v>0.10438525100467205</v>
      </c>
      <c r="K88" s="7">
        <f t="shared" si="17"/>
        <v>60799.88233050354</v>
      </c>
      <c r="L88" s="12">
        <v>8.7428276968149476E-2</v>
      </c>
      <c r="M88" s="7">
        <f t="shared" si="11"/>
        <v>319033.92510655726</v>
      </c>
      <c r="N88" s="8">
        <f t="shared" si="12"/>
        <v>3.8654551723591085E-2</v>
      </c>
      <c r="O88" s="11">
        <f t="shared" si="13"/>
        <v>540688.21334197291</v>
      </c>
      <c r="P88" s="14">
        <f t="shared" si="14"/>
        <v>1028.7703357952216</v>
      </c>
      <c r="Q88" s="42">
        <f t="shared" si="15"/>
        <v>541716.98367776815</v>
      </c>
    </row>
    <row r="89" spans="1:17">
      <c r="A89" s="15" t="s">
        <v>60</v>
      </c>
      <c r="B89" s="1" t="s">
        <v>45</v>
      </c>
      <c r="C89" s="16" t="s">
        <v>6</v>
      </c>
      <c r="D89" s="12">
        <v>4.2218680114633866E-2</v>
      </c>
      <c r="E89" s="7">
        <f t="shared" si="16"/>
        <v>353489.16300141666</v>
      </c>
      <c r="F89" s="12">
        <v>8.5933468547146494E-2</v>
      </c>
      <c r="G89" s="7">
        <f t="shared" si="9"/>
        <v>62565.648949829672</v>
      </c>
      <c r="H89" s="12">
        <v>3.7742173458543513E-2</v>
      </c>
      <c r="I89" s="7">
        <f t="shared" si="10"/>
        <v>24731.076885646104</v>
      </c>
      <c r="J89" s="12">
        <v>0.16032622552706002</v>
      </c>
      <c r="K89" s="7">
        <f t="shared" si="17"/>
        <v>93383.074263075076</v>
      </c>
      <c r="L89" s="12">
        <v>0</v>
      </c>
      <c r="M89" s="7">
        <f t="shared" si="11"/>
        <v>0</v>
      </c>
      <c r="N89" s="8">
        <f t="shared" si="12"/>
        <v>3.8188481464502141E-2</v>
      </c>
      <c r="O89" s="11">
        <f t="shared" si="13"/>
        <v>534168.96309996746</v>
      </c>
      <c r="P89" s="14">
        <f t="shared" si="14"/>
        <v>1016.3661237278891</v>
      </c>
      <c r="Q89" s="42">
        <f t="shared" si="15"/>
        <v>535185.32922369533</v>
      </c>
    </row>
    <row r="90" spans="1:17">
      <c r="A90" s="15" t="s">
        <v>92</v>
      </c>
      <c r="B90" s="1" t="s">
        <v>89</v>
      </c>
      <c r="C90" s="16" t="s">
        <v>6</v>
      </c>
      <c r="D90" s="12">
        <v>2.8455703170930498E-2</v>
      </c>
      <c r="E90" s="7">
        <f t="shared" si="16"/>
        <v>238254.31465874743</v>
      </c>
      <c r="F90" s="12">
        <v>0</v>
      </c>
      <c r="G90" s="7">
        <f t="shared" si="9"/>
        <v>0</v>
      </c>
      <c r="H90" s="12">
        <v>0</v>
      </c>
      <c r="I90" s="7">
        <f t="shared" si="10"/>
        <v>0</v>
      </c>
      <c r="J90" s="12">
        <v>0</v>
      </c>
      <c r="K90" s="7">
        <f t="shared" si="17"/>
        <v>0</v>
      </c>
      <c r="L90" s="12">
        <v>7.9345520993907209E-2</v>
      </c>
      <c r="M90" s="7">
        <f t="shared" si="11"/>
        <v>289539.19578596903</v>
      </c>
      <c r="N90" s="8">
        <f t="shared" si="12"/>
        <v>3.7732691494714435E-2</v>
      </c>
      <c r="O90" s="11">
        <f t="shared" si="13"/>
        <v>527793.51044471643</v>
      </c>
      <c r="P90" s="14">
        <f t="shared" si="14"/>
        <v>1004.2355160927625</v>
      </c>
      <c r="Q90" s="42">
        <f t="shared" si="15"/>
        <v>528797.74596080917</v>
      </c>
    </row>
    <row r="91" spans="1:17">
      <c r="A91" s="15" t="s">
        <v>110</v>
      </c>
      <c r="B91" s="1" t="s">
        <v>99</v>
      </c>
      <c r="C91" s="16" t="s">
        <v>6</v>
      </c>
      <c r="D91" s="12">
        <v>2.1929431512477504E-2</v>
      </c>
      <c r="E91" s="7">
        <f t="shared" si="16"/>
        <v>183611.05485520908</v>
      </c>
      <c r="F91" s="12">
        <v>5.4001686735926854E-2</v>
      </c>
      <c r="G91" s="7">
        <f t="shared" si="9"/>
        <v>39317.051111058223</v>
      </c>
      <c r="H91" s="12">
        <v>0</v>
      </c>
      <c r="I91" s="7">
        <f t="shared" si="10"/>
        <v>0</v>
      </c>
      <c r="J91" s="12">
        <v>4.0609169686488381E-2</v>
      </c>
      <c r="K91" s="7">
        <f t="shared" si="17"/>
        <v>23653.080437268254</v>
      </c>
      <c r="L91" s="12">
        <v>6.8420343116332286E-2</v>
      </c>
      <c r="M91" s="7">
        <f t="shared" si="11"/>
        <v>249672.20421709897</v>
      </c>
      <c r="N91" s="8">
        <f t="shared" si="12"/>
        <v>3.5477844499673422E-2</v>
      </c>
      <c r="O91" s="11">
        <f t="shared" si="13"/>
        <v>496253.39062063454</v>
      </c>
      <c r="P91" s="14">
        <f t="shared" si="14"/>
        <v>944.22396255456806</v>
      </c>
      <c r="Q91" s="42">
        <f t="shared" si="15"/>
        <v>497197.61458318913</v>
      </c>
    </row>
    <row r="92" spans="1:17">
      <c r="A92" s="15" t="s">
        <v>32</v>
      </c>
      <c r="B92" s="1" t="s">
        <v>27</v>
      </c>
      <c r="C92" s="16" t="s">
        <v>6</v>
      </c>
      <c r="D92" s="12">
        <v>5.3361166699080434E-2</v>
      </c>
      <c r="E92" s="7">
        <f t="shared" si="16"/>
        <v>446783.13253802661</v>
      </c>
      <c r="F92" s="12">
        <v>3.9759377990860503E-2</v>
      </c>
      <c r="G92" s="7">
        <f t="shared" si="9"/>
        <v>28947.642029309947</v>
      </c>
      <c r="H92" s="12">
        <v>0</v>
      </c>
      <c r="I92" s="7">
        <f t="shared" si="10"/>
        <v>0</v>
      </c>
      <c r="J92" s="12">
        <v>2.5754215676397227E-2</v>
      </c>
      <c r="K92" s="7">
        <f t="shared" si="17"/>
        <v>15000.713870671987</v>
      </c>
      <c r="L92" s="12">
        <v>0</v>
      </c>
      <c r="M92" s="7">
        <f t="shared" si="11"/>
        <v>0</v>
      </c>
      <c r="N92" s="8">
        <f t="shared" si="12"/>
        <v>3.5083076039285468E-2</v>
      </c>
      <c r="O92" s="11">
        <f t="shared" si="13"/>
        <v>490731.48843800853</v>
      </c>
      <c r="P92" s="14">
        <f t="shared" si="14"/>
        <v>933.7174099379763</v>
      </c>
      <c r="Q92" s="42">
        <f t="shared" si="15"/>
        <v>491665.20584794652</v>
      </c>
    </row>
    <row r="93" spans="1:17">
      <c r="A93" s="15" t="s">
        <v>43</v>
      </c>
      <c r="B93" s="1" t="s">
        <v>42</v>
      </c>
      <c r="C93" s="16" t="s">
        <v>6</v>
      </c>
      <c r="D93" s="12">
        <v>4.9278524132123858E-2</v>
      </c>
      <c r="E93" s="7">
        <f t="shared" si="16"/>
        <v>412599.92501214275</v>
      </c>
      <c r="F93" s="12">
        <v>4.2086556438560283E-2</v>
      </c>
      <c r="G93" s="7">
        <f t="shared" si="9"/>
        <v>30641.992696914051</v>
      </c>
      <c r="H93" s="12">
        <v>0</v>
      </c>
      <c r="I93" s="7">
        <f t="shared" si="10"/>
        <v>0</v>
      </c>
      <c r="J93" s="12">
        <v>5.1754042907736136E-2</v>
      </c>
      <c r="K93" s="7">
        <f t="shared" si="17"/>
        <v>30144.485821826991</v>
      </c>
      <c r="L93" s="12">
        <v>0</v>
      </c>
      <c r="M93" s="7">
        <f t="shared" si="11"/>
        <v>0</v>
      </c>
      <c r="N93" s="8">
        <f t="shared" si="12"/>
        <v>3.3843051816178395E-2</v>
      </c>
      <c r="O93" s="11">
        <f t="shared" si="13"/>
        <v>473386.40353088378</v>
      </c>
      <c r="P93" s="14">
        <f t="shared" si="14"/>
        <v>900.71482474381128</v>
      </c>
      <c r="Q93" s="42">
        <f t="shared" si="15"/>
        <v>474287.11835562758</v>
      </c>
    </row>
    <row r="94" spans="1:17">
      <c r="A94" s="15" t="s">
        <v>150</v>
      </c>
      <c r="B94" s="1" t="s">
        <v>145</v>
      </c>
      <c r="C94" s="16" t="s">
        <v>6</v>
      </c>
      <c r="D94" s="12">
        <v>8.4921728480116358E-3</v>
      </c>
      <c r="E94" s="7">
        <f t="shared" si="16"/>
        <v>71103.385135587712</v>
      </c>
      <c r="F94" s="12">
        <v>0.10666354235206624</v>
      </c>
      <c r="G94" s="7">
        <f t="shared" si="9"/>
        <v>77658.610310642049</v>
      </c>
      <c r="H94" s="12">
        <v>8.0729490902065271E-2</v>
      </c>
      <c r="I94" s="7">
        <f t="shared" si="10"/>
        <v>52899.106317527127</v>
      </c>
      <c r="J94" s="12">
        <v>9.4815388389552238E-2</v>
      </c>
      <c r="K94" s="7">
        <f t="shared" si="17"/>
        <v>55225.85232800513</v>
      </c>
      <c r="L94" s="12">
        <v>5.7320525959250322E-2</v>
      </c>
      <c r="M94" s="7">
        <f t="shared" si="11"/>
        <v>209167.93765264351</v>
      </c>
      <c r="N94" s="8">
        <f t="shared" si="12"/>
        <v>3.3318911850539264E-2</v>
      </c>
      <c r="O94" s="11">
        <f t="shared" si="13"/>
        <v>466054.8917444055</v>
      </c>
      <c r="P94" s="14">
        <f t="shared" si="14"/>
        <v>886.76511832087601</v>
      </c>
      <c r="Q94" s="42">
        <f t="shared" si="15"/>
        <v>466941.65686272638</v>
      </c>
    </row>
    <row r="95" spans="1:17">
      <c r="A95" s="15" t="s">
        <v>7</v>
      </c>
      <c r="B95" s="1" t="s">
        <v>1</v>
      </c>
      <c r="C95" s="16" t="s">
        <v>6</v>
      </c>
      <c r="D95" s="12">
        <v>2.7928483943812914E-2</v>
      </c>
      <c r="E95" s="7">
        <f t="shared" si="16"/>
        <v>233840.00604450324</v>
      </c>
      <c r="F95" s="12">
        <v>7.3717029436153339E-2</v>
      </c>
      <c r="G95" s="7">
        <f t="shared" si="9"/>
        <v>53671.216387550099</v>
      </c>
      <c r="H95" s="12">
        <v>0</v>
      </c>
      <c r="I95" s="7">
        <f t="shared" si="10"/>
        <v>0</v>
      </c>
      <c r="J95" s="12">
        <v>7.560869257253805E-2</v>
      </c>
      <c r="K95" s="7">
        <f t="shared" si="17"/>
        <v>44038.784860207685</v>
      </c>
      <c r="L95" s="12">
        <v>1.2737894657611182E-2</v>
      </c>
      <c r="M95" s="7">
        <f t="shared" si="11"/>
        <v>46481.763922809667</v>
      </c>
      <c r="N95" s="8">
        <f t="shared" si="12"/>
        <v>2.7026016645107689E-2</v>
      </c>
      <c r="O95" s="11">
        <f t="shared" si="13"/>
        <v>378031.77121507074</v>
      </c>
      <c r="P95" s="14">
        <f t="shared" si="14"/>
        <v>719.2830592891346</v>
      </c>
      <c r="Q95" s="42">
        <f t="shared" si="15"/>
        <v>378751.05427435989</v>
      </c>
    </row>
    <row r="96" spans="1:17">
      <c r="A96" s="15" t="s">
        <v>79</v>
      </c>
      <c r="B96" s="1" t="s">
        <v>45</v>
      </c>
      <c r="C96" s="16" t="s">
        <v>6</v>
      </c>
      <c r="D96" s="12">
        <v>2.619416695372603E-2</v>
      </c>
      <c r="E96" s="7">
        <f t="shared" si="16"/>
        <v>219318.89217878462</v>
      </c>
      <c r="F96" s="12">
        <v>8.514802644524401E-2</v>
      </c>
      <c r="G96" s="7">
        <f t="shared" si="9"/>
        <v>61993.79149255636</v>
      </c>
      <c r="H96" s="12">
        <v>0</v>
      </c>
      <c r="I96" s="7">
        <f t="shared" si="10"/>
        <v>0</v>
      </c>
      <c r="J96" s="12">
        <v>9.5429808307834513E-2</v>
      </c>
      <c r="K96" s="7">
        <f t="shared" si="17"/>
        <v>55583.725287772286</v>
      </c>
      <c r="L96" s="12">
        <v>6.3689473288055911E-3</v>
      </c>
      <c r="M96" s="7">
        <f t="shared" si="11"/>
        <v>23240.881961404833</v>
      </c>
      <c r="N96" s="8">
        <f t="shared" si="12"/>
        <v>2.5746715382301954E-2</v>
      </c>
      <c r="O96" s="11">
        <f t="shared" si="13"/>
        <v>360137.29092051811</v>
      </c>
      <c r="P96" s="14">
        <f t="shared" si="14"/>
        <v>685.23513657278659</v>
      </c>
      <c r="Q96" s="42">
        <f t="shared" si="15"/>
        <v>360822.5260570909</v>
      </c>
    </row>
    <row r="97" spans="1:17">
      <c r="A97" s="15" t="s">
        <v>8</v>
      </c>
      <c r="B97" s="1" t="s">
        <v>145</v>
      </c>
      <c r="C97" s="16" t="s">
        <v>168</v>
      </c>
      <c r="D97" s="12">
        <v>3.9709878669575531E-2</v>
      </c>
      <c r="E97" s="7">
        <f t="shared" si="16"/>
        <v>332483.43471852277</v>
      </c>
      <c r="F97" s="12">
        <v>1.4610087474409082E-2</v>
      </c>
      <c r="G97" s="7">
        <f t="shared" si="9"/>
        <v>10637.178034407823</v>
      </c>
      <c r="H97" s="12">
        <v>0</v>
      </c>
      <c r="I97" s="7">
        <f t="shared" si="10"/>
        <v>0</v>
      </c>
      <c r="J97" s="12">
        <v>1.8962069080064647E-2</v>
      </c>
      <c r="K97" s="7">
        <f t="shared" si="17"/>
        <v>11044.583001090923</v>
      </c>
      <c r="L97" s="12">
        <v>0</v>
      </c>
      <c r="M97" s="7">
        <f t="shared" si="11"/>
        <v>0</v>
      </c>
      <c r="N97" s="8">
        <f t="shared" si="12"/>
        <v>2.5319761999899399E-2</v>
      </c>
      <c r="O97" s="11">
        <f t="shared" si="13"/>
        <v>354165.19575402152</v>
      </c>
      <c r="P97" s="14">
        <f t="shared" si="14"/>
        <v>673.87199937424771</v>
      </c>
      <c r="Q97" s="42">
        <f t="shared" si="15"/>
        <v>354839.06775339576</v>
      </c>
    </row>
    <row r="98" spans="1:17">
      <c r="A98" s="15" t="s">
        <v>69</v>
      </c>
      <c r="B98" s="1" t="s">
        <v>45</v>
      </c>
      <c r="C98" s="16" t="s">
        <v>6</v>
      </c>
      <c r="D98" s="12">
        <v>2.6689504375252304E-2</v>
      </c>
      <c r="E98" s="7">
        <f t="shared" si="16"/>
        <v>223466.26035948505</v>
      </c>
      <c r="F98" s="12">
        <v>5.4634613730499531E-3</v>
      </c>
      <c r="G98" s="7">
        <f t="shared" si="9"/>
        <v>3977.7866772555453</v>
      </c>
      <c r="H98" s="12">
        <v>0</v>
      </c>
      <c r="I98" s="7">
        <f t="shared" si="10"/>
        <v>0</v>
      </c>
      <c r="J98" s="12">
        <v>9.5931606942434144E-3</v>
      </c>
      <c r="K98" s="7">
        <f t="shared" si="17"/>
        <v>5587.6001233306961</v>
      </c>
      <c r="L98" s="12">
        <v>1.8364798333424526E-2</v>
      </c>
      <c r="M98" s="7">
        <f t="shared" si="11"/>
        <v>67014.859485761641</v>
      </c>
      <c r="N98" s="8">
        <f t="shared" si="12"/>
        <v>2.1450741711080343E-2</v>
      </c>
      <c r="O98" s="11">
        <f t="shared" si="13"/>
        <v>300046.50664583291</v>
      </c>
      <c r="P98" s="14">
        <f t="shared" si="14"/>
        <v>570.90008211624252</v>
      </c>
      <c r="Q98" s="42">
        <f t="shared" si="15"/>
        <v>300617.40672794916</v>
      </c>
    </row>
    <row r="99" spans="1:17">
      <c r="A99" s="15" t="s">
        <v>65</v>
      </c>
      <c r="B99" s="1" t="s">
        <v>45</v>
      </c>
      <c r="C99" s="16" t="s">
        <v>168</v>
      </c>
      <c r="D99" s="12">
        <v>3.5523596279710641E-2</v>
      </c>
      <c r="E99" s="7">
        <f t="shared" si="16"/>
        <v>297432.47021506407</v>
      </c>
      <c r="F99" s="12">
        <v>2.65214963707426E-3</v>
      </c>
      <c r="G99" s="7">
        <f t="shared" si="9"/>
        <v>1930.9527005135219</v>
      </c>
      <c r="H99" s="12">
        <v>0</v>
      </c>
      <c r="I99" s="7">
        <f t="shared" si="10"/>
        <v>0</v>
      </c>
      <c r="J99" s="12">
        <v>5.3112996518862182E-4</v>
      </c>
      <c r="K99" s="7">
        <f t="shared" si="17"/>
        <v>309.36017373016904</v>
      </c>
      <c r="L99" s="12">
        <v>0</v>
      </c>
      <c r="M99" s="7">
        <f t="shared" si="11"/>
        <v>0</v>
      </c>
      <c r="N99" s="8">
        <f t="shared" si="12"/>
        <v>2.1424023694690198E-2</v>
      </c>
      <c r="O99" s="11">
        <f t="shared" si="13"/>
        <v>299672.78308930778</v>
      </c>
      <c r="P99" s="14">
        <f t="shared" si="14"/>
        <v>570.18899631992997</v>
      </c>
      <c r="Q99" s="42">
        <f t="shared" si="15"/>
        <v>300242.97208562773</v>
      </c>
    </row>
    <row r="100" spans="1:17">
      <c r="A100" s="15" t="s">
        <v>126</v>
      </c>
      <c r="B100" s="1" t="s">
        <v>127</v>
      </c>
      <c r="C100" s="16" t="s">
        <v>6</v>
      </c>
      <c r="D100" s="12">
        <v>1.4951008535231753E-2</v>
      </c>
      <c r="E100" s="7">
        <f t="shared" si="16"/>
        <v>125182.01608378117</v>
      </c>
      <c r="F100" s="12">
        <v>8.4405821994986939E-3</v>
      </c>
      <c r="G100" s="7">
        <f t="shared" si="9"/>
        <v>6145.3414106784849</v>
      </c>
      <c r="H100" s="12">
        <v>0</v>
      </c>
      <c r="I100" s="7">
        <f t="shared" si="10"/>
        <v>0</v>
      </c>
      <c r="J100" s="12">
        <v>1.3022197472745162E-2</v>
      </c>
      <c r="K100" s="7">
        <f t="shared" si="17"/>
        <v>7584.8653560458415</v>
      </c>
      <c r="L100" s="12">
        <v>4.0176393196892868E-2</v>
      </c>
      <c r="M100" s="7">
        <f t="shared" si="11"/>
        <v>146607.40051984141</v>
      </c>
      <c r="N100" s="8">
        <f t="shared" si="12"/>
        <v>2.0412194638851692E-2</v>
      </c>
      <c r="O100" s="11">
        <f t="shared" si="13"/>
        <v>285519.6233703469</v>
      </c>
      <c r="P100" s="14">
        <f t="shared" si="14"/>
        <v>543.25970413758012</v>
      </c>
      <c r="Q100" s="42">
        <f t="shared" si="15"/>
        <v>286062.88307448447</v>
      </c>
    </row>
    <row r="101" spans="1:17">
      <c r="A101" s="15" t="s">
        <v>167</v>
      </c>
      <c r="B101" s="1" t="s">
        <v>45</v>
      </c>
      <c r="C101" s="52" t="s">
        <v>6</v>
      </c>
      <c r="D101" s="12">
        <v>0</v>
      </c>
      <c r="E101" s="7">
        <f t="shared" si="16"/>
        <v>0</v>
      </c>
      <c r="F101" s="12">
        <v>0</v>
      </c>
      <c r="G101" s="7">
        <f t="shared" si="9"/>
        <v>0</v>
      </c>
      <c r="H101" s="12">
        <v>0</v>
      </c>
      <c r="I101" s="7">
        <f t="shared" si="10"/>
        <v>0</v>
      </c>
      <c r="J101" s="12">
        <v>0</v>
      </c>
      <c r="K101" s="7">
        <f t="shared" si="17"/>
        <v>0</v>
      </c>
      <c r="L101" s="12">
        <v>7.7273611199262932E-2</v>
      </c>
      <c r="M101" s="7">
        <f t="shared" si="11"/>
        <v>281978.60398232529</v>
      </c>
      <c r="N101" s="8">
        <f t="shared" si="12"/>
        <v>2.0159042242126616E-2</v>
      </c>
      <c r="O101" s="11">
        <f t="shared" si="13"/>
        <v>281978.60398232529</v>
      </c>
      <c r="P101" s="14">
        <f t="shared" si="14"/>
        <v>536.52218773722109</v>
      </c>
      <c r="Q101" s="42">
        <f t="shared" si="15"/>
        <v>282515.12617006252</v>
      </c>
    </row>
    <row r="102" spans="1:17">
      <c r="A102" s="15" t="s">
        <v>28</v>
      </c>
      <c r="B102" s="1" t="s">
        <v>27</v>
      </c>
      <c r="C102" s="16" t="s">
        <v>6</v>
      </c>
      <c r="D102" s="12">
        <v>2.9635165922341621E-2</v>
      </c>
      <c r="E102" s="7">
        <f t="shared" si="16"/>
        <v>248129.73709392562</v>
      </c>
      <c r="F102" s="12">
        <v>2.0537741161020105E-2</v>
      </c>
      <c r="G102" s="7">
        <f t="shared" si="9"/>
        <v>14952.929579444042</v>
      </c>
      <c r="H102" s="12">
        <v>0</v>
      </c>
      <c r="I102" s="7">
        <f t="shared" si="10"/>
        <v>0</v>
      </c>
      <c r="J102" s="12">
        <v>1.6540463812950646E-2</v>
      </c>
      <c r="K102" s="7">
        <f t="shared" si="17"/>
        <v>9634.1029392585369</v>
      </c>
      <c r="L102" s="12">
        <v>0</v>
      </c>
      <c r="M102" s="7">
        <f t="shared" si="11"/>
        <v>0</v>
      </c>
      <c r="N102" s="8">
        <f t="shared" si="12"/>
        <v>1.9496900832596101E-2</v>
      </c>
      <c r="O102" s="11">
        <f t="shared" si="13"/>
        <v>272716.76961262821</v>
      </c>
      <c r="P102" s="14">
        <f t="shared" si="14"/>
        <v>518.89964628084465</v>
      </c>
      <c r="Q102" s="42">
        <f t="shared" si="15"/>
        <v>273235.66925890907</v>
      </c>
    </row>
    <row r="103" spans="1:17">
      <c r="A103" s="15" t="s">
        <v>140</v>
      </c>
      <c r="B103" s="1" t="s">
        <v>130</v>
      </c>
      <c r="C103" s="16" t="s">
        <v>6</v>
      </c>
      <c r="D103" s="12">
        <v>3.1467706506442705E-2</v>
      </c>
      <c r="E103" s="7">
        <f t="shared" si="16"/>
        <v>263473.25885919947</v>
      </c>
      <c r="F103" s="12">
        <v>8.4472291910703094E-3</v>
      </c>
      <c r="G103" s="7">
        <f t="shared" si="9"/>
        <v>6150.1808911309008</v>
      </c>
      <c r="H103" s="12">
        <v>0</v>
      </c>
      <c r="I103" s="7">
        <f t="shared" si="10"/>
        <v>0</v>
      </c>
      <c r="J103" s="12">
        <v>2.0346027690620449E-3</v>
      </c>
      <c r="K103" s="7">
        <f t="shared" si="17"/>
        <v>1185.0678880175544</v>
      </c>
      <c r="L103" s="12">
        <v>0</v>
      </c>
      <c r="M103" s="7">
        <f t="shared" si="11"/>
        <v>0</v>
      </c>
      <c r="N103" s="8">
        <f t="shared" si="12"/>
        <v>1.9360476532293613E-2</v>
      </c>
      <c r="O103" s="11">
        <f t="shared" si="13"/>
        <v>270808.50763834792</v>
      </c>
      <c r="P103" s="14">
        <f t="shared" si="14"/>
        <v>515.26878608522213</v>
      </c>
      <c r="Q103" s="42">
        <f t="shared" si="15"/>
        <v>271323.77642443316</v>
      </c>
    </row>
    <row r="104" spans="1:17">
      <c r="A104" s="15" t="s">
        <v>59</v>
      </c>
      <c r="B104" s="1" t="s">
        <v>45</v>
      </c>
      <c r="C104" s="16" t="s">
        <v>6</v>
      </c>
      <c r="D104" s="12">
        <v>8.6715849504344165E-3</v>
      </c>
      <c r="E104" s="7">
        <f t="shared" si="16"/>
        <v>72605.569328593076</v>
      </c>
      <c r="F104" s="12">
        <v>1.1258540927046002E-2</v>
      </c>
      <c r="G104" s="7">
        <f t="shared" si="9"/>
        <v>8197.0148678729238</v>
      </c>
      <c r="H104" s="12">
        <v>0</v>
      </c>
      <c r="I104" s="7">
        <f t="shared" si="10"/>
        <v>0</v>
      </c>
      <c r="J104" s="12">
        <v>1.4798944488749029E-2</v>
      </c>
      <c r="K104" s="7">
        <f t="shared" si="17"/>
        <v>8619.7434491135427</v>
      </c>
      <c r="L104" s="12">
        <v>3.1265741432318354E-2</v>
      </c>
      <c r="M104" s="7">
        <f t="shared" si="11"/>
        <v>114091.60235598736</v>
      </c>
      <c r="N104" s="8">
        <f t="shared" si="12"/>
        <v>1.4549493663072198E-2</v>
      </c>
      <c r="O104" s="11">
        <f t="shared" si="13"/>
        <v>203513.93000156689</v>
      </c>
      <c r="P104" s="14">
        <f>O104*(-1)</f>
        <v>-203513.93000156689</v>
      </c>
      <c r="Q104" s="42">
        <f t="shared" si="15"/>
        <v>0</v>
      </c>
    </row>
    <row r="105" spans="1:17">
      <c r="A105" s="15" t="s">
        <v>74</v>
      </c>
      <c r="B105" s="1" t="s">
        <v>45</v>
      </c>
      <c r="C105" s="16" t="s">
        <v>6</v>
      </c>
      <c r="D105" s="12">
        <v>1.3276495579285796E-2</v>
      </c>
      <c r="E105" s="7">
        <f t="shared" si="16"/>
        <v>111161.63028239767</v>
      </c>
      <c r="F105" s="12">
        <v>1.5074279787970152E-2</v>
      </c>
      <c r="G105" s="7">
        <f t="shared" si="9"/>
        <v>10975.142902188498</v>
      </c>
      <c r="H105" s="12">
        <v>0</v>
      </c>
      <c r="I105" s="7">
        <f t="shared" si="10"/>
        <v>0</v>
      </c>
      <c r="J105" s="12">
        <v>1.3182794080687659E-2</v>
      </c>
      <c r="K105" s="7">
        <f t="shared" si="17"/>
        <v>7678.4059163415177</v>
      </c>
      <c r="L105" s="12">
        <v>1.8527846774707174E-2</v>
      </c>
      <c r="M105" s="7">
        <f t="shared" si="11"/>
        <v>67609.838433177705</v>
      </c>
      <c r="N105" s="8">
        <f t="shared" si="12"/>
        <v>1.4114188849491867E-2</v>
      </c>
      <c r="O105" s="11">
        <f t="shared" si="13"/>
        <v>197425.0175341054</v>
      </c>
      <c r="P105" s="14">
        <f t="shared" ref="P105:P136" si="18">O105*(-1)</f>
        <v>-197425.0175341054</v>
      </c>
      <c r="Q105" s="42">
        <f t="shared" si="15"/>
        <v>0</v>
      </c>
    </row>
    <row r="106" spans="1:17">
      <c r="A106" s="15" t="s">
        <v>37</v>
      </c>
      <c r="B106" s="1" t="s">
        <v>34</v>
      </c>
      <c r="C106" s="16" t="s">
        <v>6</v>
      </c>
      <c r="D106" s="12">
        <v>1.7283365866727907E-2</v>
      </c>
      <c r="E106" s="7">
        <f t="shared" si="16"/>
        <v>144710.41059285105</v>
      </c>
      <c r="F106" s="12">
        <v>2.1880433458486271E-2</v>
      </c>
      <c r="G106" s="7">
        <f t="shared" si="9"/>
        <v>15930.50463083184</v>
      </c>
      <c r="H106" s="12">
        <v>0</v>
      </c>
      <c r="I106" s="7">
        <f t="shared" si="10"/>
        <v>0</v>
      </c>
      <c r="J106" s="12">
        <v>1.7031481280722668E-2</v>
      </c>
      <c r="K106" s="7">
        <f t="shared" si="17"/>
        <v>9920.0993226118189</v>
      </c>
      <c r="L106" s="12">
        <v>5.2109569053863927E-3</v>
      </c>
      <c r="M106" s="7">
        <f t="shared" si="11"/>
        <v>19015.267059331229</v>
      </c>
      <c r="N106" s="8">
        <f t="shared" si="12"/>
        <v>1.355307181119547E-2</v>
      </c>
      <c r="O106" s="11">
        <f t="shared" si="13"/>
        <v>189576.28160562593</v>
      </c>
      <c r="P106" s="14">
        <f t="shared" si="18"/>
        <v>-189576.28160562593</v>
      </c>
      <c r="Q106" s="42">
        <f t="shared" si="15"/>
        <v>0</v>
      </c>
    </row>
    <row r="107" spans="1:17">
      <c r="A107" s="15" t="s">
        <v>16</v>
      </c>
      <c r="B107" s="1" t="s">
        <v>10</v>
      </c>
      <c r="C107" s="16" t="s">
        <v>6</v>
      </c>
      <c r="D107" s="12">
        <v>1.519022467179546E-2</v>
      </c>
      <c r="E107" s="7">
        <f t="shared" si="16"/>
        <v>127184.92834112166</v>
      </c>
      <c r="F107" s="12">
        <v>5.3490965481364491E-2</v>
      </c>
      <c r="G107" s="7">
        <f t="shared" si="9"/>
        <v>38945.209880110648</v>
      </c>
      <c r="H107" s="12">
        <v>0</v>
      </c>
      <c r="I107" s="7">
        <f t="shared" si="10"/>
        <v>0</v>
      </c>
      <c r="J107" s="12">
        <v>3.0017018739807562E-2</v>
      </c>
      <c r="K107" s="7">
        <f t="shared" si="17"/>
        <v>17483.611810361363</v>
      </c>
      <c r="L107" s="12">
        <v>0</v>
      </c>
      <c r="M107" s="7">
        <f t="shared" si="11"/>
        <v>0</v>
      </c>
      <c r="N107" s="8">
        <f t="shared" si="12"/>
        <v>1.3126802143307961E-2</v>
      </c>
      <c r="O107" s="11">
        <f t="shared" si="13"/>
        <v>183613.75003159366</v>
      </c>
      <c r="P107" s="14">
        <f t="shared" si="18"/>
        <v>-183613.75003159366</v>
      </c>
      <c r="Q107" s="42">
        <f t="shared" si="15"/>
        <v>0</v>
      </c>
    </row>
    <row r="108" spans="1:17">
      <c r="A108" s="15" t="s">
        <v>58</v>
      </c>
      <c r="B108" s="1" t="s">
        <v>45</v>
      </c>
      <c r="C108" s="16" t="s">
        <v>6</v>
      </c>
      <c r="D108" s="12">
        <v>9.0902131894209058E-3</v>
      </c>
      <c r="E108" s="7">
        <f t="shared" si="16"/>
        <v>76110.665778938957</v>
      </c>
      <c r="F108" s="12">
        <v>1.3751528465218829E-2</v>
      </c>
      <c r="G108" s="7">
        <f t="shared" si="9"/>
        <v>10012.086292157945</v>
      </c>
      <c r="H108" s="12">
        <v>0</v>
      </c>
      <c r="I108" s="7">
        <f t="shared" si="10"/>
        <v>0</v>
      </c>
      <c r="J108" s="12">
        <v>1.010278837107231E-2</v>
      </c>
      <c r="K108" s="7">
        <f t="shared" si="17"/>
        <v>5884.4361464790036</v>
      </c>
      <c r="L108" s="12">
        <v>1.7369856351287977E-2</v>
      </c>
      <c r="M108" s="7">
        <f t="shared" si="11"/>
        <v>63384.2235311041</v>
      </c>
      <c r="N108" s="8">
        <f t="shared" si="12"/>
        <v>1.1109147961104458E-2</v>
      </c>
      <c r="O108" s="11">
        <f t="shared" si="13"/>
        <v>155391.41174868</v>
      </c>
      <c r="P108" s="14">
        <f t="shared" si="18"/>
        <v>-155391.41174868</v>
      </c>
      <c r="Q108" s="42">
        <f t="shared" si="15"/>
        <v>0</v>
      </c>
    </row>
    <row r="109" spans="1:17">
      <c r="A109" s="15" t="s">
        <v>133</v>
      </c>
      <c r="B109" s="1" t="s">
        <v>130</v>
      </c>
      <c r="C109" s="16" t="s">
        <v>134</v>
      </c>
      <c r="D109" s="12">
        <v>1.0950546064864838E-2</v>
      </c>
      <c r="E109" s="7">
        <f t="shared" si="16"/>
        <v>91686.887234918438</v>
      </c>
      <c r="F109" s="12">
        <v>2.6587966286458747E-3</v>
      </c>
      <c r="G109" s="7">
        <f t="shared" si="9"/>
        <v>1935.7921809659367</v>
      </c>
      <c r="H109" s="12">
        <v>0</v>
      </c>
      <c r="I109" s="7">
        <f t="shared" si="10"/>
        <v>0</v>
      </c>
      <c r="J109" s="12">
        <v>2.5095658650432652E-2</v>
      </c>
      <c r="K109" s="7">
        <f t="shared" si="17"/>
        <v>14617.13295956434</v>
      </c>
      <c r="L109" s="12">
        <v>6.3327143418538904E-3</v>
      </c>
      <c r="M109" s="7">
        <f t="shared" si="11"/>
        <v>23108.664417534594</v>
      </c>
      <c r="N109" s="8">
        <f t="shared" si="12"/>
        <v>9.3902851305509277E-3</v>
      </c>
      <c r="O109" s="11">
        <f t="shared" si="13"/>
        <v>131348.4767929833</v>
      </c>
      <c r="P109" s="14">
        <f t="shared" si="18"/>
        <v>-131348.4767929833</v>
      </c>
      <c r="Q109" s="42">
        <f t="shared" si="15"/>
        <v>0</v>
      </c>
    </row>
    <row r="110" spans="1:17">
      <c r="A110" s="15" t="s">
        <v>73</v>
      </c>
      <c r="B110" s="1" t="s">
        <v>45</v>
      </c>
      <c r="C110" s="16" t="s">
        <v>6</v>
      </c>
      <c r="D110" s="12">
        <v>1.2567573289496595E-2</v>
      </c>
      <c r="E110" s="7">
        <f t="shared" si="16"/>
        <v>105225.95569071923</v>
      </c>
      <c r="F110" s="12">
        <v>2.8113117359756931E-3</v>
      </c>
      <c r="G110" s="7">
        <f t="shared" si="9"/>
        <v>2046.8339767420234</v>
      </c>
      <c r="H110" s="12">
        <v>0</v>
      </c>
      <c r="I110" s="7">
        <f t="shared" si="10"/>
        <v>0</v>
      </c>
      <c r="J110" s="12">
        <v>9.5088488231988635E-4</v>
      </c>
      <c r="K110" s="7">
        <f t="shared" si="17"/>
        <v>553.84921143999725</v>
      </c>
      <c r="L110" s="12">
        <v>6.3689473288055911E-3</v>
      </c>
      <c r="M110" s="7">
        <f t="shared" si="11"/>
        <v>23240.881961404833</v>
      </c>
      <c r="N110" s="8">
        <f t="shared" si="12"/>
        <v>9.370199199071701E-3</v>
      </c>
      <c r="O110" s="11">
        <f t="shared" si="13"/>
        <v>131067.5208403061</v>
      </c>
      <c r="P110" s="14">
        <f t="shared" si="18"/>
        <v>-131067.5208403061</v>
      </c>
      <c r="Q110" s="42">
        <f t="shared" si="15"/>
        <v>0</v>
      </c>
    </row>
    <row r="111" spans="1:17">
      <c r="A111" s="15" t="s">
        <v>143</v>
      </c>
      <c r="B111" s="1" t="s">
        <v>130</v>
      </c>
      <c r="C111" s="16" t="s">
        <v>6</v>
      </c>
      <c r="D111" s="12">
        <v>2.0333371607915182E-3</v>
      </c>
      <c r="E111" s="7">
        <f t="shared" si="16"/>
        <v>17024.754187394239</v>
      </c>
      <c r="F111" s="12">
        <v>7.8842225636685581E-2</v>
      </c>
      <c r="G111" s="7">
        <f t="shared" si="9"/>
        <v>57402.722070991396</v>
      </c>
      <c r="H111" s="12">
        <v>0</v>
      </c>
      <c r="I111" s="7">
        <f t="shared" si="10"/>
        <v>0</v>
      </c>
      <c r="J111" s="12">
        <v>7.5678093589694767E-2</v>
      </c>
      <c r="K111" s="7">
        <f t="shared" si="17"/>
        <v>44079.207943316971</v>
      </c>
      <c r="L111" s="12">
        <v>1.1579904234191984E-3</v>
      </c>
      <c r="M111" s="7">
        <f t="shared" si="11"/>
        <v>4225.6149020736066</v>
      </c>
      <c r="N111" s="8">
        <f t="shared" si="12"/>
        <v>8.7743026143268163E-3</v>
      </c>
      <c r="O111" s="11">
        <f t="shared" si="13"/>
        <v>122732.29910377621</v>
      </c>
      <c r="P111" s="14">
        <f t="shared" si="18"/>
        <v>-122732.29910377621</v>
      </c>
      <c r="Q111" s="42">
        <f t="shared" si="15"/>
        <v>0</v>
      </c>
    </row>
    <row r="112" spans="1:17">
      <c r="A112" s="15" t="s">
        <v>139</v>
      </c>
      <c r="B112" s="1" t="s">
        <v>130</v>
      </c>
      <c r="C112" s="16" t="s">
        <v>6</v>
      </c>
      <c r="D112" s="12">
        <v>1.0205652455235859E-2</v>
      </c>
      <c r="E112" s="7">
        <f t="shared" si="16"/>
        <v>85450.031466858025</v>
      </c>
      <c r="F112" s="12">
        <v>2.7821381128240522E-2</v>
      </c>
      <c r="G112" s="7">
        <f t="shared" si="9"/>
        <v>20255.935136772889</v>
      </c>
      <c r="H112" s="12">
        <v>0</v>
      </c>
      <c r="I112" s="7">
        <f t="shared" si="10"/>
        <v>0</v>
      </c>
      <c r="J112" s="12">
        <v>2.4917529641099691E-2</v>
      </c>
      <c r="K112" s="7">
        <f t="shared" si="17"/>
        <v>14513.380535703152</v>
      </c>
      <c r="L112" s="12">
        <v>0</v>
      </c>
      <c r="M112" s="7">
        <f t="shared" si="11"/>
        <v>0</v>
      </c>
      <c r="N112" s="8">
        <f t="shared" si="12"/>
        <v>8.5946481863376657E-3</v>
      </c>
      <c r="O112" s="11">
        <f t="shared" si="13"/>
        <v>120219.34713933407</v>
      </c>
      <c r="P112" s="14">
        <f t="shared" si="18"/>
        <v>-120219.34713933407</v>
      </c>
      <c r="Q112" s="42">
        <f t="shared" si="15"/>
        <v>0</v>
      </c>
    </row>
    <row r="113" spans="1:17">
      <c r="A113" s="15" t="s">
        <v>33</v>
      </c>
      <c r="B113" s="1" t="s">
        <v>34</v>
      </c>
      <c r="C113" s="16" t="s">
        <v>6</v>
      </c>
      <c r="D113" s="12">
        <v>7.59511233589773E-3</v>
      </c>
      <c r="E113" s="7">
        <f t="shared" si="16"/>
        <v>63592.46417056083</v>
      </c>
      <c r="F113" s="12">
        <v>3.5293696751187389E-2</v>
      </c>
      <c r="G113" s="7">
        <f t="shared" si="9"/>
        <v>25696.309929175535</v>
      </c>
      <c r="H113" s="12">
        <v>0</v>
      </c>
      <c r="I113" s="7">
        <f t="shared" si="10"/>
        <v>0</v>
      </c>
      <c r="J113" s="12">
        <v>4.4022807369169428E-2</v>
      </c>
      <c r="K113" s="7">
        <f t="shared" si="17"/>
        <v>25641.376364407341</v>
      </c>
      <c r="L113" s="12">
        <v>0</v>
      </c>
      <c r="M113" s="7">
        <f t="shared" si="11"/>
        <v>0</v>
      </c>
      <c r="N113" s="8">
        <f t="shared" si="12"/>
        <v>8.2165161660487721E-3</v>
      </c>
      <c r="O113" s="11">
        <f t="shared" si="13"/>
        <v>114930.15046414369</v>
      </c>
      <c r="P113" s="14">
        <f t="shared" si="18"/>
        <v>-114930.15046414369</v>
      </c>
      <c r="Q113" s="42">
        <f t="shared" si="15"/>
        <v>0</v>
      </c>
    </row>
    <row r="114" spans="1:17">
      <c r="A114" s="15" t="s">
        <v>100</v>
      </c>
      <c r="B114" s="1" t="s">
        <v>99</v>
      </c>
      <c r="C114" s="16" t="s">
        <v>168</v>
      </c>
      <c r="D114" s="12">
        <v>1.1422570520917059E-2</v>
      </c>
      <c r="E114" s="7">
        <f t="shared" si="16"/>
        <v>95639.060288008826</v>
      </c>
      <c r="F114" s="12">
        <v>5.4701083646215677E-3</v>
      </c>
      <c r="G114" s="7">
        <f t="shared" si="9"/>
        <v>3982.6261577079599</v>
      </c>
      <c r="H114" s="12">
        <v>0</v>
      </c>
      <c r="I114" s="7">
        <f t="shared" si="10"/>
        <v>0</v>
      </c>
      <c r="J114" s="12">
        <v>7.0773059304611715E-3</v>
      </c>
      <c r="K114" s="7">
        <f t="shared" si="17"/>
        <v>4122.2238165596291</v>
      </c>
      <c r="L114" s="12">
        <v>5.7899521170959919E-4</v>
      </c>
      <c r="M114" s="7">
        <f t="shared" si="11"/>
        <v>2112.8074510368033</v>
      </c>
      <c r="N114" s="8">
        <f t="shared" si="12"/>
        <v>7.5678438500579037E-3</v>
      </c>
      <c r="O114" s="11">
        <f t="shared" si="13"/>
        <v>105856.71771331322</v>
      </c>
      <c r="P114" s="14">
        <f t="shared" si="18"/>
        <v>-105856.71771331322</v>
      </c>
      <c r="Q114" s="42">
        <f t="shared" si="15"/>
        <v>0</v>
      </c>
    </row>
    <row r="115" spans="1:17">
      <c r="A115" s="15" t="s">
        <v>67</v>
      </c>
      <c r="B115" s="1" t="s">
        <v>45</v>
      </c>
      <c r="C115" s="16" t="s">
        <v>168</v>
      </c>
      <c r="D115" s="12">
        <v>1.1183354384353351E-2</v>
      </c>
      <c r="E115" s="7">
        <f t="shared" si="16"/>
        <v>93636.148030668322</v>
      </c>
      <c r="F115" s="12">
        <v>2.8113117359756931E-3</v>
      </c>
      <c r="G115" s="7">
        <f t="shared" si="9"/>
        <v>2046.8339767420234</v>
      </c>
      <c r="H115" s="12">
        <v>0</v>
      </c>
      <c r="I115" s="7">
        <f t="shared" si="10"/>
        <v>0</v>
      </c>
      <c r="J115" s="12">
        <v>7.0083363435114192E-4</v>
      </c>
      <c r="K115" s="7">
        <f t="shared" si="17"/>
        <v>408.20520228381133</v>
      </c>
      <c r="L115" s="12">
        <v>1.1579904234191984E-3</v>
      </c>
      <c r="M115" s="7">
        <f t="shared" si="11"/>
        <v>4225.6149020736066</v>
      </c>
      <c r="N115" s="8">
        <f t="shared" si="12"/>
        <v>7.1717875853195643E-3</v>
      </c>
      <c r="O115" s="11">
        <f t="shared" si="13"/>
        <v>100316.80211176777</v>
      </c>
      <c r="P115" s="14">
        <f t="shared" si="18"/>
        <v>-100316.80211176777</v>
      </c>
      <c r="Q115" s="42">
        <f t="shared" si="15"/>
        <v>0</v>
      </c>
    </row>
    <row r="116" spans="1:17">
      <c r="A116" s="15" t="s">
        <v>9</v>
      </c>
      <c r="B116" s="1" t="s">
        <v>10</v>
      </c>
      <c r="C116" s="16" t="s">
        <v>6</v>
      </c>
      <c r="D116" s="12">
        <v>7.6549163700386572E-3</v>
      </c>
      <c r="E116" s="7">
        <f t="shared" si="16"/>
        <v>64093.192234895956</v>
      </c>
      <c r="F116" s="12">
        <v>7.9630959027943947E-3</v>
      </c>
      <c r="G116" s="7">
        <f t="shared" si="9"/>
        <v>5797.6975819929803</v>
      </c>
      <c r="H116" s="12">
        <v>0</v>
      </c>
      <c r="I116" s="7">
        <f t="shared" si="10"/>
        <v>0</v>
      </c>
      <c r="J116" s="12">
        <v>3.039711222724701E-2</v>
      </c>
      <c r="K116" s="7">
        <f t="shared" si="17"/>
        <v>17704.999785084678</v>
      </c>
      <c r="L116" s="12">
        <v>0</v>
      </c>
      <c r="M116" s="7">
        <f t="shared" si="11"/>
        <v>0</v>
      </c>
      <c r="N116" s="8">
        <f t="shared" si="12"/>
        <v>6.2623518727453909E-3</v>
      </c>
      <c r="O116" s="11">
        <f t="shared" si="13"/>
        <v>87595.889601973613</v>
      </c>
      <c r="P116" s="14">
        <f t="shared" si="18"/>
        <v>-87595.889601973613</v>
      </c>
      <c r="Q116" s="42">
        <f t="shared" si="15"/>
        <v>0</v>
      </c>
    </row>
    <row r="117" spans="1:17">
      <c r="A117" s="15" t="s">
        <v>136</v>
      </c>
      <c r="B117" s="1" t="s">
        <v>130</v>
      </c>
      <c r="C117" s="16" t="s">
        <v>168</v>
      </c>
      <c r="D117" s="12">
        <v>9.8078615991120301E-3</v>
      </c>
      <c r="E117" s="7">
        <f t="shared" si="16"/>
        <v>82119.402550960454</v>
      </c>
      <c r="F117" s="12">
        <v>3.968253968253968E-3</v>
      </c>
      <c r="G117" s="7">
        <f t="shared" si="9"/>
        <v>2889.1698300916605</v>
      </c>
      <c r="H117" s="12">
        <v>0</v>
      </c>
      <c r="I117" s="7">
        <f t="shared" si="10"/>
        <v>0</v>
      </c>
      <c r="J117" s="12">
        <v>3.7338823591789062E-3</v>
      </c>
      <c r="K117" s="7">
        <f t="shared" si="17"/>
        <v>2174.8245646682362</v>
      </c>
      <c r="L117" s="12">
        <v>0</v>
      </c>
      <c r="M117" s="7">
        <f t="shared" si="11"/>
        <v>0</v>
      </c>
      <c r="N117" s="8">
        <f t="shared" si="12"/>
        <v>6.2328621995413266E-3</v>
      </c>
      <c r="O117" s="11">
        <f t="shared" si="13"/>
        <v>87183.396945720349</v>
      </c>
      <c r="P117" s="14">
        <f t="shared" si="18"/>
        <v>-87183.396945720349</v>
      </c>
      <c r="Q117" s="42">
        <f t="shared" si="15"/>
        <v>0</v>
      </c>
    </row>
    <row r="118" spans="1:17">
      <c r="A118" s="15" t="s">
        <v>152</v>
      </c>
      <c r="B118" s="1" t="s">
        <v>145</v>
      </c>
      <c r="C118" s="16" t="s">
        <v>6</v>
      </c>
      <c r="D118" s="12">
        <v>1.8539250583687373E-3</v>
      </c>
      <c r="E118" s="7">
        <f t="shared" si="16"/>
        <v>15522.569994388865</v>
      </c>
      <c r="F118" s="12">
        <v>3.1643766980736288E-2</v>
      </c>
      <c r="G118" s="7">
        <f t="shared" si="9"/>
        <v>23038.90265154088</v>
      </c>
      <c r="H118" s="12">
        <v>0</v>
      </c>
      <c r="I118" s="7">
        <f t="shared" si="10"/>
        <v>0</v>
      </c>
      <c r="J118" s="12">
        <v>2.3500095905237824E-2</v>
      </c>
      <c r="K118" s="7">
        <f t="shared" si="17"/>
        <v>13687.78684768462</v>
      </c>
      <c r="L118" s="12">
        <v>5.789952117095991E-3</v>
      </c>
      <c r="M118" s="7">
        <f t="shared" si="11"/>
        <v>21128.074510368027</v>
      </c>
      <c r="N118" s="8">
        <f t="shared" si="12"/>
        <v>5.2458475746395049E-3</v>
      </c>
      <c r="O118" s="11">
        <f t="shared" si="13"/>
        <v>73377.334003982396</v>
      </c>
      <c r="P118" s="14">
        <f t="shared" si="18"/>
        <v>-73377.334003982396</v>
      </c>
      <c r="Q118" s="42">
        <f t="shared" si="15"/>
        <v>0</v>
      </c>
    </row>
    <row r="119" spans="1:17">
      <c r="A119" s="15" t="s">
        <v>47</v>
      </c>
      <c r="B119" s="1" t="s">
        <v>45</v>
      </c>
      <c r="C119" s="16" t="s">
        <v>168</v>
      </c>
      <c r="D119" s="12">
        <v>7.8941325066023658E-3</v>
      </c>
      <c r="E119" s="7">
        <f t="shared" si="16"/>
        <v>66096.104492236467</v>
      </c>
      <c r="F119" s="12">
        <v>1.4885604132243706E-3</v>
      </c>
      <c r="G119" s="7">
        <f t="shared" si="9"/>
        <v>1083.77736671147</v>
      </c>
      <c r="H119" s="12">
        <v>0</v>
      </c>
      <c r="I119" s="7">
        <f t="shared" si="10"/>
        <v>0</v>
      </c>
      <c r="J119" s="12">
        <v>3.783090526951533E-3</v>
      </c>
      <c r="K119" s="7">
        <f t="shared" si="17"/>
        <v>2203.486188618745</v>
      </c>
      <c r="L119" s="12">
        <v>0</v>
      </c>
      <c r="M119" s="7">
        <f t="shared" si="11"/>
        <v>0</v>
      </c>
      <c r="N119" s="8">
        <f t="shared" si="12"/>
        <v>4.9603133983158057E-3</v>
      </c>
      <c r="O119" s="11">
        <f t="shared" si="13"/>
        <v>69383.368047566677</v>
      </c>
      <c r="P119" s="14">
        <f t="shared" si="18"/>
        <v>-69383.368047566677</v>
      </c>
      <c r="Q119" s="42">
        <f t="shared" si="15"/>
        <v>0</v>
      </c>
    </row>
    <row r="120" spans="1:17">
      <c r="A120" s="15" t="s">
        <v>61</v>
      </c>
      <c r="B120" s="1" t="s">
        <v>45</v>
      </c>
      <c r="C120" s="16" t="s">
        <v>6</v>
      </c>
      <c r="D120" s="12">
        <v>4.1862823898648907E-3</v>
      </c>
      <c r="E120" s="7">
        <f t="shared" si="16"/>
        <v>35050.96450345873</v>
      </c>
      <c r="F120" s="12">
        <v>1.7560620334571363E-2</v>
      </c>
      <c r="G120" s="7">
        <f t="shared" si="9"/>
        <v>12785.374846021103</v>
      </c>
      <c r="H120" s="12">
        <v>0</v>
      </c>
      <c r="I120" s="7">
        <f t="shared" si="10"/>
        <v>0</v>
      </c>
      <c r="J120" s="12">
        <v>2.570268453163883E-2</v>
      </c>
      <c r="K120" s="7">
        <f t="shared" si="17"/>
        <v>14970.699213356786</v>
      </c>
      <c r="L120" s="12">
        <v>0</v>
      </c>
      <c r="M120" s="7">
        <f t="shared" si="11"/>
        <v>0</v>
      </c>
      <c r="N120" s="8">
        <f t="shared" si="12"/>
        <v>4.4901624648459523E-3</v>
      </c>
      <c r="O120" s="11">
        <f t="shared" si="13"/>
        <v>62807.03856283662</v>
      </c>
      <c r="P120" s="14">
        <f t="shared" si="18"/>
        <v>-62807.03856283662</v>
      </c>
      <c r="Q120" s="42">
        <f t="shared" si="15"/>
        <v>0</v>
      </c>
    </row>
    <row r="121" spans="1:17">
      <c r="A121" s="15" t="s">
        <v>11</v>
      </c>
      <c r="B121" s="1" t="s">
        <v>10</v>
      </c>
      <c r="C121" s="16" t="s">
        <v>168</v>
      </c>
      <c r="D121" s="12">
        <v>2.8107896046235693E-3</v>
      </c>
      <c r="E121" s="7">
        <f t="shared" si="16"/>
        <v>23534.219023750858</v>
      </c>
      <c r="F121" s="12">
        <v>3.5147828635429187E-2</v>
      </c>
      <c r="G121" s="7">
        <f t="shared" si="9"/>
        <v>25590.107613851866</v>
      </c>
      <c r="H121" s="12">
        <v>0</v>
      </c>
      <c r="I121" s="7">
        <f t="shared" si="10"/>
        <v>0</v>
      </c>
      <c r="J121" s="12">
        <v>1.7596440587791501E-2</v>
      </c>
      <c r="K121" s="7">
        <f t="shared" si="17"/>
        <v>10249.163621070713</v>
      </c>
      <c r="L121" s="12">
        <v>0</v>
      </c>
      <c r="M121" s="7">
        <f t="shared" si="11"/>
        <v>0</v>
      </c>
      <c r="N121" s="8">
        <f t="shared" si="12"/>
        <v>4.2446933252500057E-3</v>
      </c>
      <c r="O121" s="11">
        <f t="shared" si="13"/>
        <v>59373.490258673439</v>
      </c>
      <c r="P121" s="14">
        <f t="shared" si="18"/>
        <v>-59373.490258673439</v>
      </c>
      <c r="Q121" s="42">
        <f t="shared" si="15"/>
        <v>0</v>
      </c>
    </row>
    <row r="122" spans="1:17">
      <c r="A122" s="15" t="s">
        <v>78</v>
      </c>
      <c r="B122" s="1" t="s">
        <v>45</v>
      </c>
      <c r="C122" s="16" t="s">
        <v>6</v>
      </c>
      <c r="D122" s="12">
        <v>6.7488698636092807E-3</v>
      </c>
      <c r="E122" s="7">
        <f t="shared" si="16"/>
        <v>56507.033209354486</v>
      </c>
      <c r="F122" s="12">
        <v>1.3293983143229373E-3</v>
      </c>
      <c r="G122" s="7">
        <f t="shared" si="9"/>
        <v>967.89609048296836</v>
      </c>
      <c r="H122" s="12">
        <v>0</v>
      </c>
      <c r="I122" s="7">
        <f t="shared" si="10"/>
        <v>0</v>
      </c>
      <c r="J122" s="12">
        <v>1.278500475133563E-4</v>
      </c>
      <c r="K122" s="7">
        <f t="shared" si="17"/>
        <v>74.46710881035709</v>
      </c>
      <c r="L122" s="12">
        <v>0</v>
      </c>
      <c r="M122" s="7">
        <f t="shared" si="11"/>
        <v>0</v>
      </c>
      <c r="N122" s="8">
        <f t="shared" si="12"/>
        <v>4.1142863211122913E-3</v>
      </c>
      <c r="O122" s="11">
        <f t="shared" si="13"/>
        <v>57549.396408647808</v>
      </c>
      <c r="P122" s="14">
        <f t="shared" si="18"/>
        <v>-57549.396408647808</v>
      </c>
      <c r="Q122" s="42">
        <f t="shared" si="15"/>
        <v>0</v>
      </c>
    </row>
    <row r="123" spans="1:17">
      <c r="A123" s="15" t="s">
        <v>15</v>
      </c>
      <c r="B123" s="1" t="s">
        <v>10</v>
      </c>
      <c r="C123" s="16" t="s">
        <v>6</v>
      </c>
      <c r="D123" s="12">
        <v>2.7509855704826425E-3</v>
      </c>
      <c r="E123" s="7">
        <f t="shared" si="16"/>
        <v>23033.490959415736</v>
      </c>
      <c r="F123" s="12">
        <v>2.2898154566577955E-2</v>
      </c>
      <c r="G123" s="7">
        <f t="shared" si="9"/>
        <v>16671.477649310218</v>
      </c>
      <c r="H123" s="12">
        <v>6.58112919623255E-3</v>
      </c>
      <c r="I123" s="7">
        <f t="shared" si="10"/>
        <v>4312.3751822393979</v>
      </c>
      <c r="J123" s="12">
        <v>1.5775508460854314E-2</v>
      </c>
      <c r="K123" s="7">
        <f t="shared" si="17"/>
        <v>9188.5496168503341</v>
      </c>
      <c r="L123" s="12">
        <v>0</v>
      </c>
      <c r="M123" s="7">
        <f t="shared" si="11"/>
        <v>0</v>
      </c>
      <c r="N123" s="8">
        <f t="shared" si="12"/>
        <v>3.803763255759195E-3</v>
      </c>
      <c r="O123" s="11">
        <f t="shared" si="13"/>
        <v>53205.893407815689</v>
      </c>
      <c r="P123" s="14">
        <f t="shared" si="18"/>
        <v>-53205.893407815689</v>
      </c>
      <c r="Q123" s="42">
        <f t="shared" si="15"/>
        <v>0</v>
      </c>
    </row>
    <row r="124" spans="1:17">
      <c r="A124" s="15" t="s">
        <v>125</v>
      </c>
      <c r="B124" s="1" t="s">
        <v>124</v>
      </c>
      <c r="C124" s="16" t="s">
        <v>6</v>
      </c>
      <c r="D124" s="12">
        <v>3.4088299460328397E-3</v>
      </c>
      <c r="E124" s="7">
        <f t="shared" si="16"/>
        <v>28541.499667102107</v>
      </c>
      <c r="F124" s="12">
        <v>2.65214963707426E-3</v>
      </c>
      <c r="G124" s="7">
        <f t="shared" si="9"/>
        <v>1930.9527005135219</v>
      </c>
      <c r="H124" s="12">
        <v>0</v>
      </c>
      <c r="I124" s="7">
        <f t="shared" si="10"/>
        <v>0</v>
      </c>
      <c r="J124" s="12">
        <v>2.6911979654221603E-2</v>
      </c>
      <c r="K124" s="7">
        <f t="shared" si="17"/>
        <v>15675.061184499562</v>
      </c>
      <c r="L124" s="12">
        <v>1.1579904234191984E-3</v>
      </c>
      <c r="M124" s="7">
        <f t="shared" si="11"/>
        <v>4225.6149020736066</v>
      </c>
      <c r="N124" s="8">
        <f t="shared" si="12"/>
        <v>3.6012449527543337E-3</v>
      </c>
      <c r="O124" s="11">
        <f t="shared" si="13"/>
        <v>50373.128454188794</v>
      </c>
      <c r="P124" s="14">
        <f t="shared" si="18"/>
        <v>-50373.128454188794</v>
      </c>
      <c r="Q124" s="42">
        <f t="shared" si="15"/>
        <v>0</v>
      </c>
    </row>
    <row r="125" spans="1:17">
      <c r="A125" s="15" t="s">
        <v>68</v>
      </c>
      <c r="B125" s="1" t="s">
        <v>45</v>
      </c>
      <c r="C125" s="16" t="s">
        <v>168</v>
      </c>
      <c r="D125" s="12">
        <v>5.3225590385425035E-3</v>
      </c>
      <c r="E125" s="7">
        <f t="shared" si="16"/>
        <v>44564.797725826094</v>
      </c>
      <c r="F125" s="12">
        <v>2.65214963707426E-3</v>
      </c>
      <c r="G125" s="7">
        <f t="shared" si="9"/>
        <v>1930.9527005135219</v>
      </c>
      <c r="H125" s="12">
        <v>0</v>
      </c>
      <c r="I125" s="7">
        <f t="shared" si="10"/>
        <v>0</v>
      </c>
      <c r="J125" s="12">
        <v>1.5825890636602148E-3</v>
      </c>
      <c r="K125" s="7">
        <f t="shared" si="17"/>
        <v>921.78950495387699</v>
      </c>
      <c r="L125" s="12">
        <v>0</v>
      </c>
      <c r="M125" s="7">
        <f t="shared" si="11"/>
        <v>0</v>
      </c>
      <c r="N125" s="8">
        <f t="shared" si="12"/>
        <v>3.389945822104245E-3</v>
      </c>
      <c r="O125" s="11">
        <f t="shared" si="13"/>
        <v>47417.539931293497</v>
      </c>
      <c r="P125" s="14">
        <f t="shared" si="18"/>
        <v>-47417.539931293497</v>
      </c>
      <c r="Q125" s="42">
        <f t="shared" si="15"/>
        <v>0</v>
      </c>
    </row>
    <row r="126" spans="1:17">
      <c r="A126" s="15" t="s">
        <v>72</v>
      </c>
      <c r="B126" s="1" t="s">
        <v>45</v>
      </c>
      <c r="C126" s="16" t="s">
        <v>168</v>
      </c>
      <c r="D126" s="12">
        <v>3.6480460825965475E-3</v>
      </c>
      <c r="E126" s="7">
        <f t="shared" si="16"/>
        <v>30544.411924442604</v>
      </c>
      <c r="F126" s="12">
        <v>1.4885604132243706E-3</v>
      </c>
      <c r="G126" s="7">
        <f t="shared" si="9"/>
        <v>1083.77736671147</v>
      </c>
      <c r="H126" s="12">
        <v>0</v>
      </c>
      <c r="I126" s="7">
        <f t="shared" si="10"/>
        <v>0</v>
      </c>
      <c r="J126" s="12">
        <v>4.0911112453535385E-4</v>
      </c>
      <c r="K126" s="7">
        <f t="shared" si="17"/>
        <v>238.28949006154321</v>
      </c>
      <c r="L126" s="12">
        <v>2.3159808468383968E-3</v>
      </c>
      <c r="M126" s="7">
        <f t="shared" si="11"/>
        <v>8451.2298041472131</v>
      </c>
      <c r="N126" s="8">
        <f t="shared" si="12"/>
        <v>2.8823690131079068E-3</v>
      </c>
      <c r="O126" s="11">
        <f t="shared" si="13"/>
        <v>40317.70858536283</v>
      </c>
      <c r="P126" s="14">
        <f t="shared" si="18"/>
        <v>-40317.70858536283</v>
      </c>
      <c r="Q126" s="42">
        <f t="shared" si="15"/>
        <v>0</v>
      </c>
    </row>
    <row r="127" spans="1:17">
      <c r="A127" s="15" t="s">
        <v>94</v>
      </c>
      <c r="B127" s="1" t="s">
        <v>89</v>
      </c>
      <c r="C127" s="16" t="s">
        <v>134</v>
      </c>
      <c r="D127" s="12">
        <v>2.2725532973552265E-3</v>
      </c>
      <c r="E127" s="7">
        <f t="shared" si="16"/>
        <v>19027.666444734739</v>
      </c>
      <c r="F127" s="12">
        <v>6.9586687778459382E-3</v>
      </c>
      <c r="G127" s="7">
        <f t="shared" si="9"/>
        <v>5066.4035244194301</v>
      </c>
      <c r="H127" s="12">
        <v>0</v>
      </c>
      <c r="I127" s="7">
        <f t="shared" si="10"/>
        <v>0</v>
      </c>
      <c r="J127" s="12">
        <v>8.9605774147539993E-3</v>
      </c>
      <c r="K127" s="7">
        <f t="shared" si="17"/>
        <v>5219.1477932646503</v>
      </c>
      <c r="L127" s="12">
        <v>1.1579904234191984E-3</v>
      </c>
      <c r="M127" s="7">
        <f t="shared" si="11"/>
        <v>4225.6149020736066</v>
      </c>
      <c r="N127" s="8">
        <f t="shared" si="12"/>
        <v>2.397737753455571E-3</v>
      </c>
      <c r="O127" s="11">
        <f t="shared" si="13"/>
        <v>33538.832664492424</v>
      </c>
      <c r="P127" s="14">
        <f t="shared" si="18"/>
        <v>-33538.832664492424</v>
      </c>
      <c r="Q127" s="42">
        <f t="shared" si="15"/>
        <v>0</v>
      </c>
    </row>
    <row r="128" spans="1:17">
      <c r="A128" s="15" t="s">
        <v>159</v>
      </c>
      <c r="B128" s="1" t="s">
        <v>158</v>
      </c>
      <c r="C128" s="16" t="s">
        <v>6</v>
      </c>
      <c r="D128" s="12">
        <v>3.0500057411872775E-3</v>
      </c>
      <c r="E128" s="7">
        <f t="shared" si="16"/>
        <v>25537.131281091359</v>
      </c>
      <c r="F128" s="12">
        <v>2.8113117359756931E-3</v>
      </c>
      <c r="G128" s="7">
        <f t="shared" si="9"/>
        <v>2046.8339767420234</v>
      </c>
      <c r="H128" s="12">
        <v>0</v>
      </c>
      <c r="I128" s="7">
        <f t="shared" si="10"/>
        <v>0</v>
      </c>
      <c r="J128" s="12">
        <v>3.5340226375663924E-3</v>
      </c>
      <c r="K128" s="7">
        <f t="shared" si="17"/>
        <v>2058.414943196864</v>
      </c>
      <c r="L128" s="12">
        <v>5.7899521170959919E-4</v>
      </c>
      <c r="M128" s="7">
        <f t="shared" si="11"/>
        <v>2112.8074510368033</v>
      </c>
      <c r="N128" s="8">
        <f t="shared" si="12"/>
        <v>2.2702224929264585E-3</v>
      </c>
      <c r="O128" s="11">
        <f t="shared" si="13"/>
        <v>31755.187652067048</v>
      </c>
      <c r="P128" s="14">
        <f t="shared" si="18"/>
        <v>-31755.187652067048</v>
      </c>
      <c r="Q128" s="42">
        <f t="shared" si="15"/>
        <v>0</v>
      </c>
    </row>
    <row r="129" spans="1:17">
      <c r="A129" s="15" t="s">
        <v>84</v>
      </c>
      <c r="B129" s="1" t="s">
        <v>82</v>
      </c>
      <c r="C129" s="16" t="s">
        <v>6</v>
      </c>
      <c r="D129" s="12">
        <v>0</v>
      </c>
      <c r="E129" s="7">
        <f t="shared" si="16"/>
        <v>0</v>
      </c>
      <c r="F129" s="12">
        <v>2.7503056930437659E-2</v>
      </c>
      <c r="G129" s="7">
        <f t="shared" si="9"/>
        <v>20024.172584315889</v>
      </c>
      <c r="H129" s="12">
        <v>0</v>
      </c>
      <c r="I129" s="7">
        <f t="shared" si="10"/>
        <v>0</v>
      </c>
      <c r="J129" s="12">
        <v>1.7072075184392976E-2</v>
      </c>
      <c r="K129" s="7">
        <f t="shared" si="17"/>
        <v>9943.7435112566309</v>
      </c>
      <c r="L129" s="12">
        <v>0</v>
      </c>
      <c r="M129" s="7">
        <f t="shared" si="11"/>
        <v>0</v>
      </c>
      <c r="N129" s="8">
        <f t="shared" si="12"/>
        <v>2.1424479657223198E-3</v>
      </c>
      <c r="O129" s="11">
        <f t="shared" si="13"/>
        <v>29967.91609557252</v>
      </c>
      <c r="P129" s="14">
        <f t="shared" si="18"/>
        <v>-29967.91609557252</v>
      </c>
      <c r="Q129" s="42">
        <f t="shared" si="15"/>
        <v>0</v>
      </c>
    </row>
    <row r="130" spans="1:17">
      <c r="A130" s="15" t="s">
        <v>25</v>
      </c>
      <c r="B130" s="1" t="s">
        <v>22</v>
      </c>
      <c r="C130" s="16" t="s">
        <v>6</v>
      </c>
      <c r="D130" s="12">
        <v>1.6147089218050293E-3</v>
      </c>
      <c r="E130" s="7">
        <f t="shared" si="16"/>
        <v>13519.657737048366</v>
      </c>
      <c r="F130" s="12">
        <v>1.1112672811287798E-2</v>
      </c>
      <c r="G130" s="7">
        <f t="shared" si="9"/>
        <v>8090.8125525492514</v>
      </c>
      <c r="H130" s="12">
        <v>0</v>
      </c>
      <c r="I130" s="7">
        <f t="shared" si="10"/>
        <v>0</v>
      </c>
      <c r="J130" s="12">
        <v>5.6570281405239776E-3</v>
      </c>
      <c r="K130" s="7">
        <f t="shared" si="17"/>
        <v>3294.9735903668115</v>
      </c>
      <c r="L130" s="12">
        <v>0</v>
      </c>
      <c r="M130" s="7">
        <f t="shared" si="11"/>
        <v>0</v>
      </c>
      <c r="N130" s="8">
        <f t="shared" si="12"/>
        <v>1.7805247921100673E-3</v>
      </c>
      <c r="O130" s="11">
        <f t="shared" si="13"/>
        <v>24905.44387996443</v>
      </c>
      <c r="P130" s="14">
        <f t="shared" si="18"/>
        <v>-24905.44387996443</v>
      </c>
      <c r="Q130" s="42">
        <f t="shared" si="15"/>
        <v>0</v>
      </c>
    </row>
    <row r="131" spans="1:17">
      <c r="A131" s="15" t="s">
        <v>101</v>
      </c>
      <c r="B131" s="1" t="s">
        <v>99</v>
      </c>
      <c r="C131" s="16" t="s">
        <v>168</v>
      </c>
      <c r="D131" s="12">
        <v>1.6745129559459563E-3</v>
      </c>
      <c r="E131" s="7">
        <f t="shared" si="16"/>
        <v>14020.385801383491</v>
      </c>
      <c r="F131" s="12">
        <v>6.9520217862743235E-3</v>
      </c>
      <c r="G131" s="7">
        <f t="shared" ref="G131:G136" si="19">$G$137/100*F131</f>
        <v>5061.5640439670151</v>
      </c>
      <c r="H131" s="12">
        <v>0</v>
      </c>
      <c r="I131" s="7">
        <f t="shared" ref="I131:I136" si="20">$I$137/100*H131</f>
        <v>0</v>
      </c>
      <c r="J131" s="12">
        <v>8.4524548835620463E-3</v>
      </c>
      <c r="K131" s="7">
        <f t="shared" si="17"/>
        <v>4923.1884521833554</v>
      </c>
      <c r="L131" s="12">
        <v>0</v>
      </c>
      <c r="M131" s="7">
        <f t="shared" ref="M131:M136" si="21">$M$137/100*L131</f>
        <v>0</v>
      </c>
      <c r="N131" s="8">
        <f t="shared" ref="N131:N136" si="22">((D131*(100/$O$137*$E$137))+(F131*(100/$O$137*$G$137))+(H131*(100/$O$137*$I$137))+(J131*(100/$O$137*$K$137))+(L131*(100/$O$137*$M$137)))/100</f>
        <v>1.7161606949384325E-3</v>
      </c>
      <c r="O131" s="11">
        <f t="shared" ref="O131:O136" si="23">E131+G131+I131+K131+M131</f>
        <v>24005.138297533864</v>
      </c>
      <c r="P131" s="14">
        <f t="shared" si="18"/>
        <v>-24005.138297533864</v>
      </c>
      <c r="Q131" s="42">
        <f t="shared" ref="Q131:Q136" si="24">E131+G131+I131+K131+M131+P131</f>
        <v>0</v>
      </c>
    </row>
    <row r="132" spans="1:17">
      <c r="A132" s="15" t="s">
        <v>24</v>
      </c>
      <c r="B132" s="1" t="s">
        <v>22</v>
      </c>
      <c r="C132" s="16" t="s">
        <v>168</v>
      </c>
      <c r="D132" s="12">
        <v>2.7509855704826425E-3</v>
      </c>
      <c r="E132" s="7">
        <f t="shared" ref="E132:E136" si="25">$E$137/100*D132</f>
        <v>23033.490959415736</v>
      </c>
      <c r="F132" s="12">
        <v>0</v>
      </c>
      <c r="G132" s="7">
        <f t="shared" si="19"/>
        <v>0</v>
      </c>
      <c r="H132" s="12">
        <v>0</v>
      </c>
      <c r="I132" s="7">
        <f t="shared" si="20"/>
        <v>0</v>
      </c>
      <c r="J132" s="12">
        <v>0</v>
      </c>
      <c r="K132" s="7">
        <f t="shared" ref="K132:K136" si="26">$K$137/100*J132</f>
        <v>0</v>
      </c>
      <c r="L132" s="12">
        <v>0</v>
      </c>
      <c r="M132" s="7">
        <f t="shared" si="21"/>
        <v>0</v>
      </c>
      <c r="N132" s="8">
        <f t="shared" si="22"/>
        <v>1.6466962765146825E-3</v>
      </c>
      <c r="O132" s="11">
        <f t="shared" si="23"/>
        <v>23033.490959415736</v>
      </c>
      <c r="P132" s="14">
        <f t="shared" si="18"/>
        <v>-23033.490959415736</v>
      </c>
      <c r="Q132" s="42">
        <f t="shared" si="24"/>
        <v>0</v>
      </c>
    </row>
    <row r="133" spans="1:17">
      <c r="A133" s="15" t="s">
        <v>63</v>
      </c>
      <c r="B133" s="1" t="s">
        <v>45</v>
      </c>
      <c r="C133" s="16" t="s">
        <v>168</v>
      </c>
      <c r="D133" s="12">
        <v>2.5117694339189343E-3</v>
      </c>
      <c r="E133" s="7">
        <f t="shared" si="25"/>
        <v>21030.578702075236</v>
      </c>
      <c r="F133" s="12">
        <v>1.4885604132243706E-3</v>
      </c>
      <c r="G133" s="7">
        <f t="shared" si="19"/>
        <v>1083.77736671147</v>
      </c>
      <c r="H133" s="12">
        <v>0</v>
      </c>
      <c r="I133" s="7">
        <f t="shared" si="20"/>
        <v>0</v>
      </c>
      <c r="J133" s="12">
        <v>4.3773442234832077E-4</v>
      </c>
      <c r="K133" s="7">
        <f t="shared" si="26"/>
        <v>254.96131986690006</v>
      </c>
      <c r="L133" s="12">
        <v>0</v>
      </c>
      <c r="M133" s="7">
        <f t="shared" si="21"/>
        <v>0</v>
      </c>
      <c r="N133" s="8">
        <f t="shared" si="22"/>
        <v>1.5992135849912609E-3</v>
      </c>
      <c r="O133" s="11">
        <f t="shared" si="23"/>
        <v>22369.317388653606</v>
      </c>
      <c r="P133" s="14">
        <f t="shared" si="18"/>
        <v>-22369.317388653606</v>
      </c>
      <c r="Q133" s="42">
        <f t="shared" si="24"/>
        <v>0</v>
      </c>
    </row>
    <row r="134" spans="1:17">
      <c r="A134" s="15" t="s">
        <v>29</v>
      </c>
      <c r="B134" s="1" t="s">
        <v>27</v>
      </c>
      <c r="C134" s="16" t="s">
        <v>168</v>
      </c>
      <c r="D134" s="12">
        <v>0</v>
      </c>
      <c r="E134" s="7">
        <f t="shared" si="25"/>
        <v>0</v>
      </c>
      <c r="F134" s="12">
        <v>3.9815479513971973E-3</v>
      </c>
      <c r="G134" s="7">
        <f t="shared" si="19"/>
        <v>2898.8487909964902</v>
      </c>
      <c r="H134" s="12">
        <v>0</v>
      </c>
      <c r="I134" s="7">
        <f t="shared" si="20"/>
        <v>0</v>
      </c>
      <c r="J134" s="12">
        <v>1.5453114460843114E-2</v>
      </c>
      <c r="K134" s="7">
        <f t="shared" si="26"/>
        <v>9000.7690915741714</v>
      </c>
      <c r="L134" s="12">
        <v>0</v>
      </c>
      <c r="M134" s="7">
        <f t="shared" si="21"/>
        <v>0</v>
      </c>
      <c r="N134" s="8">
        <f t="shared" si="22"/>
        <v>8.5072021838558881E-4</v>
      </c>
      <c r="O134" s="11">
        <f t="shared" si="23"/>
        <v>11899.617882570661</v>
      </c>
      <c r="P134" s="14">
        <f t="shared" si="18"/>
        <v>-11899.617882570661</v>
      </c>
      <c r="Q134" s="42">
        <f t="shared" si="24"/>
        <v>0</v>
      </c>
    </row>
    <row r="135" spans="1:17">
      <c r="A135" s="15" t="s">
        <v>144</v>
      </c>
      <c r="B135" s="1" t="s">
        <v>145</v>
      </c>
      <c r="C135" s="16" t="s">
        <v>168</v>
      </c>
      <c r="D135" s="12">
        <v>3.5882420484556205E-4</v>
      </c>
      <c r="E135" s="7">
        <f t="shared" si="25"/>
        <v>3004.3683860107481</v>
      </c>
      <c r="F135" s="12">
        <v>3.988194942968812E-3</v>
      </c>
      <c r="G135" s="7">
        <f t="shared" si="19"/>
        <v>2903.6882714489052</v>
      </c>
      <c r="H135" s="12">
        <v>0</v>
      </c>
      <c r="I135" s="7">
        <f t="shared" si="20"/>
        <v>0</v>
      </c>
      <c r="J135" s="12">
        <v>7.6118840387521787E-3</v>
      </c>
      <c r="K135" s="7">
        <f t="shared" si="26"/>
        <v>4433.5923841276826</v>
      </c>
      <c r="L135" s="12">
        <v>0</v>
      </c>
      <c r="M135" s="7">
        <f t="shared" si="21"/>
        <v>0</v>
      </c>
      <c r="N135" s="8">
        <f t="shared" si="22"/>
        <v>7.3933886095724807E-4</v>
      </c>
      <c r="O135" s="11">
        <f t="shared" si="23"/>
        <v>10341.649041587336</v>
      </c>
      <c r="P135" s="14">
        <f t="shared" si="18"/>
        <v>-10341.649041587336</v>
      </c>
      <c r="Q135" s="42">
        <f t="shared" si="24"/>
        <v>0</v>
      </c>
    </row>
    <row r="136" spans="1:17" s="6" customFormat="1">
      <c r="A136" s="45" t="s">
        <v>57</v>
      </c>
      <c r="B136" s="3" t="s">
        <v>45</v>
      </c>
      <c r="C136" s="53" t="s">
        <v>6</v>
      </c>
      <c r="D136" s="13">
        <v>0</v>
      </c>
      <c r="E136" s="46">
        <f t="shared" si="25"/>
        <v>0</v>
      </c>
      <c r="F136" s="13">
        <v>0</v>
      </c>
      <c r="G136" s="46">
        <f t="shared" si="19"/>
        <v>0</v>
      </c>
      <c r="H136" s="13">
        <v>0</v>
      </c>
      <c r="I136" s="46">
        <f t="shared" si="20"/>
        <v>0</v>
      </c>
      <c r="J136" s="13">
        <v>0</v>
      </c>
      <c r="K136" s="46">
        <f t="shared" si="26"/>
        <v>0</v>
      </c>
      <c r="L136" s="13">
        <v>0</v>
      </c>
      <c r="M136" s="46">
        <f t="shared" si="21"/>
        <v>0</v>
      </c>
      <c r="N136" s="47">
        <f t="shared" si="22"/>
        <v>0</v>
      </c>
      <c r="O136" s="49">
        <f t="shared" si="23"/>
        <v>0</v>
      </c>
      <c r="P136" s="48">
        <f t="shared" si="18"/>
        <v>0</v>
      </c>
      <c r="Q136" s="44">
        <f t="shared" si="24"/>
        <v>0</v>
      </c>
    </row>
    <row r="137" spans="1:17" s="6" customFormat="1">
      <c r="D137" s="26">
        <f>SUM(D2:D136)</f>
        <v>100.0000000000001</v>
      </c>
      <c r="E137" s="26">
        <v>837281416.76056337</v>
      </c>
      <c r="F137" s="26">
        <f t="shared" ref="F137:Q137" si="27">SUM(F2:F136)</f>
        <v>100.00000000000003</v>
      </c>
      <c r="G137" s="26">
        <v>72807079.71830985</v>
      </c>
      <c r="H137" s="26">
        <f t="shared" si="27"/>
        <v>99.999999999999972</v>
      </c>
      <c r="I137" s="26">
        <v>65526371.746478871</v>
      </c>
      <c r="J137" s="26">
        <f t="shared" si="27"/>
        <v>100.00000000000004</v>
      </c>
      <c r="K137" s="26">
        <v>58245663.774647884</v>
      </c>
      <c r="L137" s="26">
        <f t="shared" si="27"/>
        <v>100.00000000000006</v>
      </c>
      <c r="M137" s="26">
        <v>364909313.29091936</v>
      </c>
      <c r="N137" s="26">
        <f t="shared" si="27"/>
        <v>100.00000000000007</v>
      </c>
      <c r="O137" s="26">
        <f t="shared" si="27"/>
        <v>1398769845.2909184</v>
      </c>
      <c r="P137" s="26">
        <f t="shared" si="27"/>
        <v>9.9680619314312935E-10</v>
      </c>
      <c r="Q137" s="36">
        <f t="shared" si="27"/>
        <v>1398769845.2909198</v>
      </c>
    </row>
    <row r="138" spans="1:17">
      <c r="N138" s="38"/>
      <c r="O138" s="34"/>
    </row>
  </sheetData>
  <sortState ref="A2:Q138">
    <sortCondition descending="1" ref="N1"/>
  </sortState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33" orientation="portrait" verticalDpi="0" r:id="rId1"/>
  <headerFooter>
    <oddHeader>&amp;C&amp;8MERRI - Part modulable 2014 - détail crédits</oddHeader>
    <oddFooter>&amp;L&amp;8DGOS, PF4&amp;R&amp;8 02/06/2014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Volumes-PM-2014</vt:lpstr>
      <vt:lpstr>Crédits-PM-2014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Newmed</dc:creator>
  <cp:lastModifiedBy>Olivier LOUVET</cp:lastModifiedBy>
  <cp:lastPrinted>2014-06-02T19:03:25Z</cp:lastPrinted>
  <dcterms:created xsi:type="dcterms:W3CDTF">2014-03-06T10:59:57Z</dcterms:created>
  <dcterms:modified xsi:type="dcterms:W3CDTF">2014-06-02T19:22:40Z</dcterms:modified>
</cp:coreProperties>
</file>