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320" windowHeight="11640" tabRatio="516" activeTab="4"/>
  </bookViews>
  <sheets>
    <sheet name="Publications" sheetId="23" r:id="rId1"/>
    <sheet name="Essais-Inclusions" sheetId="5" r:id="rId2"/>
    <sheet name="Enseignement" sheetId="7" r:id="rId3"/>
    <sheet name="Score global" sheetId="24" r:id="rId4"/>
    <sheet name="Montants" sheetId="22" r:id="rId5"/>
  </sheets>
  <externalReferences>
    <externalReference r:id="rId6"/>
    <externalReference r:id="rId7"/>
  </externalReferences>
  <definedNames>
    <definedName name="_xlnm._FilterDatabase" localSheetId="2" hidden="1">Enseignement!$A$1:$I$249</definedName>
    <definedName name="_xlnm._FilterDatabase" localSheetId="1" hidden="1">'Essais-Inclusions'!$A$1:$Q$249</definedName>
    <definedName name="_xlnm._FilterDatabase" localSheetId="4" hidden="1">Montants!$A$1:$G$252</definedName>
    <definedName name="_xlnm._FilterDatabase" localSheetId="0" hidden="1">Publications!$A$1:$J$249</definedName>
    <definedName name="exp" localSheetId="2">#REF!</definedName>
    <definedName name="exp">#REF!</definedName>
    <definedName name="finess" localSheetId="2">#REF!</definedName>
    <definedName name="finess">#REF!</definedName>
  </definedNames>
  <calcPr calcId="145621"/>
</workbook>
</file>

<file path=xl/calcChain.xml><?xml version="1.0" encoding="utf-8"?>
<calcChain xmlns="http://schemas.openxmlformats.org/spreadsheetml/2006/main">
  <c r="G251" i="22" l="1"/>
  <c r="F251" i="22" l="1"/>
  <c r="G118" i="22" s="1"/>
  <c r="G49" i="22"/>
  <c r="G38" i="22"/>
  <c r="G22" i="22"/>
  <c r="G6" i="22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" i="7"/>
  <c r="G57" i="22" l="1"/>
  <c r="G65" i="22"/>
  <c r="G73" i="22"/>
  <c r="G81" i="22"/>
  <c r="G9" i="22"/>
  <c r="G29" i="22"/>
  <c r="G128" i="22"/>
  <c r="G144" i="22"/>
  <c r="G160" i="22"/>
  <c r="G176" i="22"/>
  <c r="G192" i="22"/>
  <c r="G213" i="22"/>
  <c r="G245" i="22"/>
  <c r="G14" i="22"/>
  <c r="G30" i="22"/>
  <c r="G45" i="22"/>
  <c r="G53" i="22"/>
  <c r="G61" i="22"/>
  <c r="G69" i="22"/>
  <c r="G77" i="22"/>
  <c r="G85" i="22"/>
  <c r="G17" i="22"/>
  <c r="G120" i="22"/>
  <c r="G136" i="22"/>
  <c r="G152" i="22"/>
  <c r="G168" i="22"/>
  <c r="G184" i="22"/>
  <c r="G200" i="22"/>
  <c r="G229" i="22"/>
  <c r="G88" i="22"/>
  <c r="G2" i="22"/>
  <c r="G10" i="22"/>
  <c r="G18" i="22"/>
  <c r="G26" i="22"/>
  <c r="G34" i="22"/>
  <c r="G42" i="22"/>
  <c r="G47" i="22"/>
  <c r="G51" i="22"/>
  <c r="G55" i="22"/>
  <c r="G59" i="22"/>
  <c r="G63" i="22"/>
  <c r="G67" i="22"/>
  <c r="G71" i="22"/>
  <c r="G75" i="22"/>
  <c r="G79" i="22"/>
  <c r="G83" i="22"/>
  <c r="G5" i="22"/>
  <c r="G13" i="22"/>
  <c r="G21" i="22"/>
  <c r="G37" i="22"/>
  <c r="G124" i="22"/>
  <c r="G132" i="22"/>
  <c r="G140" i="22"/>
  <c r="G148" i="22"/>
  <c r="G156" i="22"/>
  <c r="G164" i="22"/>
  <c r="G172" i="22"/>
  <c r="G180" i="22"/>
  <c r="G188" i="22"/>
  <c r="G196" i="22"/>
  <c r="G205" i="22"/>
  <c r="G221" i="22"/>
  <c r="G237" i="22"/>
  <c r="G95" i="22"/>
  <c r="G104" i="22"/>
  <c r="G4" i="22"/>
  <c r="G8" i="22"/>
  <c r="G12" i="22"/>
  <c r="G16" i="22"/>
  <c r="G20" i="22"/>
  <c r="G24" i="22"/>
  <c r="G28" i="22"/>
  <c r="G32" i="22"/>
  <c r="G36" i="22"/>
  <c r="G40" i="22"/>
  <c r="G44" i="22"/>
  <c r="G46" i="22"/>
  <c r="G48" i="22"/>
  <c r="G50" i="22"/>
  <c r="G52" i="22"/>
  <c r="G54" i="22"/>
  <c r="G56" i="22"/>
  <c r="G58" i="22"/>
  <c r="G60" i="22"/>
  <c r="G62" i="22"/>
  <c r="G64" i="22"/>
  <c r="G66" i="22"/>
  <c r="G68" i="22"/>
  <c r="G70" i="22"/>
  <c r="G72" i="22"/>
  <c r="G74" i="22"/>
  <c r="G76" i="22"/>
  <c r="G78" i="22"/>
  <c r="G80" i="22"/>
  <c r="G82" i="22"/>
  <c r="G84" i="22"/>
  <c r="G3" i="22"/>
  <c r="G7" i="22"/>
  <c r="G11" i="22"/>
  <c r="G15" i="22"/>
  <c r="G19" i="22"/>
  <c r="G25" i="22"/>
  <c r="G33" i="22"/>
  <c r="G41" i="22"/>
  <c r="G122" i="22"/>
  <c r="G126" i="22"/>
  <c r="G130" i="22"/>
  <c r="G134" i="22"/>
  <c r="G138" i="22"/>
  <c r="G142" i="22"/>
  <c r="G146" i="22"/>
  <c r="G150" i="22"/>
  <c r="G154" i="22"/>
  <c r="G158" i="22"/>
  <c r="G162" i="22"/>
  <c r="G166" i="22"/>
  <c r="G170" i="22"/>
  <c r="G174" i="22"/>
  <c r="G178" i="22"/>
  <c r="G182" i="22"/>
  <c r="G186" i="22"/>
  <c r="G190" i="22"/>
  <c r="G194" i="22"/>
  <c r="G198" i="22"/>
  <c r="G202" i="22"/>
  <c r="G209" i="22"/>
  <c r="G217" i="22"/>
  <c r="G225" i="22"/>
  <c r="G233" i="22"/>
  <c r="G241" i="22"/>
  <c r="G87" i="22"/>
  <c r="G103" i="22"/>
  <c r="G96" i="22"/>
  <c r="G113" i="22"/>
  <c r="G23" i="22"/>
  <c r="G27" i="22"/>
  <c r="G31" i="22"/>
  <c r="G35" i="22"/>
  <c r="G39" i="22"/>
  <c r="G43" i="22"/>
  <c r="G121" i="22"/>
  <c r="G123" i="22"/>
  <c r="G125" i="22"/>
  <c r="G127" i="22"/>
  <c r="G129" i="22"/>
  <c r="G131" i="22"/>
  <c r="G133" i="22"/>
  <c r="G135" i="22"/>
  <c r="G137" i="22"/>
  <c r="G139" i="22"/>
  <c r="G141" i="22"/>
  <c r="G143" i="22"/>
  <c r="G145" i="22"/>
  <c r="G147" i="22"/>
  <c r="G149" i="22"/>
  <c r="G151" i="22"/>
  <c r="G153" i="22"/>
  <c r="G155" i="22"/>
  <c r="G157" i="22"/>
  <c r="G159" i="22"/>
  <c r="G161" i="22"/>
  <c r="G163" i="22"/>
  <c r="G165" i="22"/>
  <c r="G167" i="22"/>
  <c r="G169" i="22"/>
  <c r="G171" i="22"/>
  <c r="G173" i="22"/>
  <c r="G175" i="22"/>
  <c r="G177" i="22"/>
  <c r="G179" i="22"/>
  <c r="G181" i="22"/>
  <c r="G183" i="22"/>
  <c r="G185" i="22"/>
  <c r="G187" i="22"/>
  <c r="G189" i="22"/>
  <c r="G191" i="22"/>
  <c r="G193" i="22"/>
  <c r="G195" i="22"/>
  <c r="G197" i="22"/>
  <c r="G199" i="22"/>
  <c r="G201" i="22"/>
  <c r="G203" i="22"/>
  <c r="G207" i="22"/>
  <c r="G211" i="22"/>
  <c r="G215" i="22"/>
  <c r="G219" i="22"/>
  <c r="G223" i="22"/>
  <c r="G227" i="22"/>
  <c r="G231" i="22"/>
  <c r="G235" i="22"/>
  <c r="G239" i="22"/>
  <c r="G243" i="22"/>
  <c r="G247" i="22"/>
  <c r="G91" i="22"/>
  <c r="G99" i="22"/>
  <c r="G107" i="22"/>
  <c r="G92" i="22"/>
  <c r="G100" i="22"/>
  <c r="G109" i="22"/>
  <c r="G117" i="22"/>
  <c r="G204" i="22"/>
  <c r="G206" i="22"/>
  <c r="G208" i="22"/>
  <c r="G210" i="22"/>
  <c r="G212" i="22"/>
  <c r="G214" i="22"/>
  <c r="G216" i="22"/>
  <c r="G218" i="22"/>
  <c r="G220" i="22"/>
  <c r="G222" i="22"/>
  <c r="G224" i="22"/>
  <c r="G226" i="22"/>
  <c r="G228" i="22"/>
  <c r="G230" i="22"/>
  <c r="G232" i="22"/>
  <c r="G234" i="22"/>
  <c r="G236" i="22"/>
  <c r="G238" i="22"/>
  <c r="G240" i="22"/>
  <c r="G242" i="22"/>
  <c r="G244" i="22"/>
  <c r="G246" i="22"/>
  <c r="G248" i="22"/>
  <c r="G89" i="22"/>
  <c r="G93" i="22"/>
  <c r="G97" i="22"/>
  <c r="G101" i="22"/>
  <c r="G105" i="22"/>
  <c r="G86" i="22"/>
  <c r="G90" i="22"/>
  <c r="G94" i="22"/>
  <c r="G98" i="22"/>
  <c r="G102" i="22"/>
  <c r="G106" i="22"/>
  <c r="G111" i="22"/>
  <c r="G115" i="22"/>
  <c r="G119" i="22"/>
  <c r="G108" i="22"/>
  <c r="G112" i="22"/>
  <c r="G116" i="22"/>
  <c r="G110" i="22"/>
  <c r="G114" i="22"/>
  <c r="I227" i="23"/>
  <c r="H227" i="23"/>
  <c r="H249" i="7" l="1"/>
  <c r="G249" i="5" l="1"/>
  <c r="H249" i="5"/>
  <c r="J249" i="5"/>
  <c r="K249" i="5"/>
  <c r="L249" i="5"/>
  <c r="N249" i="5"/>
  <c r="O249" i="5"/>
  <c r="P249" i="5"/>
  <c r="F249" i="5"/>
  <c r="G249" i="23"/>
  <c r="H249" i="23"/>
  <c r="I249" i="23"/>
  <c r="F249" i="23"/>
  <c r="F249" i="7"/>
  <c r="G249" i="7"/>
  <c r="Q227" i="5" l="1"/>
  <c r="M227" i="5"/>
  <c r="I227" i="5"/>
  <c r="I4" i="7"/>
  <c r="I244" i="7"/>
  <c r="I238" i="7"/>
  <c r="I232" i="7"/>
  <c r="I224" i="7"/>
  <c r="I218" i="7"/>
  <c r="I212" i="7"/>
  <c r="I206" i="7"/>
  <c r="I200" i="7"/>
  <c r="I194" i="7"/>
  <c r="I186" i="7"/>
  <c r="I180" i="7"/>
  <c r="I174" i="7"/>
  <c r="I168" i="7"/>
  <c r="I163" i="7"/>
  <c r="I154" i="7"/>
  <c r="I142" i="7"/>
  <c r="I113" i="7"/>
  <c r="I247" i="7"/>
  <c r="I243" i="7"/>
  <c r="I239" i="7"/>
  <c r="I235" i="7"/>
  <c r="I231" i="7"/>
  <c r="I227" i="7"/>
  <c r="I223" i="7"/>
  <c r="I219" i="7"/>
  <c r="I215" i="7"/>
  <c r="I213" i="7"/>
  <c r="I209" i="7"/>
  <c r="I205" i="7"/>
  <c r="I201" i="7"/>
  <c r="I197" i="7"/>
  <c r="I193" i="7"/>
  <c r="I189" i="7"/>
  <c r="I185" i="7"/>
  <c r="I181" i="7"/>
  <c r="I175" i="7"/>
  <c r="I171" i="7"/>
  <c r="I164" i="7"/>
  <c r="I160" i="7"/>
  <c r="I156" i="7"/>
  <c r="I148" i="7"/>
  <c r="I140" i="7"/>
  <c r="I133" i="7"/>
  <c r="I127" i="7"/>
  <c r="I120" i="7"/>
  <c r="I115" i="7"/>
  <c r="I107" i="7"/>
  <c r="I100" i="7"/>
  <c r="I92" i="7"/>
  <c r="I85" i="7"/>
  <c r="I77" i="7"/>
  <c r="I69" i="7"/>
  <c r="I61" i="7"/>
  <c r="I53" i="7"/>
  <c r="I46" i="7"/>
  <c r="I40" i="7"/>
  <c r="I32" i="7"/>
  <c r="I25" i="7"/>
  <c r="I19" i="7"/>
  <c r="I12" i="7"/>
  <c r="I3" i="7"/>
  <c r="I7" i="7"/>
  <c r="I11" i="7"/>
  <c r="I15" i="7"/>
  <c r="I18" i="7"/>
  <c r="I24" i="7"/>
  <c r="I28" i="7"/>
  <c r="I31" i="7"/>
  <c r="I35" i="7"/>
  <c r="I39" i="7"/>
  <c r="I43" i="7"/>
  <c r="I48" i="7"/>
  <c r="I52" i="7"/>
  <c r="I56" i="7"/>
  <c r="I60" i="7"/>
  <c r="I64" i="7"/>
  <c r="I68" i="7"/>
  <c r="I72" i="7"/>
  <c r="I76" i="7"/>
  <c r="I80" i="7"/>
  <c r="I248" i="7"/>
  <c r="I242" i="7"/>
  <c r="I234" i="7"/>
  <c r="I228" i="7"/>
  <c r="I222" i="7"/>
  <c r="I214" i="7"/>
  <c r="I210" i="7"/>
  <c r="I202" i="7"/>
  <c r="I196" i="7"/>
  <c r="I190" i="7"/>
  <c r="I182" i="7"/>
  <c r="I177" i="7"/>
  <c r="I172" i="7"/>
  <c r="I165" i="7"/>
  <c r="I159" i="7"/>
  <c r="I150" i="7"/>
  <c r="I135" i="7"/>
  <c r="I2" i="7"/>
  <c r="I245" i="7"/>
  <c r="I241" i="7"/>
  <c r="I237" i="7"/>
  <c r="I233" i="7"/>
  <c r="I229" i="7"/>
  <c r="I225" i="7"/>
  <c r="I221" i="7"/>
  <c r="I217" i="7"/>
  <c r="I211" i="7"/>
  <c r="I207" i="7"/>
  <c r="I203" i="7"/>
  <c r="I199" i="7"/>
  <c r="I195" i="7"/>
  <c r="I191" i="7"/>
  <c r="I187" i="7"/>
  <c r="I183" i="7"/>
  <c r="I179" i="7"/>
  <c r="I173" i="7"/>
  <c r="I169" i="7"/>
  <c r="I166" i="7"/>
  <c r="I162" i="7"/>
  <c r="I158" i="7"/>
  <c r="I152" i="7"/>
  <c r="I144" i="7"/>
  <c r="I136" i="7"/>
  <c r="I130" i="7"/>
  <c r="I124" i="7"/>
  <c r="I111" i="7"/>
  <c r="I104" i="7"/>
  <c r="I96" i="7"/>
  <c r="I89" i="7"/>
  <c r="I81" i="7"/>
  <c r="I73" i="7"/>
  <c r="I65" i="7"/>
  <c r="I57" i="7"/>
  <c r="I49" i="7"/>
  <c r="I36" i="7"/>
  <c r="I21" i="7"/>
  <c r="I16" i="7"/>
  <c r="I8" i="7"/>
  <c r="I5" i="7"/>
  <c r="I9" i="7"/>
  <c r="I13" i="7"/>
  <c r="I17" i="7"/>
  <c r="I26" i="7"/>
  <c r="I33" i="7"/>
  <c r="I41" i="7"/>
  <c r="I54" i="7"/>
  <c r="I62" i="7"/>
  <c r="I70" i="7"/>
  <c r="I78" i="7"/>
  <c r="I84" i="7"/>
  <c r="I88" i="7"/>
  <c r="I91" i="7"/>
  <c r="I95" i="7"/>
  <c r="I99" i="7"/>
  <c r="I103" i="7"/>
  <c r="I106" i="7"/>
  <c r="I110" i="7"/>
  <c r="I114" i="7"/>
  <c r="I117" i="7"/>
  <c r="I119" i="7"/>
  <c r="I123" i="7"/>
  <c r="I126" i="7"/>
  <c r="I129" i="7"/>
  <c r="I132" i="7"/>
  <c r="I139" i="7"/>
  <c r="I143" i="7"/>
  <c r="I147" i="7"/>
  <c r="I151" i="7"/>
  <c r="I155" i="7"/>
  <c r="I240" i="7"/>
  <c r="I230" i="7"/>
  <c r="I220" i="7"/>
  <c r="I204" i="7"/>
  <c r="I192" i="7"/>
  <c r="I184" i="7"/>
  <c r="I176" i="7"/>
  <c r="I167" i="7"/>
  <c r="I157" i="7"/>
  <c r="I138" i="7"/>
  <c r="I128" i="7"/>
  <c r="I122" i="7"/>
  <c r="I105" i="7"/>
  <c r="I98" i="7"/>
  <c r="I90" i="7"/>
  <c r="I83" i="7"/>
  <c r="I75" i="7"/>
  <c r="I67" i="7"/>
  <c r="I59" i="7"/>
  <c r="I51" i="7"/>
  <c r="I45" i="7"/>
  <c r="I38" i="7"/>
  <c r="I30" i="7"/>
  <c r="I23" i="7"/>
  <c r="I10" i="7"/>
  <c r="I63" i="7"/>
  <c r="I42" i="7"/>
  <c r="I27" i="7"/>
  <c r="I14" i="7"/>
  <c r="I22" i="7"/>
  <c r="I29" i="7"/>
  <c r="I37" i="7"/>
  <c r="I44" i="7"/>
  <c r="I50" i="7"/>
  <c r="I58" i="7"/>
  <c r="I66" i="7"/>
  <c r="I74" i="7"/>
  <c r="I82" i="7"/>
  <c r="I86" i="7"/>
  <c r="I93" i="7"/>
  <c r="I97" i="7"/>
  <c r="I101" i="7"/>
  <c r="I108" i="7"/>
  <c r="I112" i="7"/>
  <c r="I116" i="7"/>
  <c r="I118" i="7"/>
  <c r="I121" i="7"/>
  <c r="I131" i="7"/>
  <c r="I134" i="7"/>
  <c r="I137" i="7"/>
  <c r="I141" i="7"/>
  <c r="I145" i="7"/>
  <c r="I149" i="7"/>
  <c r="I153" i="7"/>
  <c r="I246" i="7"/>
  <c r="I236" i="7"/>
  <c r="I226" i="7"/>
  <c r="I216" i="7"/>
  <c r="I208" i="7"/>
  <c r="I198" i="7"/>
  <c r="I188" i="7"/>
  <c r="I178" i="7"/>
  <c r="I170" i="7"/>
  <c r="I161" i="7"/>
  <c r="I146" i="7"/>
  <c r="I125" i="7"/>
  <c r="I109" i="7"/>
  <c r="I102" i="7"/>
  <c r="I94" i="7"/>
  <c r="I87" i="7"/>
  <c r="I79" i="7"/>
  <c r="I71" i="7"/>
  <c r="I55" i="7"/>
  <c r="I47" i="7"/>
  <c r="I34" i="7"/>
  <c r="I20" i="7"/>
  <c r="I6" i="7"/>
  <c r="J184" i="23"/>
  <c r="F184" i="24" s="1"/>
  <c r="J93" i="23"/>
  <c r="F93" i="24" s="1"/>
  <c r="J221" i="23"/>
  <c r="F221" i="24" s="1"/>
  <c r="Q190" i="5"/>
  <c r="M190" i="5"/>
  <c r="I190" i="5"/>
  <c r="Q93" i="5"/>
  <c r="Q184" i="5"/>
  <c r="Q221" i="5"/>
  <c r="M93" i="5"/>
  <c r="M184" i="5"/>
  <c r="M221" i="5"/>
  <c r="I93" i="5"/>
  <c r="I184" i="5"/>
  <c r="I221" i="5"/>
  <c r="J190" i="23"/>
  <c r="F190" i="24" s="1"/>
  <c r="G221" i="24" l="1"/>
  <c r="G93" i="24"/>
  <c r="H184" i="24"/>
  <c r="I221" i="24"/>
  <c r="I93" i="24"/>
  <c r="H190" i="24"/>
  <c r="G184" i="24"/>
  <c r="H221" i="24"/>
  <c r="H93" i="24"/>
  <c r="I184" i="24"/>
  <c r="G190" i="24"/>
  <c r="I190" i="24"/>
  <c r="J93" i="24"/>
  <c r="K93" i="24" s="1"/>
  <c r="J221" i="24"/>
  <c r="J190" i="24"/>
  <c r="J184" i="24"/>
  <c r="K190" i="24" l="1"/>
  <c r="K221" i="24"/>
  <c r="K184" i="24"/>
  <c r="J245" i="23"/>
  <c r="F245" i="24" s="1"/>
  <c r="J247" i="23"/>
  <c r="F247" i="24" s="1"/>
  <c r="J225" i="23"/>
  <c r="F225" i="24" s="1"/>
  <c r="J210" i="23"/>
  <c r="F210" i="24" s="1"/>
  <c r="J194" i="23"/>
  <c r="F194" i="24" s="1"/>
  <c r="J177" i="23"/>
  <c r="F177" i="24" s="1"/>
  <c r="J163" i="23"/>
  <c r="F163" i="24" s="1"/>
  <c r="J147" i="23"/>
  <c r="F147" i="24" s="1"/>
  <c r="J132" i="23"/>
  <c r="F132" i="24" s="1"/>
  <c r="J119" i="23"/>
  <c r="F119" i="24" s="1"/>
  <c r="J106" i="23"/>
  <c r="F106" i="24" s="1"/>
  <c r="J90" i="23"/>
  <c r="F90" i="24" s="1"/>
  <c r="J83" i="23"/>
  <c r="F83" i="24" s="1"/>
  <c r="J75" i="23"/>
  <c r="F75" i="24" s="1"/>
  <c r="J67" i="23"/>
  <c r="F67" i="24" s="1"/>
  <c r="J59" i="23"/>
  <c r="F59" i="24" s="1"/>
  <c r="J51" i="23"/>
  <c r="F51" i="24" s="1"/>
  <c r="J45" i="23"/>
  <c r="F45" i="24" s="1"/>
  <c r="J38" i="23"/>
  <c r="F38" i="24" s="1"/>
  <c r="J30" i="23"/>
  <c r="F30" i="24" s="1"/>
  <c r="J23" i="23"/>
  <c r="F23" i="24" s="1"/>
  <c r="J20" i="23"/>
  <c r="F20" i="24" s="1"/>
  <c r="J14" i="23"/>
  <c r="F14" i="24" s="1"/>
  <c r="J10" i="23"/>
  <c r="F10" i="24" s="1"/>
  <c r="J6" i="23"/>
  <c r="F6" i="24" s="1"/>
  <c r="J2" i="23"/>
  <c r="F2" i="24" s="1"/>
  <c r="J4" i="23" l="1"/>
  <c r="F4" i="24" s="1"/>
  <c r="J8" i="23"/>
  <c r="F8" i="24" s="1"/>
  <c r="J12" i="23"/>
  <c r="F12" i="24" s="1"/>
  <c r="J16" i="23"/>
  <c r="F16" i="24" s="1"/>
  <c r="J19" i="23"/>
  <c r="F19" i="24" s="1"/>
  <c r="J21" i="23"/>
  <c r="F21" i="24" s="1"/>
  <c r="J27" i="23"/>
  <c r="F27" i="24" s="1"/>
  <c r="J34" i="23"/>
  <c r="F34" i="24" s="1"/>
  <c r="J42" i="23"/>
  <c r="F42" i="24" s="1"/>
  <c r="J47" i="23"/>
  <c r="F47" i="24" s="1"/>
  <c r="J55" i="23"/>
  <c r="F55" i="24" s="1"/>
  <c r="J63" i="23"/>
  <c r="F63" i="24" s="1"/>
  <c r="J71" i="23"/>
  <c r="F71" i="24" s="1"/>
  <c r="J79" i="23"/>
  <c r="F79" i="24" s="1"/>
  <c r="J87" i="23"/>
  <c r="F87" i="24" s="1"/>
  <c r="J99" i="23"/>
  <c r="F99" i="24" s="1"/>
  <c r="J114" i="23"/>
  <c r="F114" i="24" s="1"/>
  <c r="J126" i="23"/>
  <c r="F126" i="24" s="1"/>
  <c r="J139" i="23"/>
  <c r="F139" i="24" s="1"/>
  <c r="J155" i="23"/>
  <c r="F155" i="24" s="1"/>
  <c r="J170" i="23"/>
  <c r="F170" i="24" s="1"/>
  <c r="J185" i="23"/>
  <c r="F185" i="24" s="1"/>
  <c r="J202" i="23"/>
  <c r="F202" i="24" s="1"/>
  <c r="J216" i="23"/>
  <c r="F216" i="24" s="1"/>
  <c r="J233" i="23"/>
  <c r="F233" i="24" s="1"/>
  <c r="J3" i="23"/>
  <c r="F3" i="24" s="1"/>
  <c r="J5" i="23"/>
  <c r="F5" i="24" s="1"/>
  <c r="J7" i="23"/>
  <c r="F7" i="24" s="1"/>
  <c r="J9" i="23"/>
  <c r="F9" i="24" s="1"/>
  <c r="J11" i="23"/>
  <c r="F11" i="24" s="1"/>
  <c r="J13" i="23"/>
  <c r="F13" i="24" s="1"/>
  <c r="J15" i="23"/>
  <c r="F15" i="24" s="1"/>
  <c r="J17" i="23"/>
  <c r="F17" i="24" s="1"/>
  <c r="J18" i="23"/>
  <c r="F18" i="24" s="1"/>
  <c r="J22" i="23"/>
  <c r="F22" i="24" s="1"/>
  <c r="J25" i="23"/>
  <c r="F25" i="24" s="1"/>
  <c r="J32" i="23"/>
  <c r="F32" i="24" s="1"/>
  <c r="J36" i="23"/>
  <c r="F36" i="24" s="1"/>
  <c r="J40" i="23"/>
  <c r="F40" i="24" s="1"/>
  <c r="J46" i="23"/>
  <c r="F46" i="24" s="1"/>
  <c r="J49" i="23"/>
  <c r="F49" i="24" s="1"/>
  <c r="J53" i="23"/>
  <c r="F53" i="24" s="1"/>
  <c r="J57" i="23"/>
  <c r="F57" i="24" s="1"/>
  <c r="J61" i="23"/>
  <c r="F61" i="24" s="1"/>
  <c r="J65" i="23"/>
  <c r="F65" i="24" s="1"/>
  <c r="J69" i="23"/>
  <c r="F69" i="24" s="1"/>
  <c r="J73" i="23"/>
  <c r="F73" i="24" s="1"/>
  <c r="J77" i="23"/>
  <c r="F77" i="24" s="1"/>
  <c r="J81" i="23"/>
  <c r="F81" i="24" s="1"/>
  <c r="J85" i="23"/>
  <c r="F85" i="24" s="1"/>
  <c r="J89" i="23"/>
  <c r="F89" i="24" s="1"/>
  <c r="J95" i="23"/>
  <c r="F95" i="24" s="1"/>
  <c r="J103" i="23"/>
  <c r="F103" i="24" s="1"/>
  <c r="J110" i="23"/>
  <c r="F110" i="24" s="1"/>
  <c r="J117" i="23"/>
  <c r="F117" i="24" s="1"/>
  <c r="J123" i="23"/>
  <c r="F123" i="24" s="1"/>
  <c r="J129" i="23"/>
  <c r="F129" i="24" s="1"/>
  <c r="J143" i="23"/>
  <c r="F143" i="24" s="1"/>
  <c r="J151" i="23"/>
  <c r="F151" i="24" s="1"/>
  <c r="J159" i="23"/>
  <c r="F159" i="24" s="1"/>
  <c r="J167" i="23"/>
  <c r="F167" i="24" s="1"/>
  <c r="J174" i="23"/>
  <c r="F174" i="24" s="1"/>
  <c r="J180" i="23"/>
  <c r="F180" i="24" s="1"/>
  <c r="J189" i="23"/>
  <c r="F189" i="24" s="1"/>
  <c r="J198" i="23"/>
  <c r="F198" i="24" s="1"/>
  <c r="J206" i="23"/>
  <c r="F206" i="24" s="1"/>
  <c r="J220" i="23"/>
  <c r="F220" i="24" s="1"/>
  <c r="J229" i="23"/>
  <c r="F229" i="24" s="1"/>
  <c r="J239" i="23"/>
  <c r="F239" i="24" s="1"/>
  <c r="J24" i="23"/>
  <c r="F24" i="24" s="1"/>
  <c r="J26" i="23"/>
  <c r="F26" i="24" s="1"/>
  <c r="J28" i="23"/>
  <c r="F28" i="24" s="1"/>
  <c r="J29" i="23"/>
  <c r="F29" i="24" s="1"/>
  <c r="J31" i="23"/>
  <c r="F31" i="24" s="1"/>
  <c r="J33" i="23"/>
  <c r="F33" i="24" s="1"/>
  <c r="J35" i="23"/>
  <c r="F35" i="24" s="1"/>
  <c r="J37" i="23"/>
  <c r="F37" i="24" s="1"/>
  <c r="J39" i="23"/>
  <c r="F39" i="24" s="1"/>
  <c r="J41" i="23"/>
  <c r="F41" i="24" s="1"/>
  <c r="J43" i="23"/>
  <c r="F43" i="24" s="1"/>
  <c r="J44" i="23"/>
  <c r="F44" i="24" s="1"/>
  <c r="J48" i="23"/>
  <c r="F48" i="24" s="1"/>
  <c r="J50" i="23"/>
  <c r="F50" i="24" s="1"/>
  <c r="J52" i="23"/>
  <c r="F52" i="24" s="1"/>
  <c r="J54" i="23"/>
  <c r="F54" i="24" s="1"/>
  <c r="J56" i="23"/>
  <c r="F56" i="24" s="1"/>
  <c r="J58" i="23"/>
  <c r="F58" i="24" s="1"/>
  <c r="J60" i="23"/>
  <c r="F60" i="24" s="1"/>
  <c r="J62" i="23"/>
  <c r="F62" i="24" s="1"/>
  <c r="J64" i="23"/>
  <c r="F64" i="24" s="1"/>
  <c r="J66" i="23"/>
  <c r="F66" i="24" s="1"/>
  <c r="J68" i="23"/>
  <c r="F68" i="24" s="1"/>
  <c r="J70" i="23"/>
  <c r="F70" i="24" s="1"/>
  <c r="J72" i="23"/>
  <c r="F72" i="24" s="1"/>
  <c r="J74" i="23"/>
  <c r="F74" i="24" s="1"/>
  <c r="J76" i="23"/>
  <c r="F76" i="24" s="1"/>
  <c r="J78" i="23"/>
  <c r="F78" i="24" s="1"/>
  <c r="J80" i="23"/>
  <c r="F80" i="24" s="1"/>
  <c r="J82" i="23"/>
  <c r="F82" i="24" s="1"/>
  <c r="J84" i="23"/>
  <c r="F84" i="24" s="1"/>
  <c r="J86" i="23"/>
  <c r="F86" i="24" s="1"/>
  <c r="J88" i="23"/>
  <c r="F88" i="24" s="1"/>
  <c r="J92" i="23"/>
  <c r="F92" i="24" s="1"/>
  <c r="J97" i="23"/>
  <c r="F97" i="24" s="1"/>
  <c r="J101" i="23"/>
  <c r="F101" i="24" s="1"/>
  <c r="J108" i="23"/>
  <c r="F108" i="24" s="1"/>
  <c r="J112" i="23"/>
  <c r="F112" i="24" s="1"/>
  <c r="J116" i="23"/>
  <c r="F116" i="24" s="1"/>
  <c r="J118" i="23"/>
  <c r="F118" i="24" s="1"/>
  <c r="J121" i="23"/>
  <c r="F121" i="24" s="1"/>
  <c r="J131" i="23"/>
  <c r="F131" i="24" s="1"/>
  <c r="J134" i="23"/>
  <c r="F134" i="24" s="1"/>
  <c r="J137" i="23"/>
  <c r="F137" i="24" s="1"/>
  <c r="J141" i="23"/>
  <c r="F141" i="24" s="1"/>
  <c r="J145" i="23"/>
  <c r="F145" i="24" s="1"/>
  <c r="J149" i="23"/>
  <c r="F149" i="24" s="1"/>
  <c r="J153" i="23"/>
  <c r="F153" i="24" s="1"/>
  <c r="J157" i="23"/>
  <c r="F157" i="24" s="1"/>
  <c r="J161" i="23"/>
  <c r="F161" i="24" s="1"/>
  <c r="J165" i="23"/>
  <c r="F165" i="24" s="1"/>
  <c r="J168" i="23"/>
  <c r="F168" i="24" s="1"/>
  <c r="J172" i="23"/>
  <c r="F172" i="24" s="1"/>
  <c r="J176" i="23"/>
  <c r="F176" i="24" s="1"/>
  <c r="J178" i="23"/>
  <c r="F178" i="24" s="1"/>
  <c r="J182" i="23"/>
  <c r="F182" i="24" s="1"/>
  <c r="J187" i="23"/>
  <c r="F187" i="24" s="1"/>
  <c r="J192" i="23"/>
  <c r="F192" i="24" s="1"/>
  <c r="J196" i="23"/>
  <c r="F196" i="24" s="1"/>
  <c r="J200" i="23"/>
  <c r="F200" i="24" s="1"/>
  <c r="J204" i="23"/>
  <c r="F204" i="24" s="1"/>
  <c r="J208" i="23"/>
  <c r="F208" i="24" s="1"/>
  <c r="J212" i="23"/>
  <c r="F212" i="24" s="1"/>
  <c r="J214" i="23"/>
  <c r="F214" i="24" s="1"/>
  <c r="J218" i="23"/>
  <c r="F218" i="24" s="1"/>
  <c r="J223" i="23"/>
  <c r="F223" i="24" s="1"/>
  <c r="J227" i="23"/>
  <c r="F227" i="24" s="1"/>
  <c r="J231" i="23"/>
  <c r="F231" i="24" s="1"/>
  <c r="J235" i="23"/>
  <c r="F235" i="24" s="1"/>
  <c r="J243" i="23"/>
  <c r="F243" i="24" s="1"/>
  <c r="J91" i="23"/>
  <c r="F91" i="24" s="1"/>
  <c r="J94" i="23"/>
  <c r="F94" i="24" s="1"/>
  <c r="J96" i="23"/>
  <c r="F96" i="24" s="1"/>
  <c r="J98" i="23"/>
  <c r="F98" i="24" s="1"/>
  <c r="J100" i="23"/>
  <c r="F100" i="24" s="1"/>
  <c r="J102" i="23"/>
  <c r="F102" i="24" s="1"/>
  <c r="J104" i="23"/>
  <c r="F104" i="24" s="1"/>
  <c r="J105" i="23"/>
  <c r="F105" i="24" s="1"/>
  <c r="J107" i="23"/>
  <c r="F107" i="24" s="1"/>
  <c r="J109" i="23"/>
  <c r="F109" i="24" s="1"/>
  <c r="J111" i="23"/>
  <c r="F111" i="24" s="1"/>
  <c r="J113" i="23"/>
  <c r="F113" i="24" s="1"/>
  <c r="J115" i="23"/>
  <c r="F115" i="24" s="1"/>
  <c r="J120" i="23"/>
  <c r="F120" i="24" s="1"/>
  <c r="J122" i="23"/>
  <c r="F122" i="24" s="1"/>
  <c r="J124" i="23"/>
  <c r="F124" i="24" s="1"/>
  <c r="J125" i="23"/>
  <c r="F125" i="24" s="1"/>
  <c r="J127" i="23"/>
  <c r="F127" i="24" s="1"/>
  <c r="J128" i="23"/>
  <c r="F128" i="24" s="1"/>
  <c r="J130" i="23"/>
  <c r="F130" i="24" s="1"/>
  <c r="J133" i="23"/>
  <c r="F133" i="24" s="1"/>
  <c r="J135" i="23"/>
  <c r="F135" i="24" s="1"/>
  <c r="J136" i="23"/>
  <c r="F136" i="24" s="1"/>
  <c r="J138" i="23"/>
  <c r="F138" i="24" s="1"/>
  <c r="J140" i="23"/>
  <c r="F140" i="24" s="1"/>
  <c r="J142" i="23"/>
  <c r="F142" i="24" s="1"/>
  <c r="J144" i="23"/>
  <c r="F144" i="24" s="1"/>
  <c r="J146" i="23"/>
  <c r="F146" i="24" s="1"/>
  <c r="J148" i="23"/>
  <c r="F148" i="24" s="1"/>
  <c r="J150" i="23"/>
  <c r="F150" i="24" s="1"/>
  <c r="J152" i="23"/>
  <c r="F152" i="24" s="1"/>
  <c r="J154" i="23"/>
  <c r="F154" i="24" s="1"/>
  <c r="J156" i="23"/>
  <c r="F156" i="24" s="1"/>
  <c r="J158" i="23"/>
  <c r="F158" i="24" s="1"/>
  <c r="J160" i="23"/>
  <c r="F160" i="24" s="1"/>
  <c r="J162" i="23"/>
  <c r="F162" i="24" s="1"/>
  <c r="J164" i="23"/>
  <c r="F164" i="24" s="1"/>
  <c r="J166" i="23"/>
  <c r="F166" i="24" s="1"/>
  <c r="J169" i="23"/>
  <c r="F169" i="24" s="1"/>
  <c r="J171" i="23"/>
  <c r="F171" i="24" s="1"/>
  <c r="J173" i="23"/>
  <c r="F173" i="24" s="1"/>
  <c r="J175" i="23"/>
  <c r="F175" i="24" s="1"/>
  <c r="J179" i="23"/>
  <c r="F179" i="24" s="1"/>
  <c r="J181" i="23"/>
  <c r="F181" i="24" s="1"/>
  <c r="J183" i="23"/>
  <c r="F183" i="24" s="1"/>
  <c r="J186" i="23"/>
  <c r="F186" i="24" s="1"/>
  <c r="J188" i="23"/>
  <c r="F188" i="24" s="1"/>
  <c r="J191" i="23"/>
  <c r="F191" i="24" s="1"/>
  <c r="J193" i="23"/>
  <c r="F193" i="24" s="1"/>
  <c r="J195" i="23"/>
  <c r="F195" i="24" s="1"/>
  <c r="J197" i="23"/>
  <c r="F197" i="24" s="1"/>
  <c r="J199" i="23"/>
  <c r="F199" i="24" s="1"/>
  <c r="J201" i="23"/>
  <c r="F201" i="24" s="1"/>
  <c r="J203" i="23"/>
  <c r="F203" i="24" s="1"/>
  <c r="J205" i="23"/>
  <c r="F205" i="24" s="1"/>
  <c r="J207" i="23"/>
  <c r="F207" i="24" s="1"/>
  <c r="J209" i="23"/>
  <c r="F209" i="24" s="1"/>
  <c r="J211" i="23"/>
  <c r="F211" i="24" s="1"/>
  <c r="J213" i="23"/>
  <c r="F213" i="24" s="1"/>
  <c r="J215" i="23"/>
  <c r="F215" i="24" s="1"/>
  <c r="J217" i="23"/>
  <c r="F217" i="24" s="1"/>
  <c r="J219" i="23"/>
  <c r="F219" i="24" s="1"/>
  <c r="J222" i="23"/>
  <c r="F222" i="24" s="1"/>
  <c r="J224" i="23"/>
  <c r="F224" i="24" s="1"/>
  <c r="J226" i="23"/>
  <c r="F226" i="24" s="1"/>
  <c r="J228" i="23"/>
  <c r="F228" i="24" s="1"/>
  <c r="J230" i="23"/>
  <c r="F230" i="24" s="1"/>
  <c r="J232" i="23"/>
  <c r="F232" i="24" s="1"/>
  <c r="J234" i="23"/>
  <c r="F234" i="24" s="1"/>
  <c r="J237" i="23"/>
  <c r="F237" i="24" s="1"/>
  <c r="J241" i="23"/>
  <c r="F241" i="24" s="1"/>
  <c r="J248" i="23"/>
  <c r="F248" i="24" s="1"/>
  <c r="J236" i="23"/>
  <c r="F236" i="24" s="1"/>
  <c r="J238" i="23"/>
  <c r="F238" i="24" s="1"/>
  <c r="J240" i="23"/>
  <c r="F240" i="24" s="1"/>
  <c r="J242" i="23"/>
  <c r="F242" i="24" s="1"/>
  <c r="J244" i="23"/>
  <c r="F244" i="24" s="1"/>
  <c r="J246" i="23"/>
  <c r="F246" i="24" s="1"/>
  <c r="F249" i="24" l="1"/>
  <c r="J249" i="23"/>
  <c r="M3" i="5" l="1"/>
  <c r="M5" i="5"/>
  <c r="M7" i="5"/>
  <c r="M9" i="5"/>
  <c r="M11" i="5"/>
  <c r="M13" i="5"/>
  <c r="M15" i="5"/>
  <c r="M17" i="5"/>
  <c r="M18" i="5"/>
  <c r="M22" i="5"/>
  <c r="M24" i="5"/>
  <c r="M26" i="5"/>
  <c r="M28" i="5"/>
  <c r="M29" i="5"/>
  <c r="M31" i="5"/>
  <c r="M33" i="5"/>
  <c r="M35" i="5"/>
  <c r="M37" i="5"/>
  <c r="M39" i="5"/>
  <c r="M41" i="5"/>
  <c r="M43" i="5"/>
  <c r="M44" i="5"/>
  <c r="M48" i="5"/>
  <c r="M50" i="5"/>
  <c r="M52" i="5"/>
  <c r="M54" i="5"/>
  <c r="M56" i="5"/>
  <c r="M58" i="5"/>
  <c r="M60" i="5"/>
  <c r="M62" i="5"/>
  <c r="M64" i="5"/>
  <c r="M66" i="5"/>
  <c r="M68" i="5"/>
  <c r="M70" i="5"/>
  <c r="M72" i="5"/>
  <c r="M74" i="5"/>
  <c r="M76" i="5"/>
  <c r="M78" i="5"/>
  <c r="M80" i="5"/>
  <c r="M82" i="5"/>
  <c r="M84" i="5"/>
  <c r="M86" i="5"/>
  <c r="M88" i="5"/>
  <c r="M91" i="5"/>
  <c r="M94" i="5"/>
  <c r="M96" i="5"/>
  <c r="M98" i="5"/>
  <c r="M100" i="5"/>
  <c r="M102" i="5"/>
  <c r="M104" i="5"/>
  <c r="M105" i="5"/>
  <c r="M107" i="5"/>
  <c r="M109" i="5"/>
  <c r="M111" i="5"/>
  <c r="M113" i="5"/>
  <c r="M115" i="5"/>
  <c r="M120" i="5"/>
  <c r="M122" i="5"/>
  <c r="M124" i="5"/>
  <c r="M125" i="5"/>
  <c r="M127" i="5"/>
  <c r="M128" i="5"/>
  <c r="M130" i="5"/>
  <c r="M133" i="5"/>
  <c r="M135" i="5"/>
  <c r="M136" i="5"/>
  <c r="M138" i="5"/>
  <c r="M140" i="5"/>
  <c r="M142" i="5"/>
  <c r="M144" i="5"/>
  <c r="M146" i="5"/>
  <c r="M148" i="5"/>
  <c r="M150" i="5"/>
  <c r="M152" i="5"/>
  <c r="M154" i="5"/>
  <c r="M156" i="5"/>
  <c r="M158" i="5"/>
  <c r="M160" i="5"/>
  <c r="M162" i="5"/>
  <c r="M164" i="5"/>
  <c r="M166" i="5"/>
  <c r="M169" i="5"/>
  <c r="M171" i="5"/>
  <c r="M173" i="5"/>
  <c r="M175" i="5"/>
  <c r="M179" i="5"/>
  <c r="M181" i="5"/>
  <c r="M183" i="5"/>
  <c r="M186" i="5"/>
  <c r="M188" i="5"/>
  <c r="M191" i="5"/>
  <c r="M193" i="5"/>
  <c r="M195" i="5"/>
  <c r="M197" i="5"/>
  <c r="M199" i="5"/>
  <c r="M201" i="5"/>
  <c r="M203" i="5"/>
  <c r="M205" i="5"/>
  <c r="M207" i="5"/>
  <c r="M209" i="5"/>
  <c r="M211" i="5"/>
  <c r="M213" i="5"/>
  <c r="M215" i="5"/>
  <c r="M217" i="5"/>
  <c r="M219" i="5"/>
  <c r="M222" i="5"/>
  <c r="M224" i="5"/>
  <c r="M226" i="5"/>
  <c r="M228" i="5"/>
  <c r="M230" i="5"/>
  <c r="M232" i="5"/>
  <c r="M234" i="5"/>
  <c r="M236" i="5"/>
  <c r="M238" i="5"/>
  <c r="M240" i="5"/>
  <c r="M242" i="5"/>
  <c r="M244" i="5"/>
  <c r="M246" i="5"/>
  <c r="M248" i="5"/>
  <c r="I4" i="5"/>
  <c r="M4" i="5"/>
  <c r="H242" i="24" l="1"/>
  <c r="H234" i="24"/>
  <c r="H230" i="24"/>
  <c r="H222" i="24"/>
  <c r="H211" i="24"/>
  <c r="H203" i="24"/>
  <c r="H195" i="24"/>
  <c r="H186" i="24"/>
  <c r="H171" i="24"/>
  <c r="H164" i="24"/>
  <c r="H156" i="24"/>
  <c r="H152" i="24"/>
  <c r="H144" i="24"/>
  <c r="H136" i="24"/>
  <c r="H133" i="24"/>
  <c r="H127" i="24"/>
  <c r="H124" i="24"/>
  <c r="H120" i="24"/>
  <c r="H115" i="24"/>
  <c r="H111" i="24"/>
  <c r="H107" i="24"/>
  <c r="H104" i="24"/>
  <c r="H100" i="24"/>
  <c r="H96" i="24"/>
  <c r="H248" i="24"/>
  <c r="H244" i="24"/>
  <c r="H240" i="24"/>
  <c r="H236" i="24"/>
  <c r="H232" i="24"/>
  <c r="H228" i="24"/>
  <c r="H224" i="24"/>
  <c r="H219" i="24"/>
  <c r="H215" i="24"/>
  <c r="H213" i="24"/>
  <c r="H209" i="24"/>
  <c r="H205" i="24"/>
  <c r="H201" i="24"/>
  <c r="H197" i="24"/>
  <c r="H193" i="24"/>
  <c r="H188" i="24"/>
  <c r="H183" i="24"/>
  <c r="H179" i="24"/>
  <c r="H173" i="24"/>
  <c r="H169" i="24"/>
  <c r="H166" i="24"/>
  <c r="H162" i="24"/>
  <c r="H158" i="24"/>
  <c r="H154" i="24"/>
  <c r="H150" i="24"/>
  <c r="H146" i="24"/>
  <c r="H142" i="24"/>
  <c r="H138" i="24"/>
  <c r="H135" i="24"/>
  <c r="H128" i="24"/>
  <c r="H125" i="24"/>
  <c r="H122" i="24"/>
  <c r="H113" i="24"/>
  <c r="H109" i="24"/>
  <c r="H105" i="24"/>
  <c r="H102" i="24"/>
  <c r="H98" i="24"/>
  <c r="H94" i="24"/>
  <c r="H246" i="24"/>
  <c r="H238" i="24"/>
  <c r="H226" i="24"/>
  <c r="H217" i="24"/>
  <c r="H207" i="24"/>
  <c r="H199" i="24"/>
  <c r="H191" i="24"/>
  <c r="H181" i="24"/>
  <c r="H175" i="24"/>
  <c r="H160" i="24"/>
  <c r="H148" i="24"/>
  <c r="H140" i="24"/>
  <c r="H130" i="24"/>
  <c r="H88" i="24"/>
  <c r="H84" i="24"/>
  <c r="H80" i="24"/>
  <c r="H76" i="24"/>
  <c r="H72" i="24"/>
  <c r="H68" i="24"/>
  <c r="H64" i="24"/>
  <c r="H60" i="24"/>
  <c r="H56" i="24"/>
  <c r="H52" i="24"/>
  <c r="H48" i="24"/>
  <c r="H43" i="24"/>
  <c r="H39" i="24"/>
  <c r="H35" i="24"/>
  <c r="H31" i="24"/>
  <c r="H28" i="24"/>
  <c r="H24" i="24"/>
  <c r="H18" i="24"/>
  <c r="H15" i="24"/>
  <c r="H11" i="24"/>
  <c r="H7" i="24"/>
  <c r="H3" i="24"/>
  <c r="H4" i="24"/>
  <c r="H86" i="24"/>
  <c r="H82" i="24"/>
  <c r="H78" i="24"/>
  <c r="H74" i="24"/>
  <c r="H70" i="24"/>
  <c r="H66" i="24"/>
  <c r="H62" i="24"/>
  <c r="H58" i="24"/>
  <c r="H54" i="24"/>
  <c r="H50" i="24"/>
  <c r="H44" i="24"/>
  <c r="H41" i="24"/>
  <c r="H37" i="24"/>
  <c r="H33" i="24"/>
  <c r="H29" i="24"/>
  <c r="H26" i="24"/>
  <c r="H22" i="24"/>
  <c r="H17" i="24"/>
  <c r="H13" i="24"/>
  <c r="H9" i="24"/>
  <c r="H5" i="24"/>
  <c r="H91" i="24"/>
  <c r="G4" i="24"/>
  <c r="M2" i="5"/>
  <c r="M247" i="5"/>
  <c r="M245" i="5"/>
  <c r="M243" i="5"/>
  <c r="M241" i="5"/>
  <c r="M239" i="5"/>
  <c r="M237" i="5"/>
  <c r="M235" i="5"/>
  <c r="M233" i="5"/>
  <c r="M231" i="5"/>
  <c r="M229" i="5"/>
  <c r="M225" i="5"/>
  <c r="M223" i="5"/>
  <c r="M220" i="5"/>
  <c r="M218" i="5"/>
  <c r="M216" i="5"/>
  <c r="M214" i="5"/>
  <c r="M212" i="5"/>
  <c r="M210" i="5"/>
  <c r="M208" i="5"/>
  <c r="M206" i="5"/>
  <c r="M204" i="5"/>
  <c r="M202" i="5"/>
  <c r="M200" i="5"/>
  <c r="M198" i="5"/>
  <c r="M196" i="5"/>
  <c r="M194" i="5"/>
  <c r="M192" i="5"/>
  <c r="M189" i="5"/>
  <c r="M187" i="5"/>
  <c r="M185" i="5"/>
  <c r="M182" i="5"/>
  <c r="M180" i="5"/>
  <c r="M178" i="5"/>
  <c r="M177" i="5"/>
  <c r="M176" i="5"/>
  <c r="M174" i="5"/>
  <c r="M172" i="5"/>
  <c r="M170" i="5"/>
  <c r="M168" i="5"/>
  <c r="M167" i="5"/>
  <c r="M165" i="5"/>
  <c r="M163" i="5"/>
  <c r="M161" i="5"/>
  <c r="M159" i="5"/>
  <c r="M157" i="5"/>
  <c r="M155" i="5"/>
  <c r="M153" i="5"/>
  <c r="M151" i="5"/>
  <c r="M149" i="5"/>
  <c r="M147" i="5"/>
  <c r="M145" i="5"/>
  <c r="M143" i="5"/>
  <c r="M141" i="5"/>
  <c r="M139" i="5"/>
  <c r="M137" i="5"/>
  <c r="M134" i="5"/>
  <c r="M132" i="5"/>
  <c r="M131" i="5"/>
  <c r="M129" i="5"/>
  <c r="M126" i="5"/>
  <c r="M123" i="5"/>
  <c r="M121" i="5"/>
  <c r="M119" i="5"/>
  <c r="M118" i="5"/>
  <c r="M117" i="5"/>
  <c r="M116" i="5"/>
  <c r="M114" i="5"/>
  <c r="M112" i="5"/>
  <c r="M110" i="5"/>
  <c r="M108" i="5"/>
  <c r="M106" i="5"/>
  <c r="M103" i="5"/>
  <c r="M101" i="5"/>
  <c r="M99" i="5"/>
  <c r="M97" i="5"/>
  <c r="M95" i="5"/>
  <c r="M92" i="5"/>
  <c r="M90" i="5"/>
  <c r="M89" i="5"/>
  <c r="M87" i="5"/>
  <c r="M85" i="5"/>
  <c r="M83" i="5"/>
  <c r="M81" i="5"/>
  <c r="M79" i="5"/>
  <c r="M77" i="5"/>
  <c r="M75" i="5"/>
  <c r="M73" i="5"/>
  <c r="M71" i="5"/>
  <c r="M69" i="5"/>
  <c r="M67" i="5"/>
  <c r="M65" i="5"/>
  <c r="M63" i="5"/>
  <c r="M61" i="5"/>
  <c r="M59" i="5"/>
  <c r="M57" i="5"/>
  <c r="M55" i="5"/>
  <c r="M53" i="5"/>
  <c r="M51" i="5"/>
  <c r="M49" i="5"/>
  <c r="M47" i="5"/>
  <c r="M46" i="5"/>
  <c r="M45" i="5"/>
  <c r="M42" i="5"/>
  <c r="M40" i="5"/>
  <c r="M38" i="5"/>
  <c r="M36" i="5"/>
  <c r="M34" i="5"/>
  <c r="M32" i="5"/>
  <c r="M30" i="5"/>
  <c r="M27" i="5"/>
  <c r="M25" i="5"/>
  <c r="M23" i="5"/>
  <c r="M21" i="5"/>
  <c r="M20" i="5"/>
  <c r="M19" i="5"/>
  <c r="M16" i="5"/>
  <c r="M14" i="5"/>
  <c r="M12" i="5"/>
  <c r="M10" i="5"/>
  <c r="M8" i="5"/>
  <c r="M6" i="5"/>
  <c r="I247" i="5"/>
  <c r="I243" i="5"/>
  <c r="I239" i="5"/>
  <c r="I235" i="5"/>
  <c r="I231" i="5"/>
  <c r="I223" i="5"/>
  <c r="I218" i="5"/>
  <c r="I2" i="5"/>
  <c r="I245" i="5"/>
  <c r="I241" i="5"/>
  <c r="I237" i="5"/>
  <c r="I233" i="5"/>
  <c r="I229" i="5"/>
  <c r="I225" i="5"/>
  <c r="I220" i="5"/>
  <c r="I248" i="5"/>
  <c r="I246" i="5"/>
  <c r="I244" i="5"/>
  <c r="I242" i="5"/>
  <c r="I240" i="5"/>
  <c r="I238" i="5"/>
  <c r="I236" i="5"/>
  <c r="I234" i="5"/>
  <c r="I232" i="5"/>
  <c r="I230" i="5"/>
  <c r="I228" i="5"/>
  <c r="I226" i="5"/>
  <c r="I224" i="5"/>
  <c r="I222" i="5"/>
  <c r="I219" i="5"/>
  <c r="I217" i="5"/>
  <c r="I215" i="5"/>
  <c r="I213" i="5"/>
  <c r="I211" i="5"/>
  <c r="I209" i="5"/>
  <c r="I207" i="5"/>
  <c r="I205" i="5"/>
  <c r="I203" i="5"/>
  <c r="I201" i="5"/>
  <c r="I199" i="5"/>
  <c r="I197" i="5"/>
  <c r="I195" i="5"/>
  <c r="I193" i="5"/>
  <c r="I191" i="5"/>
  <c r="I188" i="5"/>
  <c r="I186" i="5"/>
  <c r="I183" i="5"/>
  <c r="I181" i="5"/>
  <c r="I179" i="5"/>
  <c r="I175" i="5"/>
  <c r="I173" i="5"/>
  <c r="I171" i="5"/>
  <c r="I169" i="5"/>
  <c r="I166" i="5"/>
  <c r="I164" i="5"/>
  <c r="I162" i="5"/>
  <c r="I160" i="5"/>
  <c r="I158" i="5"/>
  <c r="I156" i="5"/>
  <c r="I154" i="5"/>
  <c r="I152" i="5"/>
  <c r="I150" i="5"/>
  <c r="I148" i="5"/>
  <c r="I146" i="5"/>
  <c r="I144" i="5"/>
  <c r="I142" i="5"/>
  <c r="I140" i="5"/>
  <c r="I138" i="5"/>
  <c r="I136" i="5"/>
  <c r="I135" i="5"/>
  <c r="I133" i="5"/>
  <c r="I130" i="5"/>
  <c r="I128" i="5"/>
  <c r="I127" i="5"/>
  <c r="I125" i="5"/>
  <c r="I124" i="5"/>
  <c r="I122" i="5"/>
  <c r="I120" i="5"/>
  <c r="I115" i="5"/>
  <c r="I113" i="5"/>
  <c r="I111" i="5"/>
  <c r="I109" i="5"/>
  <c r="I107" i="5"/>
  <c r="I105" i="5"/>
  <c r="I104" i="5"/>
  <c r="I102" i="5"/>
  <c r="I100" i="5"/>
  <c r="I98" i="5"/>
  <c r="I96" i="5"/>
  <c r="I94" i="5"/>
  <c r="I91" i="5"/>
  <c r="I88" i="5"/>
  <c r="I86" i="5"/>
  <c r="I84" i="5"/>
  <c r="I82" i="5"/>
  <c r="I80" i="5"/>
  <c r="I78" i="5"/>
  <c r="I76" i="5"/>
  <c r="I74" i="5"/>
  <c r="I72" i="5"/>
  <c r="I70" i="5"/>
  <c r="I68" i="5"/>
  <c r="I66" i="5"/>
  <c r="I64" i="5"/>
  <c r="I62" i="5"/>
  <c r="I60" i="5"/>
  <c r="I58" i="5"/>
  <c r="I56" i="5"/>
  <c r="I54" i="5"/>
  <c r="I52" i="5"/>
  <c r="I50" i="5"/>
  <c r="I48" i="5"/>
  <c r="I44" i="5"/>
  <c r="I43" i="5"/>
  <c r="I41" i="5"/>
  <c r="I39" i="5"/>
  <c r="I37" i="5"/>
  <c r="I35" i="5"/>
  <c r="I33" i="5"/>
  <c r="I31" i="5"/>
  <c r="I29" i="5"/>
  <c r="I28" i="5"/>
  <c r="I26" i="5"/>
  <c r="I24" i="5"/>
  <c r="I22" i="5"/>
  <c r="I18" i="5"/>
  <c r="I17" i="5"/>
  <c r="I15" i="5"/>
  <c r="I13" i="5"/>
  <c r="I11" i="5"/>
  <c r="I9" i="5"/>
  <c r="I7" i="5"/>
  <c r="I5" i="5"/>
  <c r="I3" i="5"/>
  <c r="I216" i="5"/>
  <c r="I214" i="5"/>
  <c r="I212" i="5"/>
  <c r="I210" i="5"/>
  <c r="I208" i="5"/>
  <c r="I206" i="5"/>
  <c r="I204" i="5"/>
  <c r="I202" i="5"/>
  <c r="I200" i="5"/>
  <c r="I198" i="5"/>
  <c r="I196" i="5"/>
  <c r="I194" i="5"/>
  <c r="I192" i="5"/>
  <c r="I189" i="5"/>
  <c r="I187" i="5"/>
  <c r="I185" i="5"/>
  <c r="I182" i="5"/>
  <c r="I180" i="5"/>
  <c r="I178" i="5"/>
  <c r="I177" i="5"/>
  <c r="I176" i="5"/>
  <c r="I174" i="5"/>
  <c r="I172" i="5"/>
  <c r="I170" i="5"/>
  <c r="I168" i="5"/>
  <c r="I167" i="5"/>
  <c r="I165" i="5"/>
  <c r="I163" i="5"/>
  <c r="I161" i="5"/>
  <c r="I159" i="5"/>
  <c r="I157" i="5"/>
  <c r="I155" i="5"/>
  <c r="I153" i="5"/>
  <c r="I151" i="5"/>
  <c r="I149" i="5"/>
  <c r="I147" i="5"/>
  <c r="I145" i="5"/>
  <c r="I143" i="5"/>
  <c r="I141" i="5"/>
  <c r="I139" i="5"/>
  <c r="I137" i="5"/>
  <c r="I134" i="5"/>
  <c r="I132" i="5"/>
  <c r="I131" i="5"/>
  <c r="I129" i="5"/>
  <c r="I126" i="5"/>
  <c r="I123" i="5"/>
  <c r="I121" i="5"/>
  <c r="I119" i="5"/>
  <c r="I118" i="5"/>
  <c r="I117" i="5"/>
  <c r="I116" i="5"/>
  <c r="I114" i="5"/>
  <c r="I112" i="5"/>
  <c r="I110" i="5"/>
  <c r="I108" i="5"/>
  <c r="I106" i="5"/>
  <c r="I103" i="5"/>
  <c r="I101" i="5"/>
  <c r="I99" i="5"/>
  <c r="I97" i="5"/>
  <c r="I95" i="5"/>
  <c r="I92" i="5"/>
  <c r="I90" i="5"/>
  <c r="I89" i="5"/>
  <c r="I87" i="5"/>
  <c r="I85" i="5"/>
  <c r="I83" i="5"/>
  <c r="I81" i="5"/>
  <c r="I79" i="5"/>
  <c r="I77" i="5"/>
  <c r="I75" i="5"/>
  <c r="I73" i="5"/>
  <c r="I71" i="5"/>
  <c r="I69" i="5"/>
  <c r="I67" i="5"/>
  <c r="I65" i="5"/>
  <c r="I63" i="5"/>
  <c r="I61" i="5"/>
  <c r="I59" i="5"/>
  <c r="I57" i="5"/>
  <c r="I55" i="5"/>
  <c r="I53" i="5"/>
  <c r="I51" i="5"/>
  <c r="I49" i="5"/>
  <c r="I47" i="5"/>
  <c r="I46" i="5"/>
  <c r="I45" i="5"/>
  <c r="I42" i="5"/>
  <c r="I40" i="5"/>
  <c r="I38" i="5"/>
  <c r="I36" i="5"/>
  <c r="I34" i="5"/>
  <c r="I32" i="5"/>
  <c r="I30" i="5"/>
  <c r="I27" i="5"/>
  <c r="I25" i="5"/>
  <c r="I23" i="5"/>
  <c r="I21" i="5"/>
  <c r="I20" i="5"/>
  <c r="I19" i="5"/>
  <c r="I16" i="5"/>
  <c r="I14" i="5"/>
  <c r="I12" i="5"/>
  <c r="I10" i="5"/>
  <c r="I8" i="5"/>
  <c r="I6" i="5"/>
  <c r="G95" i="24" l="1"/>
  <c r="G99" i="24"/>
  <c r="G103" i="24"/>
  <c r="G106" i="24"/>
  <c r="G110" i="24"/>
  <c r="G114" i="24"/>
  <c r="G117" i="24"/>
  <c r="G119" i="24"/>
  <c r="G123" i="24"/>
  <c r="G126" i="24"/>
  <c r="G129" i="24"/>
  <c r="G132" i="24"/>
  <c r="G139" i="24"/>
  <c r="G143" i="24"/>
  <c r="G147" i="24"/>
  <c r="G151" i="24"/>
  <c r="G155" i="24"/>
  <c r="G159" i="24"/>
  <c r="G163" i="24"/>
  <c r="G167" i="24"/>
  <c r="G170" i="24"/>
  <c r="G174" i="24"/>
  <c r="G177" i="24"/>
  <c r="G180" i="24"/>
  <c r="G185" i="24"/>
  <c r="G189" i="24"/>
  <c r="G194" i="24"/>
  <c r="G198" i="24"/>
  <c r="G202" i="24"/>
  <c r="G206" i="24"/>
  <c r="G210" i="24"/>
  <c r="G216" i="24"/>
  <c r="G94" i="24"/>
  <c r="G98" i="24"/>
  <c r="G102" i="24"/>
  <c r="G105" i="24"/>
  <c r="G109" i="24"/>
  <c r="G113" i="24"/>
  <c r="G122" i="24"/>
  <c r="G125" i="24"/>
  <c r="G128" i="24"/>
  <c r="G135" i="24"/>
  <c r="G138" i="24"/>
  <c r="G142" i="24"/>
  <c r="G146" i="24"/>
  <c r="G150" i="24"/>
  <c r="G154" i="24"/>
  <c r="G158" i="24"/>
  <c r="G162" i="24"/>
  <c r="G166" i="24"/>
  <c r="G169" i="24"/>
  <c r="G173" i="24"/>
  <c r="G179" i="24"/>
  <c r="G183" i="24"/>
  <c r="G188" i="24"/>
  <c r="G193" i="24"/>
  <c r="G197" i="24"/>
  <c r="G201" i="24"/>
  <c r="G205" i="24"/>
  <c r="G209" i="24"/>
  <c r="G213" i="24"/>
  <c r="G215" i="24"/>
  <c r="G219" i="24"/>
  <c r="G224" i="24"/>
  <c r="G228" i="24"/>
  <c r="G232" i="24"/>
  <c r="G236" i="24"/>
  <c r="G240" i="24"/>
  <c r="G244" i="24"/>
  <c r="G248" i="24"/>
  <c r="G225" i="24"/>
  <c r="G233" i="24"/>
  <c r="G241" i="24"/>
  <c r="G223" i="24"/>
  <c r="G231" i="24"/>
  <c r="G239" i="24"/>
  <c r="G247" i="24"/>
  <c r="H97" i="24"/>
  <c r="H101" i="24"/>
  <c r="H108" i="24"/>
  <c r="H112" i="24"/>
  <c r="H116" i="24"/>
  <c r="H118" i="24"/>
  <c r="H121" i="24"/>
  <c r="H131" i="24"/>
  <c r="H134" i="24"/>
  <c r="H137" i="24"/>
  <c r="H141" i="24"/>
  <c r="H145" i="24"/>
  <c r="H149" i="24"/>
  <c r="H153" i="24"/>
  <c r="H157" i="24"/>
  <c r="H161" i="24"/>
  <c r="H165" i="24"/>
  <c r="H168" i="24"/>
  <c r="H172" i="24"/>
  <c r="H176" i="24"/>
  <c r="H178" i="24"/>
  <c r="H182" i="24"/>
  <c r="H187" i="24"/>
  <c r="H192" i="24"/>
  <c r="H196" i="24"/>
  <c r="H200" i="24"/>
  <c r="H204" i="24"/>
  <c r="H208" i="24"/>
  <c r="H212" i="24"/>
  <c r="H214" i="24"/>
  <c r="H218" i="24"/>
  <c r="H223" i="24"/>
  <c r="H227" i="24"/>
  <c r="H231" i="24"/>
  <c r="H235" i="24"/>
  <c r="H239" i="24"/>
  <c r="H243" i="24"/>
  <c r="H247" i="24"/>
  <c r="G97" i="24"/>
  <c r="G101" i="24"/>
  <c r="G108" i="24"/>
  <c r="G112" i="24"/>
  <c r="G116" i="24"/>
  <c r="G118" i="24"/>
  <c r="G121" i="24"/>
  <c r="G131" i="24"/>
  <c r="G134" i="24"/>
  <c r="G137" i="24"/>
  <c r="G141" i="24"/>
  <c r="G145" i="24"/>
  <c r="G149" i="24"/>
  <c r="G153" i="24"/>
  <c r="G157" i="24"/>
  <c r="G161" i="24"/>
  <c r="G165" i="24"/>
  <c r="G168" i="24"/>
  <c r="G172" i="24"/>
  <c r="G176" i="24"/>
  <c r="G178" i="24"/>
  <c r="G182" i="24"/>
  <c r="G187" i="24"/>
  <c r="G192" i="24"/>
  <c r="G196" i="24"/>
  <c r="G200" i="24"/>
  <c r="G204" i="24"/>
  <c r="G208" i="24"/>
  <c r="G212" i="24"/>
  <c r="G214" i="24"/>
  <c r="G96" i="24"/>
  <c r="G100" i="24"/>
  <c r="G104" i="24"/>
  <c r="G107" i="24"/>
  <c r="G111" i="24"/>
  <c r="G115" i="24"/>
  <c r="G120" i="24"/>
  <c r="G124" i="24"/>
  <c r="G127" i="24"/>
  <c r="G130" i="24"/>
  <c r="G133" i="24"/>
  <c r="G136" i="24"/>
  <c r="G140" i="24"/>
  <c r="G144" i="24"/>
  <c r="G148" i="24"/>
  <c r="G152" i="24"/>
  <c r="G156" i="24"/>
  <c r="G160" i="24"/>
  <c r="G164" i="24"/>
  <c r="G171" i="24"/>
  <c r="G175" i="24"/>
  <c r="G181" i="24"/>
  <c r="G186" i="24"/>
  <c r="G191" i="24"/>
  <c r="G195" i="24"/>
  <c r="G199" i="24"/>
  <c r="G203" i="24"/>
  <c r="G207" i="24"/>
  <c r="G211" i="24"/>
  <c r="G217" i="24"/>
  <c r="G222" i="24"/>
  <c r="G226" i="24"/>
  <c r="G230" i="24"/>
  <c r="G234" i="24"/>
  <c r="G238" i="24"/>
  <c r="G242" i="24"/>
  <c r="G246" i="24"/>
  <c r="G220" i="24"/>
  <c r="G229" i="24"/>
  <c r="G237" i="24"/>
  <c r="G245" i="24"/>
  <c r="G218" i="24"/>
  <c r="G227" i="24"/>
  <c r="G235" i="24"/>
  <c r="G243" i="24"/>
  <c r="H95" i="24"/>
  <c r="H99" i="24"/>
  <c r="H103" i="24"/>
  <c r="H106" i="24"/>
  <c r="H110" i="24"/>
  <c r="H114" i="24"/>
  <c r="H117" i="24"/>
  <c r="H119" i="24"/>
  <c r="H123" i="24"/>
  <c r="H126" i="24"/>
  <c r="H129" i="24"/>
  <c r="H132" i="24"/>
  <c r="H139" i="24"/>
  <c r="H143" i="24"/>
  <c r="H147" i="24"/>
  <c r="H151" i="24"/>
  <c r="H155" i="24"/>
  <c r="H159" i="24"/>
  <c r="H163" i="24"/>
  <c r="H167" i="24"/>
  <c r="H170" i="24"/>
  <c r="H174" i="24"/>
  <c r="H177" i="24"/>
  <c r="H180" i="24"/>
  <c r="H185" i="24"/>
  <c r="H189" i="24"/>
  <c r="H194" i="24"/>
  <c r="H198" i="24"/>
  <c r="H202" i="24"/>
  <c r="H206" i="24"/>
  <c r="H210" i="24"/>
  <c r="H216" i="24"/>
  <c r="H220" i="24"/>
  <c r="H225" i="24"/>
  <c r="H229" i="24"/>
  <c r="H233" i="24"/>
  <c r="H237" i="24"/>
  <c r="H241" i="24"/>
  <c r="H245" i="24"/>
  <c r="H12" i="24"/>
  <c r="H19" i="24"/>
  <c r="H25" i="24"/>
  <c r="H32" i="24"/>
  <c r="H40" i="24"/>
  <c r="H46" i="24"/>
  <c r="H53" i="24"/>
  <c r="H61" i="24"/>
  <c r="H73" i="24"/>
  <c r="H81" i="24"/>
  <c r="H89" i="24"/>
  <c r="H8" i="24"/>
  <c r="H16" i="24"/>
  <c r="H21" i="24"/>
  <c r="H36" i="24"/>
  <c r="H49" i="24"/>
  <c r="H57" i="24"/>
  <c r="H65" i="24"/>
  <c r="H69" i="24"/>
  <c r="H77" i="24"/>
  <c r="H85" i="24"/>
  <c r="H92" i="24"/>
  <c r="H6" i="24"/>
  <c r="H10" i="24"/>
  <c r="H14" i="24"/>
  <c r="H20" i="24"/>
  <c r="H23" i="24"/>
  <c r="H27" i="24"/>
  <c r="H30" i="24"/>
  <c r="H34" i="24"/>
  <c r="H38" i="24"/>
  <c r="H42" i="24"/>
  <c r="H45" i="24"/>
  <c r="H47" i="24"/>
  <c r="H51" i="24"/>
  <c r="H55" i="24"/>
  <c r="H59" i="24"/>
  <c r="H63" i="24"/>
  <c r="H67" i="24"/>
  <c r="H71" i="24"/>
  <c r="H75" i="24"/>
  <c r="H79" i="24"/>
  <c r="H83" i="24"/>
  <c r="H87" i="24"/>
  <c r="H90" i="24"/>
  <c r="M249" i="5"/>
  <c r="H2" i="24"/>
  <c r="I249" i="5"/>
  <c r="G12" i="24"/>
  <c r="G19" i="24"/>
  <c r="G25" i="24"/>
  <c r="G6" i="24"/>
  <c r="G10" i="24"/>
  <c r="G14" i="24"/>
  <c r="G20" i="24"/>
  <c r="G23" i="24"/>
  <c r="G27" i="24"/>
  <c r="G30" i="24"/>
  <c r="G34" i="24"/>
  <c r="G38" i="24"/>
  <c r="G42" i="24"/>
  <c r="G45" i="24"/>
  <c r="G47" i="24"/>
  <c r="G51" i="24"/>
  <c r="G55" i="24"/>
  <c r="G59" i="24"/>
  <c r="G63" i="24"/>
  <c r="G67" i="24"/>
  <c r="G71" i="24"/>
  <c r="G75" i="24"/>
  <c r="G79" i="24"/>
  <c r="G83" i="24"/>
  <c r="G87" i="24"/>
  <c r="G90" i="24"/>
  <c r="G5" i="24"/>
  <c r="G9" i="24"/>
  <c r="G13" i="24"/>
  <c r="G17" i="24"/>
  <c r="G22" i="24"/>
  <c r="G26" i="24"/>
  <c r="G29" i="24"/>
  <c r="G33" i="24"/>
  <c r="G37" i="24"/>
  <c r="G41" i="24"/>
  <c r="G44" i="24"/>
  <c r="G50" i="24"/>
  <c r="G54" i="24"/>
  <c r="G58" i="24"/>
  <c r="G62" i="24"/>
  <c r="G66" i="24"/>
  <c r="G70" i="24"/>
  <c r="G74" i="24"/>
  <c r="G78" i="24"/>
  <c r="G82" i="24"/>
  <c r="G86" i="24"/>
  <c r="G2" i="24"/>
  <c r="G8" i="24"/>
  <c r="G16" i="24"/>
  <c r="G21" i="24"/>
  <c r="G32" i="24"/>
  <c r="G36" i="24"/>
  <c r="G40" i="24"/>
  <c r="G46" i="24"/>
  <c r="G49" i="24"/>
  <c r="G53" i="24"/>
  <c r="G57" i="24"/>
  <c r="G61" i="24"/>
  <c r="G65" i="24"/>
  <c r="G69" i="24"/>
  <c r="G73" i="24"/>
  <c r="G77" i="24"/>
  <c r="G81" i="24"/>
  <c r="G85" i="24"/>
  <c r="G89" i="24"/>
  <c r="G92" i="24"/>
  <c r="G3" i="24"/>
  <c r="G7" i="24"/>
  <c r="G11" i="24"/>
  <c r="G15" i="24"/>
  <c r="G18" i="24"/>
  <c r="G24" i="24"/>
  <c r="G28" i="24"/>
  <c r="G31" i="24"/>
  <c r="G35" i="24"/>
  <c r="G39" i="24"/>
  <c r="G43" i="24"/>
  <c r="G48" i="24"/>
  <c r="G52" i="24"/>
  <c r="G56" i="24"/>
  <c r="G60" i="24"/>
  <c r="G64" i="24"/>
  <c r="G68" i="24"/>
  <c r="G72" i="24"/>
  <c r="G76" i="24"/>
  <c r="G80" i="24"/>
  <c r="G84" i="24"/>
  <c r="G88" i="24"/>
  <c r="G91" i="24"/>
  <c r="G249" i="24" l="1"/>
  <c r="H249" i="24"/>
  <c r="Q4" i="5" l="1"/>
  <c r="Q6" i="5"/>
  <c r="Q8" i="5"/>
  <c r="Q10" i="5"/>
  <c r="Q12" i="5"/>
  <c r="Q14" i="5"/>
  <c r="Q16" i="5"/>
  <c r="Q19" i="5"/>
  <c r="Q20" i="5"/>
  <c r="Q21" i="5"/>
  <c r="Q23" i="5"/>
  <c r="Q25" i="5"/>
  <c r="Q27" i="5"/>
  <c r="Q30" i="5"/>
  <c r="Q32" i="5"/>
  <c r="Q34" i="5"/>
  <c r="Q36" i="5"/>
  <c r="Q38" i="5"/>
  <c r="Q40" i="5"/>
  <c r="Q42" i="5"/>
  <c r="Q45" i="5"/>
  <c r="Q46" i="5"/>
  <c r="Q47" i="5"/>
  <c r="Q49" i="5"/>
  <c r="Q51" i="5"/>
  <c r="Q53" i="5"/>
  <c r="Q55" i="5"/>
  <c r="Q57" i="5"/>
  <c r="Q59" i="5"/>
  <c r="Q61" i="5"/>
  <c r="Q63" i="5"/>
  <c r="Q65" i="5"/>
  <c r="Q67" i="5"/>
  <c r="Q69" i="5"/>
  <c r="Q71" i="5"/>
  <c r="Q73" i="5"/>
  <c r="Q75" i="5"/>
  <c r="Q77" i="5"/>
  <c r="Q79" i="5"/>
  <c r="Q81" i="5"/>
  <c r="Q83" i="5"/>
  <c r="Q85" i="5"/>
  <c r="Q87" i="5"/>
  <c r="Q89" i="5"/>
  <c r="Q90" i="5"/>
  <c r="Q92" i="5"/>
  <c r="Q95" i="5"/>
  <c r="Q97" i="5"/>
  <c r="Q99" i="5"/>
  <c r="Q101" i="5"/>
  <c r="Q103" i="5"/>
  <c r="Q106" i="5"/>
  <c r="Q108" i="5"/>
  <c r="Q110" i="5"/>
  <c r="Q112" i="5"/>
  <c r="Q114" i="5"/>
  <c r="Q116" i="5"/>
  <c r="Q117" i="5"/>
  <c r="Q118" i="5"/>
  <c r="Q119" i="5"/>
  <c r="Q121" i="5"/>
  <c r="Q123" i="5"/>
  <c r="Q126" i="5"/>
  <c r="Q129" i="5"/>
  <c r="Q131" i="5"/>
  <c r="Q132" i="5"/>
  <c r="Q134" i="5"/>
  <c r="Q137" i="5"/>
  <c r="Q139" i="5"/>
  <c r="Q141" i="5"/>
  <c r="Q143" i="5"/>
  <c r="Q145" i="5"/>
  <c r="Q147" i="5"/>
  <c r="Q149" i="5"/>
  <c r="Q151" i="5"/>
  <c r="Q153" i="5"/>
  <c r="Q155" i="5"/>
  <c r="Q157" i="5"/>
  <c r="Q159" i="5"/>
  <c r="Q161" i="5"/>
  <c r="Q163" i="5"/>
  <c r="Q165" i="5"/>
  <c r="Q167" i="5"/>
  <c r="Q168" i="5"/>
  <c r="Q170" i="5"/>
  <c r="Q172" i="5"/>
  <c r="Q174" i="5"/>
  <c r="Q176" i="5"/>
  <c r="Q177" i="5"/>
  <c r="Q178" i="5"/>
  <c r="Q180" i="5"/>
  <c r="Q182" i="5"/>
  <c r="Q185" i="5"/>
  <c r="Q187" i="5"/>
  <c r="Q189" i="5"/>
  <c r="Q192" i="5"/>
  <c r="Q194" i="5"/>
  <c r="Q196" i="5"/>
  <c r="Q198" i="5"/>
  <c r="Q200" i="5"/>
  <c r="Q202" i="5"/>
  <c r="Q204" i="5"/>
  <c r="Q206" i="5"/>
  <c r="Q208" i="5"/>
  <c r="Q210" i="5"/>
  <c r="Q212" i="5"/>
  <c r="Q214" i="5"/>
  <c r="Q216" i="5"/>
  <c r="Q218" i="5"/>
  <c r="Q220" i="5"/>
  <c r="Q223" i="5"/>
  <c r="Q225" i="5"/>
  <c r="Q229" i="5"/>
  <c r="Q231" i="5"/>
  <c r="Q233" i="5"/>
  <c r="Q235" i="5"/>
  <c r="Q237" i="5"/>
  <c r="Q239" i="5"/>
  <c r="Q241" i="5"/>
  <c r="Q243" i="5"/>
  <c r="Q245" i="5"/>
  <c r="Q247" i="5"/>
  <c r="Q2" i="5"/>
  <c r="Q3" i="5"/>
  <c r="Q5" i="5"/>
  <c r="Q7" i="5"/>
  <c r="Q9" i="5"/>
  <c r="Q11" i="5"/>
  <c r="Q13" i="5"/>
  <c r="Q15" i="5"/>
  <c r="Q17" i="5"/>
  <c r="Q18" i="5"/>
  <c r="Q22" i="5"/>
  <c r="Q24" i="5"/>
  <c r="Q26" i="5"/>
  <c r="Q28" i="5"/>
  <c r="Q29" i="5"/>
  <c r="Q31" i="5"/>
  <c r="Q33" i="5"/>
  <c r="Q35" i="5"/>
  <c r="Q37" i="5"/>
  <c r="Q39" i="5"/>
  <c r="Q41" i="5"/>
  <c r="Q43" i="5"/>
  <c r="Q44" i="5"/>
  <c r="Q48" i="5"/>
  <c r="Q50" i="5"/>
  <c r="Q52" i="5"/>
  <c r="Q54" i="5"/>
  <c r="Q56" i="5"/>
  <c r="Q58" i="5"/>
  <c r="Q60" i="5"/>
  <c r="Q62" i="5"/>
  <c r="Q64" i="5"/>
  <c r="Q66" i="5"/>
  <c r="Q68" i="5"/>
  <c r="Q70" i="5"/>
  <c r="Q72" i="5"/>
  <c r="Q74" i="5"/>
  <c r="Q76" i="5"/>
  <c r="Q78" i="5"/>
  <c r="Q80" i="5"/>
  <c r="Q82" i="5"/>
  <c r="Q84" i="5"/>
  <c r="Q86" i="5"/>
  <c r="Q88" i="5"/>
  <c r="Q91" i="5"/>
  <c r="Q94" i="5"/>
  <c r="Q96" i="5"/>
  <c r="Q98" i="5"/>
  <c r="Q100" i="5"/>
  <c r="Q102" i="5"/>
  <c r="Q104" i="5"/>
  <c r="Q105" i="5"/>
  <c r="Q107" i="5"/>
  <c r="Q109" i="5"/>
  <c r="Q111" i="5"/>
  <c r="Q113" i="5"/>
  <c r="Q115" i="5"/>
  <c r="Q120" i="5"/>
  <c r="Q122" i="5"/>
  <c r="Q124" i="5"/>
  <c r="Q125" i="5"/>
  <c r="Q127" i="5"/>
  <c r="Q128" i="5"/>
  <c r="Q130" i="5"/>
  <c r="Q133" i="5"/>
  <c r="Q135" i="5"/>
  <c r="Q136" i="5"/>
  <c r="Q138" i="5"/>
  <c r="Q140" i="5"/>
  <c r="Q142" i="5"/>
  <c r="Q144" i="5"/>
  <c r="Q146" i="5"/>
  <c r="Q148" i="5"/>
  <c r="Q150" i="5"/>
  <c r="Q152" i="5"/>
  <c r="Q154" i="5"/>
  <c r="Q156" i="5"/>
  <c r="Q158" i="5"/>
  <c r="Q160" i="5"/>
  <c r="Q162" i="5"/>
  <c r="Q164" i="5"/>
  <c r="Q166" i="5"/>
  <c r="Q169" i="5"/>
  <c r="Q171" i="5"/>
  <c r="Q173" i="5"/>
  <c r="Q175" i="5"/>
  <c r="Q179" i="5"/>
  <c r="Q181" i="5"/>
  <c r="Q183" i="5"/>
  <c r="Q186" i="5"/>
  <c r="Q188" i="5"/>
  <c r="Q191" i="5"/>
  <c r="Q193" i="5"/>
  <c r="Q195" i="5"/>
  <c r="Q197" i="5"/>
  <c r="Q199" i="5"/>
  <c r="Q201" i="5"/>
  <c r="Q203" i="5"/>
  <c r="Q205" i="5"/>
  <c r="Q207" i="5"/>
  <c r="Q209" i="5"/>
  <c r="Q211" i="5"/>
  <c r="Q213" i="5"/>
  <c r="Q215" i="5"/>
  <c r="Q217" i="5"/>
  <c r="Q219" i="5"/>
  <c r="Q222" i="5"/>
  <c r="Q224" i="5"/>
  <c r="Q226" i="5"/>
  <c r="Q228" i="5"/>
  <c r="Q230" i="5"/>
  <c r="Q232" i="5"/>
  <c r="Q234" i="5"/>
  <c r="Q238" i="5"/>
  <c r="Q242" i="5"/>
  <c r="Q246" i="5"/>
  <c r="Q236" i="5"/>
  <c r="Q240" i="5"/>
  <c r="Q244" i="5"/>
  <c r="Q248" i="5"/>
  <c r="I248" i="24" l="1"/>
  <c r="I240" i="24"/>
  <c r="I246" i="24"/>
  <c r="I238" i="24"/>
  <c r="I232" i="24"/>
  <c r="I228" i="24"/>
  <c r="I224" i="24"/>
  <c r="I219" i="24"/>
  <c r="I215" i="24"/>
  <c r="I213" i="24"/>
  <c r="I209" i="24"/>
  <c r="I205" i="24"/>
  <c r="I201" i="24"/>
  <c r="I197" i="24"/>
  <c r="I193" i="24"/>
  <c r="I188" i="24"/>
  <c r="I183" i="24"/>
  <c r="I179" i="24"/>
  <c r="I173" i="24"/>
  <c r="I169" i="24"/>
  <c r="I166" i="24"/>
  <c r="I162" i="24"/>
  <c r="I158" i="24"/>
  <c r="I154" i="24"/>
  <c r="I150" i="24"/>
  <c r="I146" i="24"/>
  <c r="I142" i="24"/>
  <c r="I138" i="24"/>
  <c r="I135" i="24"/>
  <c r="I128" i="24"/>
  <c r="I125" i="24"/>
  <c r="I122" i="24"/>
  <c r="I113" i="24"/>
  <c r="I109" i="24"/>
  <c r="I105" i="24"/>
  <c r="I102" i="24"/>
  <c r="I98" i="24"/>
  <c r="I94" i="24"/>
  <c r="I245" i="24"/>
  <c r="I241" i="24"/>
  <c r="I237" i="24"/>
  <c r="I233" i="24"/>
  <c r="I229" i="24"/>
  <c r="I225" i="24"/>
  <c r="I220" i="24"/>
  <c r="I216" i="24"/>
  <c r="I210" i="24"/>
  <c r="I206" i="24"/>
  <c r="I202" i="24"/>
  <c r="I198" i="24"/>
  <c r="I194" i="24"/>
  <c r="I189" i="24"/>
  <c r="I185" i="24"/>
  <c r="I180" i="24"/>
  <c r="I177" i="24"/>
  <c r="I174" i="24"/>
  <c r="I170" i="24"/>
  <c r="I167" i="24"/>
  <c r="I163" i="24"/>
  <c r="I159" i="24"/>
  <c r="I155" i="24"/>
  <c r="I151" i="24"/>
  <c r="I147" i="24"/>
  <c r="I143" i="24"/>
  <c r="I139" i="24"/>
  <c r="I132" i="24"/>
  <c r="I129" i="24"/>
  <c r="I126" i="24"/>
  <c r="I123" i="24"/>
  <c r="I119" i="24"/>
  <c r="I117" i="24"/>
  <c r="I114" i="24"/>
  <c r="I110" i="24"/>
  <c r="I106" i="24"/>
  <c r="I103" i="24"/>
  <c r="I99" i="24"/>
  <c r="I95" i="24"/>
  <c r="I244" i="24"/>
  <c r="I236" i="24"/>
  <c r="I242" i="24"/>
  <c r="I234" i="24"/>
  <c r="I230" i="24"/>
  <c r="I226" i="24"/>
  <c r="I222" i="24"/>
  <c r="I217" i="24"/>
  <c r="I211" i="24"/>
  <c r="I207" i="24"/>
  <c r="I203" i="24"/>
  <c r="I199" i="24"/>
  <c r="I195" i="24"/>
  <c r="I191" i="24"/>
  <c r="I186" i="24"/>
  <c r="I181" i="24"/>
  <c r="I175" i="24"/>
  <c r="I171" i="24"/>
  <c r="I164" i="24"/>
  <c r="I160" i="24"/>
  <c r="I156" i="24"/>
  <c r="I152" i="24"/>
  <c r="I148" i="24"/>
  <c r="I144" i="24"/>
  <c r="I140" i="24"/>
  <c r="I136" i="24"/>
  <c r="I133" i="24"/>
  <c r="I130" i="24"/>
  <c r="I127" i="24"/>
  <c r="I124" i="24"/>
  <c r="I120" i="24"/>
  <c r="I115" i="24"/>
  <c r="I111" i="24"/>
  <c r="I107" i="24"/>
  <c r="I104" i="24"/>
  <c r="I100" i="24"/>
  <c r="I96" i="24"/>
  <c r="I247" i="24"/>
  <c r="I243" i="24"/>
  <c r="I239" i="24"/>
  <c r="I235" i="24"/>
  <c r="I231" i="24"/>
  <c r="I227" i="24"/>
  <c r="I223" i="24"/>
  <c r="I218" i="24"/>
  <c r="I214" i="24"/>
  <c r="I212" i="24"/>
  <c r="I208" i="24"/>
  <c r="I204" i="24"/>
  <c r="I200" i="24"/>
  <c r="I196" i="24"/>
  <c r="I192" i="24"/>
  <c r="I187" i="24"/>
  <c r="I182" i="24"/>
  <c r="I178" i="24"/>
  <c r="I176" i="24"/>
  <c r="I172" i="24"/>
  <c r="I168" i="24"/>
  <c r="I165" i="24"/>
  <c r="I161" i="24"/>
  <c r="I157" i="24"/>
  <c r="I153" i="24"/>
  <c r="I149" i="24"/>
  <c r="I145" i="24"/>
  <c r="I141" i="24"/>
  <c r="I137" i="24"/>
  <c r="I134" i="24"/>
  <c r="I131" i="24"/>
  <c r="I121" i="24"/>
  <c r="I118" i="24"/>
  <c r="I116" i="24"/>
  <c r="I112" i="24"/>
  <c r="I108" i="24"/>
  <c r="I101" i="24"/>
  <c r="I97" i="24"/>
  <c r="J107" i="24"/>
  <c r="J131" i="24"/>
  <c r="J137" i="24"/>
  <c r="J155" i="24"/>
  <c r="J161" i="24"/>
  <c r="J170" i="24"/>
  <c r="J181" i="24"/>
  <c r="J191" i="24"/>
  <c r="J198" i="24"/>
  <c r="J202" i="24"/>
  <c r="J207" i="24"/>
  <c r="J213" i="24"/>
  <c r="J218" i="24"/>
  <c r="J232" i="24"/>
  <c r="K232" i="24" s="1"/>
  <c r="J240" i="24"/>
  <c r="K240" i="24" s="1"/>
  <c r="J118" i="24"/>
  <c r="J134" i="24"/>
  <c r="J160" i="24"/>
  <c r="J175" i="24"/>
  <c r="J187" i="24"/>
  <c r="J201" i="24"/>
  <c r="K201" i="24" s="1"/>
  <c r="J212" i="24"/>
  <c r="J231" i="24"/>
  <c r="J119" i="24"/>
  <c r="J142" i="24"/>
  <c r="K142" i="24" s="1"/>
  <c r="J163" i="24"/>
  <c r="J178" i="24"/>
  <c r="J192" i="24"/>
  <c r="J203" i="24"/>
  <c r="J233" i="24"/>
  <c r="K233" i="24" s="1"/>
  <c r="J133" i="24"/>
  <c r="J146" i="24"/>
  <c r="K146" i="24" s="1"/>
  <c r="J159" i="24"/>
  <c r="J165" i="24"/>
  <c r="J174" i="24"/>
  <c r="J179" i="24"/>
  <c r="K179" i="24" s="1"/>
  <c r="J186" i="24"/>
  <c r="J196" i="24"/>
  <c r="J200" i="24"/>
  <c r="J204" i="24"/>
  <c r="J209" i="24"/>
  <c r="K209" i="24" s="1"/>
  <c r="J224" i="24"/>
  <c r="K224" i="24" s="1"/>
  <c r="J234" i="24"/>
  <c r="J242" i="24"/>
  <c r="J99" i="24"/>
  <c r="J150" i="24"/>
  <c r="K150" i="24" s="1"/>
  <c r="J168" i="24"/>
  <c r="J180" i="24"/>
  <c r="J197" i="24"/>
  <c r="K197" i="24" s="1"/>
  <c r="J206" i="24"/>
  <c r="J214" i="24"/>
  <c r="J235" i="24"/>
  <c r="J108" i="24"/>
  <c r="J157" i="24"/>
  <c r="J173" i="24"/>
  <c r="K173" i="24" s="1"/>
  <c r="J182" i="24"/>
  <c r="J199" i="24"/>
  <c r="J208" i="24"/>
  <c r="J223" i="24"/>
  <c r="J241" i="24"/>
  <c r="K241" i="24" s="1"/>
  <c r="I91" i="24"/>
  <c r="I88" i="24"/>
  <c r="I84" i="24"/>
  <c r="I80" i="24"/>
  <c r="I76" i="24"/>
  <c r="I72" i="24"/>
  <c r="I68" i="24"/>
  <c r="I64" i="24"/>
  <c r="I60" i="24"/>
  <c r="I56" i="24"/>
  <c r="I52" i="24"/>
  <c r="I48" i="24"/>
  <c r="I43" i="24"/>
  <c r="I39" i="24"/>
  <c r="I35" i="24"/>
  <c r="I31" i="24"/>
  <c r="I28" i="24"/>
  <c r="I24" i="24"/>
  <c r="I18" i="24"/>
  <c r="I15" i="24"/>
  <c r="I11" i="24"/>
  <c r="I7" i="24"/>
  <c r="I3" i="24"/>
  <c r="I92" i="24"/>
  <c r="I89" i="24"/>
  <c r="I85" i="24"/>
  <c r="I81" i="24"/>
  <c r="I77" i="24"/>
  <c r="I73" i="24"/>
  <c r="I69" i="24"/>
  <c r="I65" i="24"/>
  <c r="I61" i="24"/>
  <c r="I57" i="24"/>
  <c r="I53" i="24"/>
  <c r="I49" i="24"/>
  <c r="I46" i="24"/>
  <c r="I40" i="24"/>
  <c r="I36" i="24"/>
  <c r="I32" i="24"/>
  <c r="I25" i="24"/>
  <c r="I21" i="24"/>
  <c r="I19" i="24"/>
  <c r="I16" i="24"/>
  <c r="I12" i="24"/>
  <c r="I8" i="24"/>
  <c r="I4" i="24"/>
  <c r="I86" i="24"/>
  <c r="I82" i="24"/>
  <c r="I78" i="24"/>
  <c r="I74" i="24"/>
  <c r="I70" i="24"/>
  <c r="I66" i="24"/>
  <c r="I62" i="24"/>
  <c r="I58" i="24"/>
  <c r="I54" i="24"/>
  <c r="I50" i="24"/>
  <c r="I44" i="24"/>
  <c r="I41" i="24"/>
  <c r="I37" i="24"/>
  <c r="I33" i="24"/>
  <c r="I29" i="24"/>
  <c r="I26" i="24"/>
  <c r="I22" i="24"/>
  <c r="I17" i="24"/>
  <c r="I13" i="24"/>
  <c r="I9" i="24"/>
  <c r="I5" i="24"/>
  <c r="Q249" i="5"/>
  <c r="I2" i="24"/>
  <c r="I90" i="24"/>
  <c r="I87" i="24"/>
  <c r="I83" i="24"/>
  <c r="I79" i="24"/>
  <c r="I75" i="24"/>
  <c r="I71" i="24"/>
  <c r="I67" i="24"/>
  <c r="I63" i="24"/>
  <c r="I59" i="24"/>
  <c r="I55" i="24"/>
  <c r="I51" i="24"/>
  <c r="I47" i="24"/>
  <c r="I45" i="24"/>
  <c r="I42" i="24"/>
  <c r="I38" i="24"/>
  <c r="I34" i="24"/>
  <c r="I30" i="24"/>
  <c r="I27" i="24"/>
  <c r="I23" i="24"/>
  <c r="I20" i="24"/>
  <c r="I14" i="24"/>
  <c r="I10" i="24"/>
  <c r="I6" i="24"/>
  <c r="J6" i="24"/>
  <c r="J20" i="24"/>
  <c r="J46" i="24"/>
  <c r="J58" i="24"/>
  <c r="J65" i="24"/>
  <c r="J83" i="24"/>
  <c r="J88" i="24"/>
  <c r="J3" i="24"/>
  <c r="J18" i="24"/>
  <c r="J56" i="24"/>
  <c r="J68" i="24"/>
  <c r="J87" i="24"/>
  <c r="J7" i="24"/>
  <c r="J59" i="24"/>
  <c r="J74" i="24"/>
  <c r="J89" i="24"/>
  <c r="J2" i="24"/>
  <c r="J15" i="24"/>
  <c r="J40" i="24"/>
  <c r="J51" i="24"/>
  <c r="J72" i="24"/>
  <c r="J12" i="24"/>
  <c r="J31" i="24"/>
  <c r="J48" i="24"/>
  <c r="J54" i="24"/>
  <c r="J63" i="24"/>
  <c r="J67" i="24"/>
  <c r="J76" i="24"/>
  <c r="J86" i="24"/>
  <c r="J13" i="24"/>
  <c r="J32" i="24"/>
  <c r="J50" i="24"/>
  <c r="J64" i="24"/>
  <c r="J82" i="24"/>
  <c r="J16" i="24"/>
  <c r="J42" i="24"/>
  <c r="J53" i="24"/>
  <c r="J66" i="24"/>
  <c r="J85" i="24"/>
  <c r="K181" i="24" l="1"/>
  <c r="K20" i="24"/>
  <c r="K86" i="24"/>
  <c r="K76" i="24"/>
  <c r="K54" i="24"/>
  <c r="K48" i="24"/>
  <c r="K31" i="24"/>
  <c r="K12" i="24"/>
  <c r="K72" i="24"/>
  <c r="K40" i="24"/>
  <c r="K15" i="24"/>
  <c r="K89" i="24"/>
  <c r="K74" i="24"/>
  <c r="K7" i="24"/>
  <c r="K68" i="24"/>
  <c r="K56" i="24"/>
  <c r="K18" i="24"/>
  <c r="K3" i="24"/>
  <c r="K82" i="24"/>
  <c r="K64" i="24"/>
  <c r="K50" i="24"/>
  <c r="K32" i="24"/>
  <c r="K13" i="24"/>
  <c r="K107" i="24"/>
  <c r="K157" i="24"/>
  <c r="K108" i="24"/>
  <c r="K159" i="24"/>
  <c r="K207" i="24"/>
  <c r="K180" i="24"/>
  <c r="K99" i="24"/>
  <c r="K174" i="24"/>
  <c r="K178" i="24"/>
  <c r="K134" i="24"/>
  <c r="K198" i="24"/>
  <c r="K170" i="24"/>
  <c r="K131" i="24"/>
  <c r="K165" i="24"/>
  <c r="K182" i="24"/>
  <c r="K196" i="24"/>
  <c r="K204" i="24"/>
  <c r="K208" i="24"/>
  <c r="K214" i="24"/>
  <c r="K218" i="24"/>
  <c r="K175" i="24"/>
  <c r="K203" i="24"/>
  <c r="K234" i="24"/>
  <c r="K231" i="24"/>
  <c r="K206" i="24"/>
  <c r="K242" i="24"/>
  <c r="K163" i="24"/>
  <c r="K202" i="24"/>
  <c r="K155" i="24"/>
  <c r="K85" i="24"/>
  <c r="K66" i="24"/>
  <c r="K53" i="24"/>
  <c r="K16" i="24"/>
  <c r="K88" i="24"/>
  <c r="K213" i="24"/>
  <c r="K118" i="24"/>
  <c r="K137" i="24"/>
  <c r="K161" i="24"/>
  <c r="K168" i="24"/>
  <c r="K187" i="24"/>
  <c r="K192" i="24"/>
  <c r="K200" i="24"/>
  <c r="K212" i="24"/>
  <c r="K223" i="24"/>
  <c r="K235" i="24"/>
  <c r="K133" i="24"/>
  <c r="K160" i="24"/>
  <c r="K186" i="24"/>
  <c r="K191" i="24"/>
  <c r="K199" i="24"/>
  <c r="K119" i="24"/>
  <c r="K42" i="24"/>
  <c r="K67" i="24"/>
  <c r="K63" i="24"/>
  <c r="K51" i="24"/>
  <c r="K59" i="24"/>
  <c r="K87" i="24"/>
  <c r="K65" i="24"/>
  <c r="K58" i="24"/>
  <c r="K46" i="24"/>
  <c r="I249" i="24"/>
  <c r="K83" i="24"/>
  <c r="K6" i="24"/>
  <c r="K2" i="24"/>
  <c r="J62" i="24" l="1"/>
  <c r="K62" i="24" s="1"/>
  <c r="J109" i="24" l="1"/>
  <c r="K109" i="24" s="1"/>
  <c r="J113" i="24"/>
  <c r="J122" i="24"/>
  <c r="J126" i="24"/>
  <c r="J130" i="24"/>
  <c r="J136" i="24"/>
  <c r="K136" i="24" s="1"/>
  <c r="J141" i="24"/>
  <c r="J183" i="24"/>
  <c r="K183" i="24" s="1"/>
  <c r="J189" i="24"/>
  <c r="J195" i="24"/>
  <c r="K195" i="24" s="1"/>
  <c r="J94" i="24"/>
  <c r="J98" i="24"/>
  <c r="J103" i="24"/>
  <c r="K103" i="24" s="1"/>
  <c r="J148" i="24"/>
  <c r="J153" i="24"/>
  <c r="K153" i="24" s="1"/>
  <c r="J215" i="24"/>
  <c r="J220" i="24"/>
  <c r="K220" i="24" s="1"/>
  <c r="J226" i="24"/>
  <c r="J230" i="24"/>
  <c r="K230" i="24" s="1"/>
  <c r="J239" i="24"/>
  <c r="J246" i="24"/>
  <c r="K246" i="24" s="1"/>
  <c r="J112" i="24"/>
  <c r="J121" i="24"/>
  <c r="J127" i="24"/>
  <c r="K127" i="24" s="1"/>
  <c r="J138" i="24"/>
  <c r="J205" i="24"/>
  <c r="K205" i="24" s="1"/>
  <c r="J95" i="24"/>
  <c r="J102" i="24"/>
  <c r="K102" i="24" s="1"/>
  <c r="J152" i="24"/>
  <c r="K152" i="24" s="1"/>
  <c r="J216" i="24"/>
  <c r="J236" i="24"/>
  <c r="J245" i="24"/>
  <c r="K245" i="24" s="1"/>
  <c r="J162" i="24"/>
  <c r="K162" i="24" s="1"/>
  <c r="J176" i="24"/>
  <c r="J106" i="24"/>
  <c r="J117" i="24"/>
  <c r="K117" i="24" s="1"/>
  <c r="J129" i="24"/>
  <c r="J140" i="24"/>
  <c r="K140" i="24" s="1"/>
  <c r="J188" i="24"/>
  <c r="J104" i="24"/>
  <c r="J211" i="24"/>
  <c r="K211" i="24" s="1"/>
  <c r="J225" i="24"/>
  <c r="K225" i="24" s="1"/>
  <c r="J243" i="24"/>
  <c r="K243" i="24" s="1"/>
  <c r="J164" i="24"/>
  <c r="J169" i="24"/>
  <c r="K169" i="24" s="1"/>
  <c r="J158" i="24"/>
  <c r="K158" i="24" s="1"/>
  <c r="J167" i="24"/>
  <c r="J172" i="24"/>
  <c r="J105" i="24"/>
  <c r="K105" i="24" s="1"/>
  <c r="J111" i="24"/>
  <c r="K111" i="24" s="1"/>
  <c r="J115" i="24"/>
  <c r="K115" i="24" s="1"/>
  <c r="J120" i="24"/>
  <c r="K120" i="24" s="1"/>
  <c r="J124" i="24"/>
  <c r="K124" i="24" s="1"/>
  <c r="J128" i="24"/>
  <c r="K128" i="24" s="1"/>
  <c r="J135" i="24"/>
  <c r="K135" i="24" s="1"/>
  <c r="J139" i="24"/>
  <c r="J144" i="24"/>
  <c r="K144" i="24" s="1"/>
  <c r="J185" i="24"/>
  <c r="K185" i="24" s="1"/>
  <c r="J193" i="24"/>
  <c r="K193" i="24" s="1"/>
  <c r="J96" i="24"/>
  <c r="K96" i="24" s="1"/>
  <c r="J101" i="24"/>
  <c r="K101" i="24" s="1"/>
  <c r="J151" i="24"/>
  <c r="J210" i="24"/>
  <c r="J217" i="24"/>
  <c r="K217" i="24" s="1"/>
  <c r="J222" i="24"/>
  <c r="J228" i="24"/>
  <c r="J237" i="24"/>
  <c r="K237" i="24" s="1"/>
  <c r="J244" i="24"/>
  <c r="K244" i="24" s="1"/>
  <c r="J248" i="24"/>
  <c r="J110" i="24"/>
  <c r="K110" i="24" s="1"/>
  <c r="J116" i="24"/>
  <c r="J125" i="24"/>
  <c r="J132" i="24"/>
  <c r="K132" i="24" s="1"/>
  <c r="J143" i="24"/>
  <c r="K143" i="24" s="1"/>
  <c r="J97" i="24"/>
  <c r="K97" i="24" s="1"/>
  <c r="J147" i="24"/>
  <c r="K147" i="24" s="1"/>
  <c r="J154" i="24"/>
  <c r="K154" i="24" s="1"/>
  <c r="J227" i="24"/>
  <c r="J238" i="24"/>
  <c r="K238" i="24" s="1"/>
  <c r="J156" i="24"/>
  <c r="K156" i="24" s="1"/>
  <c r="J166" i="24"/>
  <c r="K166" i="24" s="1"/>
  <c r="J171" i="24"/>
  <c r="J177" i="24"/>
  <c r="K177" i="24" s="1"/>
  <c r="J114" i="24"/>
  <c r="K114" i="24" s="1"/>
  <c r="J123" i="24"/>
  <c r="K123" i="24" s="1"/>
  <c r="J145" i="24"/>
  <c r="K145" i="24" s="1"/>
  <c r="J194" i="24"/>
  <c r="K194" i="24" s="1"/>
  <c r="J100" i="24"/>
  <c r="K100" i="24" s="1"/>
  <c r="J149" i="24"/>
  <c r="K149" i="24" s="1"/>
  <c r="J219" i="24"/>
  <c r="K219" i="24" s="1"/>
  <c r="J229" i="24"/>
  <c r="K229" i="24" s="1"/>
  <c r="J247" i="24"/>
  <c r="K247" i="24" s="1"/>
  <c r="I249" i="7"/>
  <c r="J78" i="24"/>
  <c r="K78" i="24" s="1"/>
  <c r="K167" i="24"/>
  <c r="J4" i="24"/>
  <c r="J19" i="24"/>
  <c r="K19" i="24" s="1"/>
  <c r="J26" i="24"/>
  <c r="K26" i="24" s="1"/>
  <c r="J36" i="24"/>
  <c r="K36" i="24" s="1"/>
  <c r="J49" i="24"/>
  <c r="K49" i="24" s="1"/>
  <c r="K139" i="24"/>
  <c r="J92" i="24"/>
  <c r="K92" i="24" s="1"/>
  <c r="K210" i="24"/>
  <c r="K222" i="24"/>
  <c r="J21" i="24"/>
  <c r="K21" i="24" s="1"/>
  <c r="J39" i="24"/>
  <c r="K39" i="24" s="1"/>
  <c r="J91" i="24"/>
  <c r="K91" i="24" s="1"/>
  <c r="J69" i="24"/>
  <c r="K69" i="24" s="1"/>
  <c r="J71" i="24"/>
  <c r="K71" i="24" s="1"/>
  <c r="K172" i="24"/>
  <c r="J10" i="24"/>
  <c r="K10" i="24" s="1"/>
  <c r="J22" i="24"/>
  <c r="K22" i="24" s="1"/>
  <c r="J30" i="24"/>
  <c r="K30" i="24" s="1"/>
  <c r="J43" i="24"/>
  <c r="K43" i="24" s="1"/>
  <c r="J81" i="24"/>
  <c r="K81" i="24" s="1"/>
  <c r="K151" i="24"/>
  <c r="K228" i="24"/>
  <c r="K248" i="24"/>
  <c r="J29" i="24"/>
  <c r="K29" i="24" s="1"/>
  <c r="J47" i="24"/>
  <c r="K47" i="24" s="1"/>
  <c r="K116" i="24"/>
  <c r="K125" i="24"/>
  <c r="K227" i="24"/>
  <c r="J60" i="24"/>
  <c r="K60" i="24" s="1"/>
  <c r="J77" i="24"/>
  <c r="K77" i="24" s="1"/>
  <c r="K171" i="24"/>
  <c r="J9" i="24"/>
  <c r="K9" i="24" s="1"/>
  <c r="J27" i="24"/>
  <c r="K27" i="24" s="1"/>
  <c r="J37" i="24"/>
  <c r="K37" i="24" s="1"/>
  <c r="J52" i="24"/>
  <c r="K52" i="24" s="1"/>
  <c r="J75" i="24"/>
  <c r="K75" i="24" s="1"/>
  <c r="J80" i="24"/>
  <c r="K80" i="24" s="1"/>
  <c r="K164" i="24"/>
  <c r="J8" i="24"/>
  <c r="K8" i="24" s="1"/>
  <c r="J14" i="24"/>
  <c r="K14" i="24" s="1"/>
  <c r="J24" i="24"/>
  <c r="K24" i="24" s="1"/>
  <c r="J28" i="24"/>
  <c r="K28" i="24" s="1"/>
  <c r="J34" i="24"/>
  <c r="K34" i="24" s="1"/>
  <c r="J38" i="24"/>
  <c r="K38" i="24" s="1"/>
  <c r="J45" i="24"/>
  <c r="K45" i="24" s="1"/>
  <c r="J55" i="24"/>
  <c r="K55" i="24" s="1"/>
  <c r="K113" i="24"/>
  <c r="K122" i="24"/>
  <c r="K126" i="24"/>
  <c r="K130" i="24"/>
  <c r="K141" i="24"/>
  <c r="K189" i="24"/>
  <c r="J90" i="24"/>
  <c r="K90" i="24" s="1"/>
  <c r="K94" i="24"/>
  <c r="K98" i="24"/>
  <c r="K148" i="24"/>
  <c r="K215" i="24"/>
  <c r="K226" i="24"/>
  <c r="K239" i="24"/>
  <c r="J17" i="24"/>
  <c r="K17" i="24" s="1"/>
  <c r="J25" i="24"/>
  <c r="K25" i="24" s="1"/>
  <c r="J35" i="24"/>
  <c r="K35" i="24" s="1"/>
  <c r="J44" i="24"/>
  <c r="K44" i="24" s="1"/>
  <c r="J57" i="24"/>
  <c r="K57" i="24" s="1"/>
  <c r="K112" i="24"/>
  <c r="K121" i="24"/>
  <c r="K138" i="24"/>
  <c r="K95" i="24"/>
  <c r="K216" i="24"/>
  <c r="K236" i="24"/>
  <c r="J61" i="24"/>
  <c r="K61" i="24" s="1"/>
  <c r="J73" i="24"/>
  <c r="K73" i="24" s="1"/>
  <c r="J79" i="24"/>
  <c r="K79" i="24" s="1"/>
  <c r="K176" i="24"/>
  <c r="J5" i="24"/>
  <c r="K5" i="24" s="1"/>
  <c r="J11" i="24"/>
  <c r="K11" i="24" s="1"/>
  <c r="J23" i="24"/>
  <c r="K23" i="24" s="1"/>
  <c r="J33" i="24"/>
  <c r="K33" i="24" s="1"/>
  <c r="J41" i="24"/>
  <c r="K41" i="24" s="1"/>
  <c r="K106" i="24"/>
  <c r="K129" i="24"/>
  <c r="K188" i="24"/>
  <c r="J84" i="24"/>
  <c r="K84" i="24" s="1"/>
  <c r="K104" i="24"/>
  <c r="J70" i="24"/>
  <c r="K70" i="24" s="1"/>
  <c r="J249" i="24" l="1"/>
  <c r="K4" i="24"/>
  <c r="K249" i="24" s="1"/>
</calcChain>
</file>

<file path=xl/sharedStrings.xml><?xml version="1.0" encoding="utf-8"?>
<sst xmlns="http://schemas.openxmlformats.org/spreadsheetml/2006/main" count="4995" uniqueCount="557">
  <si>
    <t>Finess ARBUST</t>
  </si>
  <si>
    <t>Raison Sociale</t>
  </si>
  <si>
    <t>Statut</t>
  </si>
  <si>
    <t>Région</t>
  </si>
  <si>
    <t>510000029</t>
  </si>
  <si>
    <t>CHU DE REIMS</t>
  </si>
  <si>
    <t>CHR</t>
  </si>
  <si>
    <t>510000060</t>
  </si>
  <si>
    <t>CH D'EPERNAY</t>
  </si>
  <si>
    <t>CH</t>
  </si>
  <si>
    <t>510000516</t>
  </si>
  <si>
    <t>INSTITUT JEAN GODINOT</t>
  </si>
  <si>
    <t>CLCC</t>
  </si>
  <si>
    <t>540001286</t>
  </si>
  <si>
    <t>CENTRE ALEXIS VAUTRIN</t>
  </si>
  <si>
    <t>540023264</t>
  </si>
  <si>
    <t>550003354</t>
  </si>
  <si>
    <t>CH BAR-LE-DUC</t>
  </si>
  <si>
    <t>570005165</t>
  </si>
  <si>
    <t>CHR METZ-THIONVILLE</t>
  </si>
  <si>
    <t>670000033</t>
  </si>
  <si>
    <t>CENTRE PAUL STRAUSS</t>
  </si>
  <si>
    <t>670780055</t>
  </si>
  <si>
    <t>HOPITAUX UNIVERSITAIRES DE STRASBOURG</t>
  </si>
  <si>
    <t>680000973</t>
  </si>
  <si>
    <t>CH DE COLMAR</t>
  </si>
  <si>
    <t>680020336</t>
  </si>
  <si>
    <t>CH DE MULHOUSE</t>
  </si>
  <si>
    <t>880007059</t>
  </si>
  <si>
    <t>CH INTERCOMMUNAL D'EPINAL</t>
  </si>
  <si>
    <t>170024194</t>
  </si>
  <si>
    <t>GH LA ROCHELLE-RE-AUNIS</t>
  </si>
  <si>
    <t>240000117</t>
  </si>
  <si>
    <t>CH DE PERIGUEUX</t>
  </si>
  <si>
    <t>330000274</t>
  </si>
  <si>
    <t>POLYCLINIQUE BORDEAUX NORD AQUITAINE</t>
  </si>
  <si>
    <t>CLINIQUE</t>
  </si>
  <si>
    <t>330000662</t>
  </si>
  <si>
    <t>INSTITUT BERGONIE</t>
  </si>
  <si>
    <t>330021429</t>
  </si>
  <si>
    <t>CLINIQUE DU SPORT BORDEAUX-MERIGNAC</t>
  </si>
  <si>
    <t>330781196</t>
  </si>
  <si>
    <t>CHU HOPITAUX DE BORDEAUX</t>
  </si>
  <si>
    <t>470000316</t>
  </si>
  <si>
    <t>CH D'AGEN</t>
  </si>
  <si>
    <t>640780417</t>
  </si>
  <si>
    <t>CH INTERCOMMUNAL DE LA COTE BASQUE</t>
  </si>
  <si>
    <t>640781290</t>
  </si>
  <si>
    <t>CH DE PAU</t>
  </si>
  <si>
    <t>CHR DE POITIERS</t>
  </si>
  <si>
    <t>870000015</t>
  </si>
  <si>
    <t>CHU DE LIMOGES</t>
  </si>
  <si>
    <t>030780118</t>
  </si>
  <si>
    <t>CH DE VICHY</t>
  </si>
  <si>
    <t>070780358</t>
  </si>
  <si>
    <t>CH ARDECHE NORD</t>
  </si>
  <si>
    <t>380780049</t>
  </si>
  <si>
    <t>CH DE BOURGOIN-JALLIEU</t>
  </si>
  <si>
    <t>380780080</t>
  </si>
  <si>
    <t>CHU GRENOBLE</t>
  </si>
  <si>
    <t>420013492</t>
  </si>
  <si>
    <t>INSTITUT CANCEROLOGIE LUCIEN NEUWIRTH</t>
  </si>
  <si>
    <t>420784878</t>
  </si>
  <si>
    <t>CHU SAINT-ETIENNE</t>
  </si>
  <si>
    <t>630000479</t>
  </si>
  <si>
    <t>CENTRE REGIONAL JEAN PERRIN</t>
  </si>
  <si>
    <t>630780989</t>
  </si>
  <si>
    <t>CHU DE CLERMONT-FERRAND</t>
  </si>
  <si>
    <t>690000880</t>
  </si>
  <si>
    <t>CENTRE LEON BERARD</t>
  </si>
  <si>
    <t>EBNL</t>
  </si>
  <si>
    <t>690781810</t>
  </si>
  <si>
    <t>HOSPICES CIVILS DE LYON</t>
  </si>
  <si>
    <t>690782222</t>
  </si>
  <si>
    <t>CH DE VILLEFRANCHE SUR SAONE</t>
  </si>
  <si>
    <t>690805361</t>
  </si>
  <si>
    <t>CH SAINT-JOSEPH/SAINT-LUC - GH MUTUALISTE DE GRENOBLE</t>
  </si>
  <si>
    <t>730000015</t>
  </si>
  <si>
    <t>CH DE CHAMBERY</t>
  </si>
  <si>
    <t>740781133</t>
  </si>
  <si>
    <t>CH ANNECY-GENEVOIS</t>
  </si>
  <si>
    <t>740790258</t>
  </si>
  <si>
    <t>CH ALPES-LEMAN</t>
  </si>
  <si>
    <t>740790381</t>
  </si>
  <si>
    <t>CH HOPITAUX DU LEMAN</t>
  </si>
  <si>
    <t>210780581</t>
  </si>
  <si>
    <t>CHU DIJON</t>
  </si>
  <si>
    <t>210987731</t>
  </si>
  <si>
    <t>CENTRE GEORGES-FRANCOIS LECLERC</t>
  </si>
  <si>
    <t>250000015</t>
  </si>
  <si>
    <t>CHU DE BESANCON</t>
  </si>
  <si>
    <t>710780263</t>
  </si>
  <si>
    <t>CH DE MACON</t>
  </si>
  <si>
    <t>710780958</t>
  </si>
  <si>
    <t>CH DE CHALON SUR SAONE</t>
  </si>
  <si>
    <t>890000037</t>
  </si>
  <si>
    <t>CH D'AUXERRE</t>
  </si>
  <si>
    <t>900000365</t>
  </si>
  <si>
    <t>CH DE BELFORT-MONTBELIARD</t>
  </si>
  <si>
    <t>220000020</t>
  </si>
  <si>
    <t>CH DE SAINT BRIEUC</t>
  </si>
  <si>
    <t>Bretagne</t>
  </si>
  <si>
    <t>220000640</t>
  </si>
  <si>
    <t>CLINIQUE ARMORICAINE DE RADIOLOGIE</t>
  </si>
  <si>
    <t>290000017</t>
  </si>
  <si>
    <t>350000022</t>
  </si>
  <si>
    <t>CH DE SAINT MALO</t>
  </si>
  <si>
    <t>CHP ST-GREGOIRE</t>
  </si>
  <si>
    <t>350002812</t>
  </si>
  <si>
    <t>CENTRE EUGÈNE MARQUIS</t>
  </si>
  <si>
    <t>350005179</t>
  </si>
  <si>
    <t>CHU DE RENNES</t>
  </si>
  <si>
    <t>560005746</t>
  </si>
  <si>
    <t>CH BRETAGNE SUD</t>
  </si>
  <si>
    <t>560023210</t>
  </si>
  <si>
    <t>280000134</t>
  </si>
  <si>
    <t>CH DE CHARTRES</t>
  </si>
  <si>
    <t>370000481</t>
  </si>
  <si>
    <t>CHRU DE TOURS</t>
  </si>
  <si>
    <t>450000088</t>
  </si>
  <si>
    <t>CHR D'ORLEANS</t>
  </si>
  <si>
    <t>750000523</t>
  </si>
  <si>
    <t>GH ST-JOSEPH - LEOPOLD BELLAN</t>
  </si>
  <si>
    <t>750000549</t>
  </si>
  <si>
    <t>FONDATION OPHTALMOLOGIQUE ROTHSCHILD</t>
  </si>
  <si>
    <t>750006728</t>
  </si>
  <si>
    <t>GH DIACONESSES CROIX ST-SIMON</t>
  </si>
  <si>
    <t>UNICANCER</t>
  </si>
  <si>
    <t>GCS</t>
  </si>
  <si>
    <t>750056277</t>
  </si>
  <si>
    <t>GCS GDS RECHERCHE ET ENSEIGNEMENT</t>
  </si>
  <si>
    <t>750110025</t>
  </si>
  <si>
    <t>750140014</t>
  </si>
  <si>
    <t>CH STE-ANNE</t>
  </si>
  <si>
    <t>750150104</t>
  </si>
  <si>
    <t>INSTITUT MUTUALISTE MONTSOURIS - CLINIQUE MUTUALISTE DE L'ESTUAIRE</t>
  </si>
  <si>
    <t>750160012</t>
  </si>
  <si>
    <t>INSTUTUT CURIE - SAINT-CLOUD</t>
  </si>
  <si>
    <t>750712184</t>
  </si>
  <si>
    <t>AP-HP</t>
  </si>
  <si>
    <t>750810814</t>
  </si>
  <si>
    <t>SERVICE DE SANTE DES ARMEES</t>
  </si>
  <si>
    <t>SSA</t>
  </si>
  <si>
    <t>770020030</t>
  </si>
  <si>
    <t>GH EST FRANCILIEN</t>
  </si>
  <si>
    <t>770110054</t>
  </si>
  <si>
    <t>CH DE MELUN</t>
  </si>
  <si>
    <t>780000287</t>
  </si>
  <si>
    <t>CH DE MANTES LA JOLIE</t>
  </si>
  <si>
    <t>780001236</t>
  </si>
  <si>
    <t>CH INTERCOMMUNAL DE POISSY ST-GERMAIN</t>
  </si>
  <si>
    <t>780110078</t>
  </si>
  <si>
    <t>CH DE VERSAILLES</t>
  </si>
  <si>
    <t>910002773</t>
  </si>
  <si>
    <t>CH SUD FRANCILIEN</t>
  </si>
  <si>
    <t>910019447</t>
  </si>
  <si>
    <t>CH SUD ESSONNE</t>
  </si>
  <si>
    <t>910110063</t>
  </si>
  <si>
    <t>CH D'ORSAY</t>
  </si>
  <si>
    <t>920000650</t>
  </si>
  <si>
    <t>HOPITAL FOCH - FRANCO BRITANNIQUE - MAISON JEANNE GARNIER</t>
  </si>
  <si>
    <t>920000684</t>
  </si>
  <si>
    <t>CENTRE CHIRURGICAL MARIE LANNELONGUE</t>
  </si>
  <si>
    <t>920110020</t>
  </si>
  <si>
    <t>C.A.S.H. DE NANTERRE</t>
  </si>
  <si>
    <t>920810736</t>
  </si>
  <si>
    <t>CLINIQUE AMBROISE PARE</t>
  </si>
  <si>
    <t>930021480</t>
  </si>
  <si>
    <t>GH INTERCOMMUNAL DU RAINCY-MONTFERMEIL</t>
  </si>
  <si>
    <t>940000664</t>
  </si>
  <si>
    <t>GUSTAVE ROUSSY</t>
  </si>
  <si>
    <t>940016819</t>
  </si>
  <si>
    <t>HOPITAUX DE ST-MAURICE</t>
  </si>
  <si>
    <t>940110018</t>
  </si>
  <si>
    <t>CH INTERCOMMUNAL DE CRETEIL</t>
  </si>
  <si>
    <t>940140015</t>
  </si>
  <si>
    <t>FONDATION VALLEE</t>
  </si>
  <si>
    <t>HOPITAL SAINTE-CAMILLE</t>
  </si>
  <si>
    <t>950013870</t>
  </si>
  <si>
    <t>HOPITAL SIMONE WEIL</t>
  </si>
  <si>
    <t>950110015</t>
  </si>
  <si>
    <t>CH D'ARGENTEUIL</t>
  </si>
  <si>
    <t>950110080</t>
  </si>
  <si>
    <t>CH DE PONTOISE</t>
  </si>
  <si>
    <t>300780038</t>
  </si>
  <si>
    <t>CHU DE NIMES</t>
  </si>
  <si>
    <t>CLINIQUE PASTEUR</t>
  </si>
  <si>
    <t>310781406</t>
  </si>
  <si>
    <t>CHU DE TOULOUSE</t>
  </si>
  <si>
    <t>310782347</t>
  </si>
  <si>
    <t>INSTITUT CLAUDIUS REGAUD</t>
  </si>
  <si>
    <t>340000207</t>
  </si>
  <si>
    <t>CENTRE PAUL LAMARQUE</t>
  </si>
  <si>
    <t>340780055</t>
  </si>
  <si>
    <t>CH DE BEZIERS</t>
  </si>
  <si>
    <t>340780477</t>
  </si>
  <si>
    <t>CHU DE MONTPELLIER</t>
  </si>
  <si>
    <t>660780180</t>
  </si>
  <si>
    <t>CH DE PERPIGNAN</t>
  </si>
  <si>
    <t>020000063</t>
  </si>
  <si>
    <t>CH DE SAINT QUENTIN</t>
  </si>
  <si>
    <t>590000188</t>
  </si>
  <si>
    <t>CENTRE OSCAR LAMBRET</t>
  </si>
  <si>
    <t>590051801</t>
  </si>
  <si>
    <t>GHICL - HOPITAUX PRIVES DE METZ - RESEAU SSR</t>
  </si>
  <si>
    <t>590780193</t>
  </si>
  <si>
    <t>CHRU DE LILLE</t>
  </si>
  <si>
    <t>590781415</t>
  </si>
  <si>
    <t>CH DE DUNKERQUE</t>
  </si>
  <si>
    <t>590781902</t>
  </si>
  <si>
    <t>CH DE TOURCOING</t>
  </si>
  <si>
    <t>590782215</t>
  </si>
  <si>
    <t>CH DE VALENCIENNES</t>
  </si>
  <si>
    <t>590782421</t>
  </si>
  <si>
    <t>CH DE ROUBAIX</t>
  </si>
  <si>
    <t>600100721</t>
  </si>
  <si>
    <t>CH INTERCOMMUNAL DE COMPIEGNE-NOYON</t>
  </si>
  <si>
    <t>600101984</t>
  </si>
  <si>
    <t>GH PUBLIC DU SUD DE L'OISE</t>
  </si>
  <si>
    <t>620100057</t>
  </si>
  <si>
    <t>CH D'ARRAS</t>
  </si>
  <si>
    <t>620100651</t>
  </si>
  <si>
    <t>CH DE BETHUNE</t>
  </si>
  <si>
    <t>620100685</t>
  </si>
  <si>
    <t>CH DE LENS</t>
  </si>
  <si>
    <t>620103440</t>
  </si>
  <si>
    <t>CH DE BOULOGNE</t>
  </si>
  <si>
    <t>800000044</t>
  </si>
  <si>
    <t>CHU D'AMIENS</t>
  </si>
  <si>
    <t>140000100</t>
  </si>
  <si>
    <t>CHU DE CAEN</t>
  </si>
  <si>
    <t>Normandie</t>
  </si>
  <si>
    <t>140000555</t>
  </si>
  <si>
    <t>CENTRE FRANCOIS BACLESSE</t>
  </si>
  <si>
    <t>500000013</t>
  </si>
  <si>
    <t>CH PUBLIC DU COTENTIN</t>
  </si>
  <si>
    <t>760000166</t>
  </si>
  <si>
    <t>CENTRE HENRI BECQUEREL</t>
  </si>
  <si>
    <t>760000315</t>
  </si>
  <si>
    <t>CLINIQUE MATHILDE</t>
  </si>
  <si>
    <t>760780239</t>
  </si>
  <si>
    <t>CHU DE ROUEN</t>
  </si>
  <si>
    <t>760780726</t>
  </si>
  <si>
    <t>GH DU HAVRE</t>
  </si>
  <si>
    <t>440000057</t>
  </si>
  <si>
    <t>CH DE SAINT-NAZAIRE</t>
  </si>
  <si>
    <t>440000289</t>
  </si>
  <si>
    <t>CHU DE NANTES</t>
  </si>
  <si>
    <t>490000031</t>
  </si>
  <si>
    <t>CHU D'ANGERS</t>
  </si>
  <si>
    <t>INSTITUT DE CANCEROLOGIE DE L'OUEST</t>
  </si>
  <si>
    <t>720000025</t>
  </si>
  <si>
    <t>CH DU MANS</t>
  </si>
  <si>
    <t>850000019</t>
  </si>
  <si>
    <t>CH DE LA ROCHE/YON</t>
  </si>
  <si>
    <t>060000528</t>
  </si>
  <si>
    <t>CENTRE ANTOINE LACASSAGNE</t>
  </si>
  <si>
    <t>060785011</t>
  </si>
  <si>
    <t>CHU DE NICE - FONDATION LENVAL</t>
  </si>
  <si>
    <t>130001647</t>
  </si>
  <si>
    <t>INSTITUT PAOLI CALMETTES</t>
  </si>
  <si>
    <t>130001928</t>
  </si>
  <si>
    <t>CENTRE DE GERONTOLOGIE DEPARTEMENTAL</t>
  </si>
  <si>
    <t>HOPITAL AMBROISE PARE - PAUL DESBIEF</t>
  </si>
  <si>
    <t>HOPITAL ST-JOSEPH - INSTITUT ARNAUD TZANCK</t>
  </si>
  <si>
    <t>130041916</t>
  </si>
  <si>
    <t>CHI AIX-PERTHUIS</t>
  </si>
  <si>
    <t>130786049</t>
  </si>
  <si>
    <t>AP-HM</t>
  </si>
  <si>
    <t>830100525</t>
  </si>
  <si>
    <t>CH DE DRAGUIGNAN</t>
  </si>
  <si>
    <t>830100566</t>
  </si>
  <si>
    <t>CH DE FREJUS ST-RAPHAEL</t>
  </si>
  <si>
    <t>830100616</t>
  </si>
  <si>
    <t>CH DE TOULON</t>
  </si>
  <si>
    <t>840000350</t>
  </si>
  <si>
    <t>INSTITUT STE-CATHERINE</t>
  </si>
  <si>
    <t>840006597</t>
  </si>
  <si>
    <t>CH D'AVIGNON</t>
  </si>
  <si>
    <t>970100228</t>
  </si>
  <si>
    <t>CHU DE POINTE A PITRE</t>
  </si>
  <si>
    <t>ZZ-Guadeloupe</t>
  </si>
  <si>
    <t>CH DE CAYENNE</t>
  </si>
  <si>
    <t>ZZ-Guyane</t>
  </si>
  <si>
    <t>970302121</t>
  </si>
  <si>
    <t>CH DE L'OUEST GUYANNAIS</t>
  </si>
  <si>
    <t>970211207</t>
  </si>
  <si>
    <t>CHU DE FORT-DE-FRANCE</t>
  </si>
  <si>
    <t>ZZ-Martinique</t>
  </si>
  <si>
    <t>970408589</t>
  </si>
  <si>
    <t>CHR DE LA REUNION</t>
  </si>
  <si>
    <t>ZZ-Réunion</t>
  </si>
  <si>
    <t>CHNO DES QUINZE-VINGTS</t>
  </si>
  <si>
    <t>Finess 
ARBUST</t>
  </si>
  <si>
    <t>CHU</t>
  </si>
  <si>
    <t>CHNO DES QUINZE-VINGT</t>
  </si>
  <si>
    <t>Score-2014</t>
  </si>
  <si>
    <t>Score-2012</t>
  </si>
  <si>
    <t>Score-2013</t>
  </si>
  <si>
    <t>Score
Essai_2014</t>
  </si>
  <si>
    <t>ScoreInc
Promoteur-2014</t>
  </si>
  <si>
    <t>ScoreInc
Invest-2014</t>
  </si>
  <si>
    <t>Score
Essai_2013</t>
  </si>
  <si>
    <t>ScoreInc
Promoteur-2013</t>
  </si>
  <si>
    <t>ScoreInc
Invest-2013</t>
  </si>
  <si>
    <t>Score
Ens_2014</t>
  </si>
  <si>
    <t>Score
Ens_2013</t>
  </si>
  <si>
    <t>CH BRETAGNE ATLANTIQUE</t>
  </si>
  <si>
    <t xml:space="preserve">CH BRETAGNE ATLANTIQUE </t>
  </si>
  <si>
    <t>Score-global (%)</t>
  </si>
  <si>
    <t>CHU DE NANCY - SINCAL</t>
  </si>
  <si>
    <t>Score-2015</t>
  </si>
  <si>
    <t>Score-2012-2015</t>
  </si>
  <si>
    <t>Score
Essai_2015</t>
  </si>
  <si>
    <t>ScoreInc
Promoteur-2015</t>
  </si>
  <si>
    <t>ScoreInc
Invest-2015</t>
  </si>
  <si>
    <t>Score
Essai_2013-2015</t>
  </si>
  <si>
    <t>ScoreInc
Promoteur-2013-2015</t>
  </si>
  <si>
    <t>ScoreInc
Invest-2013-2015</t>
  </si>
  <si>
    <t>030000194</t>
  </si>
  <si>
    <t>POLYCLINIQUE LA PERGOLA (SA)</t>
  </si>
  <si>
    <t>Auvergne-Rhône-Alpes</t>
  </si>
  <si>
    <t>030000426</t>
  </si>
  <si>
    <t>HOPITAL PRIVE SAINT-FRANCOIS</t>
  </si>
  <si>
    <t>150000271</t>
  </si>
  <si>
    <t>STE EXPL C M C DE TRONQUIERES</t>
  </si>
  <si>
    <t>260000021</t>
  </si>
  <si>
    <t>CH DE VALENCE</t>
  </si>
  <si>
    <t>630000107</t>
  </si>
  <si>
    <t>STE GESTION ETABL.DE SOINS</t>
  </si>
  <si>
    <t>630000164</t>
  </si>
  <si>
    <t>STE D'EXPLOIT.CLIN.DE LA PLAINE</t>
  </si>
  <si>
    <t>630000826</t>
  </si>
  <si>
    <t>CLINIQUE LA CHATAIGNERAIE</t>
  </si>
  <si>
    <t>630000867</t>
  </si>
  <si>
    <t>SARL CLINIQUE DES CHANDIOTS</t>
  </si>
  <si>
    <t>630791374</t>
  </si>
  <si>
    <t>S.E.L.A.R.L  -  C.I.M.R.O.R</t>
  </si>
  <si>
    <t>690036900</t>
  </si>
  <si>
    <t>SAS CLINIQUE DE LA SAUVEGARDE</t>
  </si>
  <si>
    <t>Bourgogne-Franche-Comté</t>
  </si>
  <si>
    <t>580000024</t>
  </si>
  <si>
    <t>SA POLYCLINIQUE DU VAL DE LOIRE</t>
  </si>
  <si>
    <t>580000057</t>
  </si>
  <si>
    <t>S.A. CLINIQUE DU MORVAN</t>
  </si>
  <si>
    <t>290030592</t>
  </si>
  <si>
    <t>EURL SSR DE L'ELORN</t>
  </si>
  <si>
    <t>350000071</t>
  </si>
  <si>
    <t>HOPITAL ARTHUR GARDINER</t>
  </si>
  <si>
    <t>560000689</t>
  </si>
  <si>
    <t>CLINIQUE DU TER</t>
  </si>
  <si>
    <t>560013989</t>
  </si>
  <si>
    <t>SOCIETE D'EXPLOITATION OCEANE</t>
  </si>
  <si>
    <t>180000739</t>
  </si>
  <si>
    <t>SAS CLINIQUE DES GRAINETIERES</t>
  </si>
  <si>
    <t>Centre-Val-de-Loire</t>
  </si>
  <si>
    <t>180000887</t>
  </si>
  <si>
    <t>HOPITAL PRIVE GUILLAUME DE VARYE</t>
  </si>
  <si>
    <t>280001199</t>
  </si>
  <si>
    <t>SAS SOC. NVELLE EXPL. CL ST FRANÇOIS</t>
  </si>
  <si>
    <t>360000269</t>
  </si>
  <si>
    <t>SA CLINIQUE SAINT FRANCOIS</t>
  </si>
  <si>
    <t>410000871</t>
  </si>
  <si>
    <t>SA CLINIQUE DU SAINT COEUR</t>
  </si>
  <si>
    <t>100001148</t>
  </si>
  <si>
    <t>SAS LA CLINIQUE DE ROMILLY</t>
  </si>
  <si>
    <t>Grand-Est</t>
  </si>
  <si>
    <t>100009075</t>
  </si>
  <si>
    <t>SA POLYCLINIQUE DES URSULINES</t>
  </si>
  <si>
    <t>520000092</t>
  </si>
  <si>
    <t>SARL CLINI LA COMPASSION</t>
  </si>
  <si>
    <t>520000118</t>
  </si>
  <si>
    <t>SA CTRE MEDICO CHIR LE BOIS</t>
  </si>
  <si>
    <t>540000536</t>
  </si>
  <si>
    <t>SA POLYCLINIQUE MAJORELLE</t>
  </si>
  <si>
    <t>540000890</t>
  </si>
  <si>
    <t>SA "ESPACE CHIRURGICAL AMBROISE PARE"</t>
  </si>
  <si>
    <t>540000908</t>
  </si>
  <si>
    <t>SA DE LA CLINIQUE SAINT-ANDRE</t>
  </si>
  <si>
    <t>540000932</t>
  </si>
  <si>
    <t>SA POLYCLINIQUE DE GENTILLY</t>
  </si>
  <si>
    <t>570001115</t>
  </si>
  <si>
    <t>S.A. HOPITAL CLINIQUE CLAUDE BERNARD</t>
  </si>
  <si>
    <t>570011569</t>
  </si>
  <si>
    <t>STE EXPLOITATION CLINIQUE NOTRE DAME</t>
  </si>
  <si>
    <t>670000116</t>
  </si>
  <si>
    <t>SA CLINIQUE DE L'ORANGERIE</t>
  </si>
  <si>
    <t>020001632</t>
  </si>
  <si>
    <t>POLYCLINIQUE ST CLAUDE</t>
  </si>
  <si>
    <t>Hauts-de-France</t>
  </si>
  <si>
    <t>590000022</t>
  </si>
  <si>
    <t>INSTITUT OPHTALMIQUE NORD DE FRANCE</t>
  </si>
  <si>
    <t>590000386</t>
  </si>
  <si>
    <t>NOUVELLE CLINIQUE VILLETTE SA</t>
  </si>
  <si>
    <t>590000402</t>
  </si>
  <si>
    <t>CLINIQUE DU CAMBRESIS</t>
  </si>
  <si>
    <t>590000675</t>
  </si>
  <si>
    <t>POLYCLINIQUE DU PARC</t>
  </si>
  <si>
    <t>590005492</t>
  </si>
  <si>
    <t>S.A CLINIQUE DE FLANDRE</t>
  </si>
  <si>
    <t>590008033</t>
  </si>
  <si>
    <t>POLYCLINIQUE VAUBAN</t>
  </si>
  <si>
    <t>620000331</t>
  </si>
  <si>
    <t>SARL CLINIQUE DE ST-OMER</t>
  </si>
  <si>
    <t>750000564</t>
  </si>
  <si>
    <t>SA CLINIQUE DU LOUVRE</t>
  </si>
  <si>
    <t>Île-de-France</t>
  </si>
  <si>
    <t>750000937</t>
  </si>
  <si>
    <t>SA CLINIQUE CHIRURGICALE DU TROCADERO</t>
  </si>
  <si>
    <t>750811887</t>
  </si>
  <si>
    <t>ASSOCIATION AMBROISE CROIZAT</t>
  </si>
  <si>
    <t>770000313</t>
  </si>
  <si>
    <t>S.A CLINIQUE SAINT BRICE</t>
  </si>
  <si>
    <t>920140027</t>
  </si>
  <si>
    <t>CLINIQUE DUPRE</t>
  </si>
  <si>
    <t>930000633</t>
  </si>
  <si>
    <t>S.A CLINIQUE D'ESTREE</t>
  </si>
  <si>
    <t>930014378</t>
  </si>
  <si>
    <t>CENTRE DE DIALYSE DE L'ESTREE</t>
  </si>
  <si>
    <t>940001894</t>
  </si>
  <si>
    <t>SAS CLINIQUE DE BERCY</t>
  </si>
  <si>
    <t>950001370</t>
  </si>
  <si>
    <t>C.H.I.P.O. DE BEAUMONT-MERU</t>
  </si>
  <si>
    <t>VEDINOV</t>
  </si>
  <si>
    <t>500000542</t>
  </si>
  <si>
    <t>S.A. POLYCLINIQUE DE LA MANCHE</t>
  </si>
  <si>
    <t>160000451</t>
  </si>
  <si>
    <t>CENTRE HOSPITALIER D'ANGOULEME</t>
  </si>
  <si>
    <t>Nouvelle-Aquitaine</t>
  </si>
  <si>
    <t>230000861</t>
  </si>
  <si>
    <t>SA CLINIQUE LA MARCHE GUERET</t>
  </si>
  <si>
    <t>240000612</t>
  </si>
  <si>
    <t>SA CLINIQUE PASTEUR</t>
  </si>
  <si>
    <t>330000043</t>
  </si>
  <si>
    <t>SAS CLINIQUE SAINT-AUGUSTIN</t>
  </si>
  <si>
    <t>330000258</t>
  </si>
  <si>
    <t>NEPHRO-DIALYSE SAS CTMR ST-AUGUSTIN</t>
  </si>
  <si>
    <t>330000308</t>
  </si>
  <si>
    <t>SA HOPITAL PRIVE SAINT MARTIN</t>
  </si>
  <si>
    <t>330000928</t>
  </si>
  <si>
    <t>S.A. AQUITAINE SANTE</t>
  </si>
  <si>
    <t>400011177</t>
  </si>
  <si>
    <t>CENTRE HOSPITALIER DE MONT DE MARSAN</t>
  </si>
  <si>
    <t>640000568</t>
  </si>
  <si>
    <t>SAS STE NELLE EXPLOIT CLIN CARDIO.</t>
  </si>
  <si>
    <t>790001242</t>
  </si>
  <si>
    <t>S.A.S. POLYCLINIQUE D'INKERMANN</t>
  </si>
  <si>
    <t>860000140</t>
  </si>
  <si>
    <t>S.A.E. CLINIQUE FIEF DE GRIMOIRE</t>
  </si>
  <si>
    <t>860003110</t>
  </si>
  <si>
    <t>S.A.R.L. "LA GIBAUDERIE"</t>
  </si>
  <si>
    <t>870017415</t>
  </si>
  <si>
    <t>SAS POLYCLINIQUE DE LIMOGES</t>
  </si>
  <si>
    <t>110000114</t>
  </si>
  <si>
    <t>SAS POLYCLINIQUE LE LANGUEDOC</t>
  </si>
  <si>
    <t>Occitanie</t>
  </si>
  <si>
    <t>110000155</t>
  </si>
  <si>
    <t>SAS POLYCLINIQUE MONTREAL</t>
  </si>
  <si>
    <t>110003118</t>
  </si>
  <si>
    <t>CLINIQUE DU SUD</t>
  </si>
  <si>
    <t>300000726</t>
  </si>
  <si>
    <t>SARL POLYCLINIQUE KENVAL</t>
  </si>
  <si>
    <t>310000179</t>
  </si>
  <si>
    <t>SA CLINIQUE AMBROISE PARE</t>
  </si>
  <si>
    <t>310000492</t>
  </si>
  <si>
    <t>SA CLINIQUE D'OCCITANIE</t>
  </si>
  <si>
    <t>310790464</t>
  </si>
  <si>
    <t>SA SORERE</t>
  </si>
  <si>
    <t>320000052</t>
  </si>
  <si>
    <t>SAS POLYCLINIQUE DE GASCOGNE</t>
  </si>
  <si>
    <t>460780216</t>
  </si>
  <si>
    <t>CENTRE HOSPITALIER JEAN ROUGIER CAHORS</t>
  </si>
  <si>
    <t>650000243</t>
  </si>
  <si>
    <t>SA CLINIQUE DE L'ORMEAU</t>
  </si>
  <si>
    <t>660000282</t>
  </si>
  <si>
    <t>SA CLINIQUE DU VALLESPIR</t>
  </si>
  <si>
    <t>660000324</t>
  </si>
  <si>
    <t>SAS CLINIQUE NOTRE DAME D'ESPERANCE</t>
  </si>
  <si>
    <t>660000373</t>
  </si>
  <si>
    <t>SAS CLINIQUE SAINT JOSEPH SUPERVALTECH</t>
  </si>
  <si>
    <t>660000399</t>
  </si>
  <si>
    <t>SAS CLINIQUE SAINT MICHEL</t>
  </si>
  <si>
    <t>660000407</t>
  </si>
  <si>
    <t>SA CLINIQUE SAINT PIERRE</t>
  </si>
  <si>
    <t>660000621</t>
  </si>
  <si>
    <t>SOGESK CENTRE HELIO MARIN LE FLORIDE</t>
  </si>
  <si>
    <t>660790379</t>
  </si>
  <si>
    <t>SAS MEDIPOLE SAINT ROCH</t>
  </si>
  <si>
    <t>810000471</t>
  </si>
  <si>
    <t>SA CLINIQUE CLAUDE BERNARD</t>
  </si>
  <si>
    <t>810000992</t>
  </si>
  <si>
    <t>SA POLYCLINIQUE DU SIDOBRE</t>
  </si>
  <si>
    <t>810101162</t>
  </si>
  <si>
    <t>SA CLINIQUE TOULOUSE LAUTREC</t>
  </si>
  <si>
    <t>440001220</t>
  </si>
  <si>
    <t>SASU ROZ ARVOR</t>
  </si>
  <si>
    <t>Pays-de-la-Loire</t>
  </si>
  <si>
    <t>440006344</t>
  </si>
  <si>
    <t>SA POLYCLINIQUE DE L'ATLANTIQUE</t>
  </si>
  <si>
    <t>440041572</t>
  </si>
  <si>
    <t>LE CONFLUENT - NCN</t>
  </si>
  <si>
    <t>720000645</t>
  </si>
  <si>
    <t>S.A. CLINIQUE VICTOR HUGO</t>
  </si>
  <si>
    <t>130000532</t>
  </si>
  <si>
    <t>CLINIQUE JEANNE D'ARC</t>
  </si>
  <si>
    <t>Provence-Alpes-Côte-d'Azur</t>
  </si>
  <si>
    <t>130001415</t>
  </si>
  <si>
    <t>SAS CLINIQUE BOUCHARD</t>
  </si>
  <si>
    <t>830000063</t>
  </si>
  <si>
    <t>SAS CLINIQUE DU CAP D'OR</t>
  </si>
  <si>
    <t>830000154</t>
  </si>
  <si>
    <t>SAS POLYCLINIQUE NOTRE DAME</t>
  </si>
  <si>
    <t>830000212</t>
  </si>
  <si>
    <t>SA CLINIQUE SAINT MICHEL</t>
  </si>
  <si>
    <t>830012639</t>
  </si>
  <si>
    <t>SAS CENTRE DE NEPHROLOGIE LES FLEURS</t>
  </si>
  <si>
    <t>830100319</t>
  </si>
  <si>
    <t>POLYCLINIQUE LES FLEURS</t>
  </si>
  <si>
    <t>840000608</t>
  </si>
  <si>
    <t>SA POLYCLINIQUE URBAIN V</t>
  </si>
  <si>
    <t>840000640</t>
  </si>
  <si>
    <t>SAS CENTRE CHIRURGICAL MONTAGARD</t>
  </si>
  <si>
    <t>840003685</t>
  </si>
  <si>
    <t>SAS CLINIQUE RHONE DURANCE</t>
  </si>
  <si>
    <t>Publications</t>
  </si>
  <si>
    <t>Essais</t>
  </si>
  <si>
    <t>Inc-Prom</t>
  </si>
  <si>
    <t>Inc-Inv</t>
  </si>
  <si>
    <t>Enseignement</t>
  </si>
  <si>
    <t>Score-global</t>
  </si>
  <si>
    <t>N° FINESS</t>
  </si>
  <si>
    <t>CHRU DE BREST - CH MORLAIX - CH QUIMPER</t>
  </si>
  <si>
    <t>310000054</t>
  </si>
  <si>
    <t>CLINIQUE SARRUS-TEINTURIERS</t>
  </si>
  <si>
    <t>310788799</t>
  </si>
  <si>
    <t>CLINIQUE MEDIPOLE GARONNE</t>
  </si>
  <si>
    <t>590781803</t>
  </si>
  <si>
    <t>CH SAMBRE-AVESNOIS</t>
  </si>
  <si>
    <t>060001468</t>
  </si>
  <si>
    <t>CLINIQUE PLEIN CIEL</t>
  </si>
  <si>
    <t>Score
Ens_2015</t>
  </si>
  <si>
    <t>Score
Enseignement_2013-2015</t>
  </si>
  <si>
    <t>(118 ES)</t>
  </si>
  <si>
    <t>INSTITUT CURIE - SAINT-CLOUD</t>
  </si>
  <si>
    <t>940000649</t>
  </si>
  <si>
    <t>860014208</t>
  </si>
  <si>
    <t>490000155</t>
  </si>
  <si>
    <t>750050940</t>
  </si>
  <si>
    <t>130785652</t>
  </si>
  <si>
    <t>130043664</t>
  </si>
  <si>
    <t>310780259</t>
  </si>
  <si>
    <t>970302022</t>
  </si>
  <si>
    <t>350000121</t>
  </si>
  <si>
    <t>340780642</t>
  </si>
  <si>
    <t>CLINIQUE BEAU SOLEIL</t>
  </si>
  <si>
    <r>
      <t>Crédits DS-2017 (</t>
    </r>
    <r>
      <rPr>
        <b/>
        <sz val="12"/>
        <rFont val="Calibri"/>
        <family val="2"/>
      </rPr>
      <t>€</t>
    </r>
    <r>
      <rPr>
        <b/>
        <sz val="12"/>
        <rFont val="Arial"/>
        <family val="2"/>
      </rPr>
      <t xml:space="preserve">) </t>
    </r>
  </si>
  <si>
    <t>Date du 1er export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</si>
</sst>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"/>
  </numFmts>
  <fonts count="10" x14ac:knownFonts="1"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sz val="10"/>
      <name val="Arial"/>
      <family val="2"/>
      <charset val="1"/>
    </font>
    <font>
      <b/>
      <i/>
      <sz val="10"/>
      <color rgb="FFFF0000"/>
      <name val="Arial"/>
      <family val="2"/>
    </font>
    <font>
      <sz val="10"/>
      <name val="MS Sans Serif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rgb="FF00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8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0" xfId="0" applyFill="1" applyBorder="1"/>
    <xf numFmtId="0" fontId="0" fillId="0" borderId="0" xfId="0" applyFill="1" applyBorder="1"/>
    <xf numFmtId="0" fontId="0" fillId="0" borderId="0" xfId="0" applyFont="1" applyFill="1" applyBorder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Border="1"/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0" fillId="0" borderId="1" xfId="0" applyFill="1" applyBorder="1" applyAlignment="1">
      <alignment vertical="center"/>
    </xf>
    <xf numFmtId="0" fontId="0" fillId="5" borderId="0" xfId="0" applyFill="1" applyBorder="1"/>
    <xf numFmtId="0" fontId="0" fillId="5" borderId="0" xfId="0" applyFont="1" applyFill="1" applyBorder="1"/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2" fontId="0" fillId="0" borderId="0" xfId="0" applyNumberFormat="1"/>
    <xf numFmtId="0" fontId="7" fillId="6" borderId="1" xfId="0" applyFont="1" applyFill="1" applyBorder="1" applyAlignment="1" applyProtection="1">
      <alignment horizontal="center" vertical="center" wrapText="1"/>
      <protection hidden="1"/>
    </xf>
    <xf numFmtId="0" fontId="8" fillId="6" borderId="1" xfId="0" applyFont="1" applyFill="1" applyBorder="1" applyAlignment="1">
      <alignment horizontal="center" vertical="center" wrapText="1"/>
    </xf>
    <xf numFmtId="2" fontId="1" fillId="0" borderId="0" xfId="0" applyNumberFormat="1" applyFont="1"/>
    <xf numFmtId="0" fontId="5" fillId="0" borderId="0" xfId="0" applyFont="1"/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3" fontId="0" fillId="0" borderId="1" xfId="0" applyNumberFormat="1" applyBorder="1"/>
    <xf numFmtId="2" fontId="0" fillId="0" borderId="1" xfId="0" applyNumberFormat="1" applyBorder="1"/>
    <xf numFmtId="2" fontId="1" fillId="0" borderId="1" xfId="0" applyNumberFormat="1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ill="1" applyBorder="1"/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center" vertical="center" wrapText="1"/>
    </xf>
    <xf numFmtId="1" fontId="0" fillId="4" borderId="1" xfId="0" applyNumberFormat="1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/>
    </xf>
    <xf numFmtId="1" fontId="0" fillId="0" borderId="1" xfId="0" applyNumberFormat="1" applyFill="1" applyBorder="1" applyAlignment="1">
      <alignment horizontal="right" vertical="center"/>
    </xf>
    <xf numFmtId="2" fontId="0" fillId="0" borderId="1" xfId="0" applyNumberFormat="1" applyFill="1" applyBorder="1" applyAlignment="1">
      <alignment horizontal="right" vertical="center"/>
    </xf>
    <xf numFmtId="1" fontId="0" fillId="0" borderId="1" xfId="0" applyNumberForma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3" borderId="0" xfId="0" applyFont="1" applyFill="1" applyBorder="1"/>
    <xf numFmtId="165" fontId="0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/>
    <xf numFmtId="3" fontId="1" fillId="0" borderId="0" xfId="0" applyNumberFormat="1" applyFont="1" applyBorder="1" applyAlignment="1">
      <alignment horizontal="right"/>
    </xf>
    <xf numFmtId="2" fontId="0" fillId="0" borderId="1" xfId="0" applyNumberFormat="1" applyFont="1" applyFill="1" applyBorder="1"/>
    <xf numFmtId="2" fontId="0" fillId="0" borderId="1" xfId="0" applyNumberForma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" fontId="1" fillId="0" borderId="0" xfId="0" applyNumberFormat="1" applyFont="1" applyFill="1" applyBorder="1"/>
    <xf numFmtId="2" fontId="0" fillId="4" borderId="1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3" fontId="0" fillId="0" borderId="0" xfId="0" applyNumberFormat="1" applyBorder="1"/>
    <xf numFmtId="4" fontId="1" fillId="0" borderId="0" xfId="0" applyNumberFormat="1" applyFont="1" applyBorder="1"/>
    <xf numFmtId="3" fontId="0" fillId="0" borderId="0" xfId="0" applyNumberFormat="1"/>
    <xf numFmtId="2" fontId="1" fillId="0" borderId="0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ill="1"/>
    <xf numFmtId="3" fontId="0" fillId="0" borderId="1" xfId="0" applyNumberFormat="1" applyFill="1" applyBorder="1"/>
  </cellXfs>
  <cellStyles count="2">
    <cellStyle name="Normal" xfId="0" builtinId="0"/>
    <cellStyle name="Normal 7" xfId="1"/>
  </cellStyles>
  <dxfs count="0"/>
  <tableStyles count="0" defaultTableStyle="TableStyleMedium2" defaultPivotStyle="PivotStyleLight16"/>
  <colors>
    <mruColors>
      <color rgb="FFDDDDDD"/>
      <color rgb="FFFFCCFF"/>
      <color rgb="FFCCFFCC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DPF/SDPF4/MERRI/CAMPAGNES%20BUDGETAIRES/Campagne%202017/C1_2017/Dotation%20socle/merri-2017_indicateurs_dotation-socle_pf4_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DPF/SDPF4/MERRI/CAMPAGNES%20BUDGETAIRES/Campagne%202017/C1_2017/Dotation%20socle/chiffres%20avec%20fusion%20FEHAP/DS%202017%20avec%20EPSM_201703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tions"/>
      <sheetName val="Essais-Inclusions"/>
      <sheetName val="Enseignement"/>
    </sheetNames>
    <sheetDataSet>
      <sheetData sheetId="0"/>
      <sheetData sheetId="1"/>
      <sheetData sheetId="2">
        <row r="1">
          <cell r="A1" t="str">
            <v>FINESS</v>
          </cell>
          <cell r="B1" t="str">
            <v>Raison Sociale</v>
          </cell>
          <cell r="C1" t="str">
            <v>Statut</v>
          </cell>
          <cell r="D1" t="str">
            <v>Région</v>
          </cell>
          <cell r="E1" t="str">
            <v>Année du 1er export</v>
          </cell>
          <cell r="F1" t="str">
            <v>Score
Ens_2013</v>
          </cell>
          <cell r="G1" t="str">
            <v>Score
Ens_2014</v>
          </cell>
          <cell r="H1" t="str">
            <v>Score Ens_2015</v>
          </cell>
          <cell r="I1" t="str">
            <v>Part de l'établissement pour l'enseignement (Score 2013-15)</v>
          </cell>
        </row>
        <row r="2">
          <cell r="A2" t="str">
            <v>510000029</v>
          </cell>
          <cell r="B2" t="str">
            <v>CHR DE REIMS</v>
          </cell>
          <cell r="C2" t="str">
            <v>CHR</v>
          </cell>
          <cell r="D2" t="str">
            <v>Alsace Champagne-Ardenne Lorraine</v>
          </cell>
          <cell r="E2">
            <v>2009</v>
          </cell>
          <cell r="F2">
            <v>763</v>
          </cell>
          <cell r="G2">
            <v>871.5</v>
          </cell>
          <cell r="H2">
            <v>900.5</v>
          </cell>
          <cell r="I2">
            <v>2.8585730806535672</v>
          </cell>
        </row>
        <row r="3">
          <cell r="A3" t="str">
            <v>510000060</v>
          </cell>
          <cell r="B3" t="str">
            <v>CH D'EPERNAY</v>
          </cell>
          <cell r="C3" t="str">
            <v>CH</v>
          </cell>
          <cell r="D3" t="str">
            <v>Alsace Champagne-Ardenne Lorraine</v>
          </cell>
          <cell r="E3">
            <v>2014</v>
          </cell>
          <cell r="F3">
            <v>0</v>
          </cell>
          <cell r="G3">
            <v>19.5</v>
          </cell>
          <cell r="H3">
            <v>18.5</v>
          </cell>
          <cell r="I3">
            <v>4.2622464802319578E-2</v>
          </cell>
        </row>
        <row r="4">
          <cell r="A4" t="str">
            <v>510000516</v>
          </cell>
          <cell r="B4" t="str">
            <v>INSTITUT JEAN GODINOT</v>
          </cell>
          <cell r="C4" t="str">
            <v>CLCC</v>
          </cell>
          <cell r="D4" t="str">
            <v>Alsace Champagne-Ardenne Lorraine</v>
          </cell>
          <cell r="E4">
            <v>2009</v>
          </cell>
          <cell r="F4">
            <v>15</v>
          </cell>
          <cell r="G4">
            <v>18.5</v>
          </cell>
          <cell r="H4">
            <v>16</v>
          </cell>
          <cell r="I4">
            <v>5.5833639389869474E-2</v>
          </cell>
        </row>
        <row r="5">
          <cell r="A5" t="str">
            <v>540001286</v>
          </cell>
          <cell r="B5" t="str">
            <v>CENTRE ALEXIS VAUTRIN</v>
          </cell>
          <cell r="C5" t="str">
            <v>CLCC</v>
          </cell>
          <cell r="D5" t="str">
            <v>Alsace Champagne-Ardenne Lorraine</v>
          </cell>
          <cell r="E5">
            <v>2009</v>
          </cell>
          <cell r="F5">
            <v>32.5</v>
          </cell>
          <cell r="G5">
            <v>48.5</v>
          </cell>
          <cell r="H5">
            <v>57</v>
          </cell>
          <cell r="I5">
            <v>0.15539966928659954</v>
          </cell>
        </row>
        <row r="6">
          <cell r="A6" t="str">
            <v>540023264</v>
          </cell>
          <cell r="B6" t="str">
            <v>CHU DE NANCY - SINCAL</v>
          </cell>
          <cell r="C6" t="str">
            <v>CHU</v>
          </cell>
          <cell r="D6" t="str">
            <v>Alsace Champagne-Ardenne Lorraine</v>
          </cell>
          <cell r="E6">
            <v>2009</v>
          </cell>
          <cell r="F6">
            <v>871</v>
          </cell>
          <cell r="G6">
            <v>942.5</v>
          </cell>
          <cell r="H6">
            <v>899.5</v>
          </cell>
          <cell r="I6">
            <v>3.0607281774014732</v>
          </cell>
        </row>
        <row r="7">
          <cell r="A7" t="str">
            <v>550003354</v>
          </cell>
          <cell r="B7" t="str">
            <v>CH BAR-LE-DUC</v>
          </cell>
          <cell r="C7" t="str">
            <v>CH</v>
          </cell>
          <cell r="D7" t="str">
            <v>Alsace Champagne-Ardenne Lorraine</v>
          </cell>
          <cell r="E7">
            <v>2014</v>
          </cell>
          <cell r="F7">
            <v>4</v>
          </cell>
          <cell r="G7">
            <v>2</v>
          </cell>
          <cell r="H7">
            <v>4.5</v>
          </cell>
          <cell r="I7">
            <v>1.1847128167626375E-2</v>
          </cell>
        </row>
        <row r="8">
          <cell r="A8" t="str">
            <v>570005165</v>
          </cell>
          <cell r="B8" t="str">
            <v>CHR METZ-THIONVILLE</v>
          </cell>
          <cell r="C8" t="str">
            <v>CHR</v>
          </cell>
          <cell r="D8" t="str">
            <v>Alsace Champagne-Ardenne Lorraine</v>
          </cell>
          <cell r="E8">
            <v>2009</v>
          </cell>
          <cell r="F8">
            <v>102</v>
          </cell>
          <cell r="G8">
            <v>129.5</v>
          </cell>
          <cell r="H8">
            <v>129.5</v>
          </cell>
          <cell r="I8">
            <v>0.40696046629149907</v>
          </cell>
        </row>
        <row r="9">
          <cell r="A9" t="str">
            <v>670000033</v>
          </cell>
          <cell r="B9" t="str">
            <v>CENTRE PAUL STRAUSS</v>
          </cell>
          <cell r="C9" t="str">
            <v>CLCC</v>
          </cell>
          <cell r="D9" t="str">
            <v>Alsace Champagne-Ardenne Lorraine</v>
          </cell>
          <cell r="E9">
            <v>2009</v>
          </cell>
          <cell r="F9">
            <v>17.5</v>
          </cell>
          <cell r="G9">
            <v>18.5</v>
          </cell>
          <cell r="H9">
            <v>1.5</v>
          </cell>
          <cell r="I9">
            <v>4.2489247242050082E-2</v>
          </cell>
        </row>
        <row r="10">
          <cell r="A10" t="str">
            <v>670780055</v>
          </cell>
          <cell r="B10" t="str">
            <v>HOPITAUX UNIVERSITAIRES DE STRASBOURG</v>
          </cell>
          <cell r="C10" t="str">
            <v>CHR</v>
          </cell>
          <cell r="D10" t="str">
            <v>Alsace Champagne-Ardenne Lorraine</v>
          </cell>
          <cell r="E10">
            <v>2009</v>
          </cell>
          <cell r="F10">
            <v>1120</v>
          </cell>
          <cell r="G10">
            <v>1120</v>
          </cell>
          <cell r="H10">
            <v>984</v>
          </cell>
          <cell r="I10">
            <v>3.639330258522647</v>
          </cell>
        </row>
        <row r="11">
          <cell r="A11" t="str">
            <v>680000973</v>
          </cell>
          <cell r="B11" t="str">
            <v>CH DE COLMAR</v>
          </cell>
          <cell r="C11" t="str">
            <v>CH</v>
          </cell>
          <cell r="D11" t="str">
            <v>Alsace Champagne-Ardenne Lorraine</v>
          </cell>
          <cell r="E11">
            <v>2013</v>
          </cell>
          <cell r="F11">
            <v>10.5</v>
          </cell>
          <cell r="G11">
            <v>10.5</v>
          </cell>
          <cell r="H11">
            <v>9</v>
          </cell>
          <cell r="I11">
            <v>3.386735120733339E-2</v>
          </cell>
        </row>
        <row r="12">
          <cell r="A12" t="str">
            <v>680020336</v>
          </cell>
          <cell r="B12" t="str">
            <v>CH DE MULHOUSE</v>
          </cell>
          <cell r="C12" t="str">
            <v>CH</v>
          </cell>
          <cell r="D12" t="str">
            <v>Alsace Champagne-Ardenne Lorraine</v>
          </cell>
          <cell r="E12">
            <v>2011</v>
          </cell>
          <cell r="F12">
            <v>6.5</v>
          </cell>
          <cell r="G12">
            <v>9.5</v>
          </cell>
          <cell r="H12">
            <v>8</v>
          </cell>
          <cell r="I12">
            <v>2.7056282391220186E-2</v>
          </cell>
        </row>
        <row r="13">
          <cell r="A13" t="str">
            <v>880007059</v>
          </cell>
          <cell r="B13" t="str">
            <v>CH INTERCOMMUNAL D'EPINAL</v>
          </cell>
          <cell r="C13" t="str">
            <v>CH</v>
          </cell>
          <cell r="D13" t="str">
            <v>Alsace Champagne-Ardenne Lorraine</v>
          </cell>
          <cell r="E13">
            <v>2014</v>
          </cell>
          <cell r="F13">
            <v>0</v>
          </cell>
          <cell r="G13">
            <v>8.5</v>
          </cell>
          <cell r="H13">
            <v>16.5</v>
          </cell>
          <cell r="I13">
            <v>2.8003606471450261E-2</v>
          </cell>
        </row>
        <row r="14">
          <cell r="A14" t="str">
            <v>170024194</v>
          </cell>
          <cell r="B14" t="str">
            <v>GH LA ROCHELLE-RE-AUNIS</v>
          </cell>
          <cell r="C14" t="str">
            <v>CH</v>
          </cell>
          <cell r="D14" t="str">
            <v>Aquitaine Limousin Poitou-Charentes</v>
          </cell>
          <cell r="E14">
            <v>2014</v>
          </cell>
          <cell r="F14">
            <v>0</v>
          </cell>
          <cell r="G14">
            <v>0</v>
          </cell>
          <cell r="H14">
            <v>2</v>
          </cell>
          <cell r="I14">
            <v>2.23439970059044E-3</v>
          </cell>
        </row>
        <row r="15">
          <cell r="A15" t="str">
            <v>240000117</v>
          </cell>
          <cell r="B15" t="str">
            <v>CH DE PERIGUEUX</v>
          </cell>
          <cell r="C15" t="str">
            <v>CH</v>
          </cell>
          <cell r="D15" t="str">
            <v>Aquitaine Limousin Poitou-Charentes</v>
          </cell>
          <cell r="E15">
            <v>2013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330000274</v>
          </cell>
          <cell r="B16" t="str">
            <v>POLYCLINIQUE BORDEAUX NORD AQUITAINE</v>
          </cell>
          <cell r="C16" t="str">
            <v>CLINIQUE</v>
          </cell>
          <cell r="D16" t="str">
            <v>Aquitaine Limousin Poitou-Charentes</v>
          </cell>
          <cell r="E16">
            <v>2013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330000662</v>
          </cell>
          <cell r="B17" t="str">
            <v>INSTITUT BERGONIE</v>
          </cell>
          <cell r="C17" t="str">
            <v>CLCC</v>
          </cell>
          <cell r="D17" t="str">
            <v>Aquitaine Limousin Poitou-Charentes</v>
          </cell>
          <cell r="E17">
            <v>2009</v>
          </cell>
          <cell r="F17">
            <v>43.5</v>
          </cell>
          <cell r="G17">
            <v>39</v>
          </cell>
          <cell r="H17">
            <v>39.5</v>
          </cell>
          <cell r="I17">
            <v>0.13771502808780392</v>
          </cell>
        </row>
        <row r="18">
          <cell r="A18" t="str">
            <v>330021429</v>
          </cell>
          <cell r="B18" t="str">
            <v>CLINIQUE DU SPORT BORDEAUX-MERIGNAC</v>
          </cell>
          <cell r="C18" t="str">
            <v>CLINIQUE</v>
          </cell>
          <cell r="D18" t="str">
            <v>Aquitaine Limousin Poitou-Charentes</v>
          </cell>
          <cell r="E18">
            <v>2014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330781196</v>
          </cell>
          <cell r="B19" t="str">
            <v>CHU HOPITAUX DE BORDEAUX</v>
          </cell>
          <cell r="C19" t="str">
            <v>CHR</v>
          </cell>
          <cell r="D19" t="str">
            <v>Aquitaine Limousin Poitou-Charentes</v>
          </cell>
          <cell r="E19">
            <v>2009</v>
          </cell>
          <cell r="F19">
            <v>1611.5</v>
          </cell>
          <cell r="G19">
            <v>1539.5</v>
          </cell>
          <cell r="H19">
            <v>1749.5</v>
          </cell>
          <cell r="I19">
            <v>5.5281390786627478</v>
          </cell>
        </row>
        <row r="20">
          <cell r="A20" t="str">
            <v>330781287</v>
          </cell>
          <cell r="B20" t="str">
            <v>CH CHARLES PERRENS</v>
          </cell>
          <cell r="C20" t="str">
            <v>EPSM</v>
          </cell>
          <cell r="D20" t="str">
            <v>Aquitaine Limousin Poitou-Charentes</v>
          </cell>
          <cell r="E20">
            <v>2010</v>
          </cell>
          <cell r="F20">
            <v>47.5</v>
          </cell>
          <cell r="G20">
            <v>44</v>
          </cell>
          <cell r="H20">
            <v>35</v>
          </cell>
          <cell r="I20">
            <v>0.14288493722921303</v>
          </cell>
        </row>
        <row r="21">
          <cell r="A21" t="str">
            <v>470000316</v>
          </cell>
          <cell r="B21" t="str">
            <v>CH D'AGEN</v>
          </cell>
          <cell r="C21" t="str">
            <v>CH</v>
          </cell>
          <cell r="D21" t="str">
            <v>Aquitaine Limousin Poitou-Charentes</v>
          </cell>
          <cell r="E21">
            <v>2013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640780417</v>
          </cell>
          <cell r="B22" t="str">
            <v>CH INTERCOMMUNAL DE LA COTE BASQUE</v>
          </cell>
          <cell r="C22" t="str">
            <v>CH</v>
          </cell>
          <cell r="D22" t="str">
            <v>Aquitaine Limousin Poitou-Charentes</v>
          </cell>
          <cell r="E22">
            <v>2013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640781290</v>
          </cell>
          <cell r="B23" t="str">
            <v>CH DE PAU</v>
          </cell>
          <cell r="C23" t="str">
            <v>CH</v>
          </cell>
          <cell r="D23" t="str">
            <v>Aquitaine Limousin Poitou-Charentes</v>
          </cell>
          <cell r="E23">
            <v>2010</v>
          </cell>
          <cell r="F23">
            <v>1.5</v>
          </cell>
          <cell r="G23">
            <v>0</v>
          </cell>
          <cell r="H23">
            <v>0</v>
          </cell>
          <cell r="I23">
            <v>1.7130034088767836E-3</v>
          </cell>
        </row>
        <row r="24">
          <cell r="A24" t="str">
            <v>860014208</v>
          </cell>
          <cell r="B24" t="str">
            <v>CHR DE POITIERS</v>
          </cell>
          <cell r="C24" t="str">
            <v>CHR</v>
          </cell>
          <cell r="D24" t="str">
            <v>Aquitaine Limousin Poitou-Charentes</v>
          </cell>
          <cell r="E24">
            <v>2009</v>
          </cell>
          <cell r="F24">
            <v>602</v>
          </cell>
          <cell r="G24">
            <v>613.5</v>
          </cell>
          <cell r="H24">
            <v>676.5</v>
          </cell>
          <cell r="I24">
            <v>2.1339861004275162</v>
          </cell>
        </row>
        <row r="25">
          <cell r="A25" t="str">
            <v>860780048</v>
          </cell>
          <cell r="B25" t="str">
            <v>CH HENRI LABORIT</v>
          </cell>
          <cell r="C25" t="str">
            <v>EPSM</v>
          </cell>
          <cell r="D25" t="str">
            <v>Aquitaine Limousin Poitou-Charentes</v>
          </cell>
          <cell r="E25">
            <v>2012</v>
          </cell>
          <cell r="F25">
            <v>16</v>
          </cell>
          <cell r="G25">
            <v>16</v>
          </cell>
          <cell r="H25">
            <v>22.5</v>
          </cell>
          <cell r="I25">
            <v>6.1422791000673174E-2</v>
          </cell>
        </row>
        <row r="26">
          <cell r="A26" t="str">
            <v>870000015</v>
          </cell>
          <cell r="B26" t="str">
            <v>CHU DE LIMOGES</v>
          </cell>
          <cell r="C26" t="str">
            <v>CHR</v>
          </cell>
          <cell r="D26" t="str">
            <v>Aquitaine Limousin Poitou-Charentes</v>
          </cell>
          <cell r="E26">
            <v>2009</v>
          </cell>
          <cell r="F26">
            <v>437</v>
          </cell>
          <cell r="G26">
            <v>489</v>
          </cell>
          <cell r="H26">
            <v>443.5</v>
          </cell>
          <cell r="I26">
            <v>1.5450786058350365</v>
          </cell>
        </row>
        <row r="27">
          <cell r="A27" t="str">
            <v>030780118</v>
          </cell>
          <cell r="B27" t="str">
            <v>CH DE VICHY</v>
          </cell>
          <cell r="C27" t="str">
            <v>CH</v>
          </cell>
          <cell r="D27" t="str">
            <v>Auvergne Rhône-Alpes</v>
          </cell>
          <cell r="E27">
            <v>2015</v>
          </cell>
          <cell r="F27">
            <v>0</v>
          </cell>
          <cell r="G27">
            <v>0</v>
          </cell>
          <cell r="H27">
            <v>0.5</v>
          </cell>
          <cell r="I27">
            <v>5.5859992514761001E-4</v>
          </cell>
        </row>
        <row r="28">
          <cell r="A28" t="str">
            <v>070780358</v>
          </cell>
          <cell r="B28" t="str">
            <v>CH ARDECHE NORD</v>
          </cell>
          <cell r="C28" t="str">
            <v>CH</v>
          </cell>
          <cell r="D28" t="str">
            <v>Auvergne Rhône-Alpes</v>
          </cell>
          <cell r="E28">
            <v>2014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380780049</v>
          </cell>
          <cell r="B29" t="str">
            <v>CH DE BOURGOIN-JALLIEU</v>
          </cell>
          <cell r="C29" t="str">
            <v>CH</v>
          </cell>
          <cell r="D29" t="str">
            <v>Auvergne Rhône-Alpes</v>
          </cell>
          <cell r="E29">
            <v>2015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380780080</v>
          </cell>
          <cell r="B30" t="str">
            <v>CHU GRENOBLE</v>
          </cell>
          <cell r="C30" t="str">
            <v>CHR</v>
          </cell>
          <cell r="D30" t="str">
            <v>Auvergne Rhône-Alpes</v>
          </cell>
          <cell r="E30">
            <v>2009</v>
          </cell>
          <cell r="F30">
            <v>587</v>
          </cell>
          <cell r="G30">
            <v>603.5</v>
          </cell>
          <cell r="H30">
            <v>602</v>
          </cell>
          <cell r="I30">
            <v>2.0223660787369555</v>
          </cell>
        </row>
        <row r="31">
          <cell r="A31" t="str">
            <v>420013492</v>
          </cell>
          <cell r="B31" t="str">
            <v>INSTITUT CANCEROLOGIE LUCIEN NEUWIRTH</v>
          </cell>
          <cell r="C31" t="str">
            <v>CH</v>
          </cell>
          <cell r="D31" t="str">
            <v>Auvergne Rhône-Alpes</v>
          </cell>
          <cell r="E31">
            <v>2009</v>
          </cell>
          <cell r="F31">
            <v>22.5</v>
          </cell>
          <cell r="G31">
            <v>22.5</v>
          </cell>
          <cell r="H31">
            <v>22.5</v>
          </cell>
          <cell r="I31">
            <v>7.6163894963091908E-2</v>
          </cell>
        </row>
        <row r="32">
          <cell r="A32" t="str">
            <v>420784878</v>
          </cell>
          <cell r="B32" t="str">
            <v>CHU SAINT-ETIENNE</v>
          </cell>
          <cell r="C32" t="str">
            <v>CHR</v>
          </cell>
          <cell r="D32" t="str">
            <v>Auvergne Rhône-Alpes</v>
          </cell>
          <cell r="E32">
            <v>2009</v>
          </cell>
          <cell r="F32">
            <v>371</v>
          </cell>
          <cell r="G32">
            <v>377.5</v>
          </cell>
          <cell r="H32">
            <v>328</v>
          </cell>
          <cell r="I32">
            <v>1.2151364970193512</v>
          </cell>
        </row>
        <row r="33">
          <cell r="A33" t="str">
            <v>630000479</v>
          </cell>
          <cell r="B33" t="str">
            <v>CENTRE REGIONAL JEAN PERRIN</v>
          </cell>
          <cell r="C33" t="str">
            <v>CLCC</v>
          </cell>
          <cell r="D33" t="str">
            <v>Auvergne Rhône-Alpes</v>
          </cell>
          <cell r="E33">
            <v>2009</v>
          </cell>
          <cell r="F33">
            <v>14.5</v>
          </cell>
          <cell r="G33">
            <v>15</v>
          </cell>
          <cell r="H33">
            <v>14</v>
          </cell>
          <cell r="I33">
            <v>4.9087728988807131E-2</v>
          </cell>
        </row>
        <row r="34">
          <cell r="A34" t="str">
            <v>630780989</v>
          </cell>
          <cell r="B34" t="str">
            <v>CHU DE CLERMONT-FERRAND</v>
          </cell>
          <cell r="C34" t="str">
            <v>CHR</v>
          </cell>
          <cell r="D34" t="str">
            <v>Auvergne Rhône-Alpes</v>
          </cell>
          <cell r="E34">
            <v>2009</v>
          </cell>
          <cell r="F34">
            <v>779.5</v>
          </cell>
          <cell r="G34">
            <v>766</v>
          </cell>
          <cell r="H34">
            <v>775</v>
          </cell>
          <cell r="I34">
            <v>2.6184293200760322</v>
          </cell>
        </row>
        <row r="35">
          <cell r="A35" t="str">
            <v>690000880</v>
          </cell>
          <cell r="B35" t="str">
            <v>CENTRE LEON BERARD</v>
          </cell>
          <cell r="C35" t="str">
            <v>CLCC</v>
          </cell>
          <cell r="D35" t="str">
            <v>Auvergne Rhône-Alpes</v>
          </cell>
          <cell r="E35">
            <v>2009</v>
          </cell>
          <cell r="F35">
            <v>39.5</v>
          </cell>
          <cell r="G35">
            <v>42</v>
          </cell>
          <cell r="H35">
            <v>40.5</v>
          </cell>
          <cell r="I35">
            <v>0.13764179847420074</v>
          </cell>
        </row>
        <row r="36">
          <cell r="A36" t="str">
            <v>690002068</v>
          </cell>
          <cell r="B36" t="str">
            <v>INFIRMERIE PROTESTANTE DE LYON</v>
          </cell>
          <cell r="C36" t="str">
            <v>EBNL</v>
          </cell>
          <cell r="D36" t="str">
            <v>Auvergne Rhône-Alpes</v>
          </cell>
          <cell r="E36">
            <v>2015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690780101</v>
          </cell>
          <cell r="B37" t="str">
            <v>CH LE VINATIER</v>
          </cell>
          <cell r="C37" t="str">
            <v>EPSM</v>
          </cell>
          <cell r="D37" t="str">
            <v>Auvergne Rhône-Alpes</v>
          </cell>
          <cell r="E37">
            <v>2009</v>
          </cell>
          <cell r="F37">
            <v>45.5</v>
          </cell>
          <cell r="G37">
            <v>30.5</v>
          </cell>
          <cell r="H37">
            <v>23.5</v>
          </cell>
          <cell r="I37">
            <v>0.11255402608667034</v>
          </cell>
        </row>
        <row r="38">
          <cell r="A38" t="str">
            <v>690781810</v>
          </cell>
          <cell r="B38" t="str">
            <v>HOSPICES CIVILS DE LYON</v>
          </cell>
          <cell r="C38" t="str">
            <v>CHR</v>
          </cell>
          <cell r="D38" t="str">
            <v>Auvergne Rhône-Alpes</v>
          </cell>
          <cell r="E38">
            <v>2009</v>
          </cell>
          <cell r="F38">
            <v>1491.5</v>
          </cell>
          <cell r="G38">
            <v>1458</v>
          </cell>
          <cell r="H38">
            <v>1480.5</v>
          </cell>
          <cell r="I38">
            <v>4.9988144663715799</v>
          </cell>
        </row>
        <row r="39">
          <cell r="A39" t="str">
            <v>690782222</v>
          </cell>
          <cell r="B39" t="str">
            <v>CH DE VILLEFRANCHE SUR SAONE</v>
          </cell>
          <cell r="C39" t="str">
            <v>CH</v>
          </cell>
          <cell r="D39" t="str">
            <v>Auvergne Rhône-Alpes</v>
          </cell>
          <cell r="E39">
            <v>2013</v>
          </cell>
          <cell r="F39">
            <v>0</v>
          </cell>
          <cell r="G39">
            <v>2.5</v>
          </cell>
          <cell r="H39">
            <v>2</v>
          </cell>
          <cell r="I39">
            <v>5.0490493892901842E-3</v>
          </cell>
        </row>
        <row r="40">
          <cell r="A40" t="str">
            <v>690805361</v>
          </cell>
          <cell r="B40" t="str">
            <v>CH SAINT-JOSEPH/SAINT-LUC - GH MUTUALISTE DE GRENOBLE</v>
          </cell>
          <cell r="C40" t="str">
            <v>EBNL</v>
          </cell>
          <cell r="D40" t="str">
            <v>Auvergne Rhône-Alpes</v>
          </cell>
          <cell r="E40">
            <v>2009</v>
          </cell>
          <cell r="F40">
            <v>60.5</v>
          </cell>
          <cell r="G40">
            <v>64</v>
          </cell>
          <cell r="H40">
            <v>70</v>
          </cell>
          <cell r="I40">
            <v>0.21935015904274247</v>
          </cell>
        </row>
        <row r="41">
          <cell r="A41" t="str">
            <v>730000015</v>
          </cell>
          <cell r="B41" t="str">
            <v>CH DE CHAMBERY</v>
          </cell>
          <cell r="C41" t="str">
            <v>CH</v>
          </cell>
          <cell r="D41" t="str">
            <v>Auvergne Rhône-Alpes</v>
          </cell>
          <cell r="E41">
            <v>2014</v>
          </cell>
          <cell r="F41">
            <v>8.5</v>
          </cell>
          <cell r="G41">
            <v>6.5</v>
          </cell>
          <cell r="H41">
            <v>5</v>
          </cell>
          <cell r="I41">
            <v>2.2611107759063876E-2</v>
          </cell>
        </row>
        <row r="42">
          <cell r="A42" t="str">
            <v>740781133</v>
          </cell>
          <cell r="B42" t="str">
            <v>CH ANNECY-GENEVOIS</v>
          </cell>
          <cell r="C42" t="str">
            <v>CH</v>
          </cell>
          <cell r="D42" t="str">
            <v>Auvergne Rhône-Alpes</v>
          </cell>
          <cell r="E42">
            <v>2012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740790258</v>
          </cell>
          <cell r="B43" t="str">
            <v>CH ALPES-LEMAN</v>
          </cell>
          <cell r="C43" t="str">
            <v>CH</v>
          </cell>
          <cell r="D43" t="str">
            <v>Auvergne Rhône-Alpes</v>
          </cell>
          <cell r="E43">
            <v>2014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740790381</v>
          </cell>
          <cell r="B44" t="str">
            <v>CH HOPITAUX DU LEMAN</v>
          </cell>
          <cell r="C44" t="str">
            <v>CH</v>
          </cell>
          <cell r="D44" t="str">
            <v>Auvergne Rhône-Alpes</v>
          </cell>
          <cell r="E44">
            <v>2014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210780581</v>
          </cell>
          <cell r="B45" t="str">
            <v>CHU DIJON</v>
          </cell>
          <cell r="C45" t="str">
            <v>CHR</v>
          </cell>
          <cell r="D45" t="str">
            <v>Bourgogne Franche-Comté</v>
          </cell>
          <cell r="E45">
            <v>2009</v>
          </cell>
          <cell r="F45">
            <v>652.5</v>
          </cell>
          <cell r="G45">
            <v>683</v>
          </cell>
          <cell r="H45">
            <v>708</v>
          </cell>
          <cell r="I45">
            <v>2.3050962718231869</v>
          </cell>
        </row>
        <row r="46">
          <cell r="A46" t="str">
            <v>210987731</v>
          </cell>
          <cell r="B46" t="str">
            <v>CENTRE GEORGES-FRANCOIS LECLERC</v>
          </cell>
          <cell r="C46" t="str">
            <v>CLCC</v>
          </cell>
          <cell r="D46" t="str">
            <v>Bourgogne Franche-Comté</v>
          </cell>
          <cell r="E46">
            <v>2009</v>
          </cell>
          <cell r="F46">
            <v>33</v>
          </cell>
          <cell r="G46">
            <v>36.5</v>
          </cell>
          <cell r="H46">
            <v>41</v>
          </cell>
          <cell r="I46">
            <v>0.12458515431240953</v>
          </cell>
        </row>
        <row r="47">
          <cell r="A47" t="str">
            <v>250000015</v>
          </cell>
          <cell r="B47" t="str">
            <v>CHU DE BESANCON</v>
          </cell>
          <cell r="C47" t="str">
            <v>CHR</v>
          </cell>
          <cell r="D47" t="str">
            <v>Bourgogne Franche-Comté</v>
          </cell>
          <cell r="E47">
            <v>2009</v>
          </cell>
          <cell r="F47">
            <v>542</v>
          </cell>
          <cell r="G47">
            <v>559</v>
          </cell>
          <cell r="H47">
            <v>549</v>
          </cell>
          <cell r="I47">
            <v>1.86166361994615</v>
          </cell>
        </row>
        <row r="48">
          <cell r="A48" t="str">
            <v>710780263</v>
          </cell>
          <cell r="B48" t="str">
            <v>CH DE MACON</v>
          </cell>
          <cell r="C48" t="str">
            <v>CH</v>
          </cell>
          <cell r="D48" t="str">
            <v>Bourgogne Franche-Comté</v>
          </cell>
          <cell r="E48">
            <v>2013</v>
          </cell>
          <cell r="F48">
            <v>2</v>
          </cell>
          <cell r="G48">
            <v>1</v>
          </cell>
          <cell r="H48">
            <v>1</v>
          </cell>
          <cell r="I48">
            <v>4.5270642709441629E-3</v>
          </cell>
        </row>
        <row r="49">
          <cell r="A49" t="str">
            <v>710780958</v>
          </cell>
          <cell r="B49" t="str">
            <v>CH DE CHALON SUR SAONE</v>
          </cell>
          <cell r="C49" t="str">
            <v>CH</v>
          </cell>
          <cell r="D49" t="str">
            <v>Bourgogne Franche-Comté</v>
          </cell>
          <cell r="E49">
            <v>2014</v>
          </cell>
          <cell r="F49">
            <v>0</v>
          </cell>
          <cell r="G49">
            <v>1.5</v>
          </cell>
          <cell r="H49">
            <v>1.5</v>
          </cell>
          <cell r="I49">
            <v>3.3645895886626771E-3</v>
          </cell>
        </row>
        <row r="50">
          <cell r="A50" t="str">
            <v>890000037</v>
          </cell>
          <cell r="B50" t="str">
            <v>CH D'AUXERRE</v>
          </cell>
          <cell r="C50" t="str">
            <v>CH</v>
          </cell>
          <cell r="D50" t="str">
            <v>Bourgogne Franche-Comté</v>
          </cell>
          <cell r="E50">
            <v>2015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900000365</v>
          </cell>
          <cell r="B51" t="str">
            <v>CH DE BELFORT-MONTBELIARD</v>
          </cell>
          <cell r="C51" t="str">
            <v>CH</v>
          </cell>
          <cell r="D51" t="str">
            <v>Bourgogne Franche-Comté</v>
          </cell>
          <cell r="E51">
            <v>2013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220000020</v>
          </cell>
          <cell r="B52" t="str">
            <v>CH DE SAINT BRIEUC</v>
          </cell>
          <cell r="C52" t="str">
            <v>CH</v>
          </cell>
          <cell r="D52" t="str">
            <v>Bretagne</v>
          </cell>
          <cell r="E52">
            <v>2014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220000640</v>
          </cell>
          <cell r="B53" t="str">
            <v>CLINIQUE ARMORICAINE DE RADIOLOGIE</v>
          </cell>
          <cell r="C53" t="str">
            <v>CLINIQUE</v>
          </cell>
          <cell r="D53" t="str">
            <v>Bretagne</v>
          </cell>
          <cell r="E53">
            <v>2014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290000017</v>
          </cell>
          <cell r="B54" t="str">
            <v>CHRU DE BREST - CH Morlaix</v>
          </cell>
          <cell r="C54" t="str">
            <v>CHR</v>
          </cell>
          <cell r="D54" t="str">
            <v>Bretagne</v>
          </cell>
          <cell r="E54">
            <v>2009</v>
          </cell>
          <cell r="F54">
            <v>549.5</v>
          </cell>
          <cell r="G54">
            <v>589</v>
          </cell>
          <cell r="H54">
            <v>628.5</v>
          </cell>
          <cell r="I54">
            <v>1.9928218213534006</v>
          </cell>
        </row>
        <row r="55">
          <cell r="A55" t="str">
            <v>350000022</v>
          </cell>
          <cell r="B55" t="str">
            <v>CH DE SAINT MALO</v>
          </cell>
          <cell r="C55" t="str">
            <v>CH</v>
          </cell>
          <cell r="D55" t="str">
            <v>Bretagne</v>
          </cell>
          <cell r="E55">
            <v>2011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350000121</v>
          </cell>
          <cell r="B56" t="str">
            <v>CHP ST-GREGOIRE</v>
          </cell>
          <cell r="C56" t="str">
            <v>CLINIQUE</v>
          </cell>
          <cell r="D56" t="str">
            <v>Bretagne</v>
          </cell>
          <cell r="E56">
            <v>2014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350002812</v>
          </cell>
          <cell r="B57" t="str">
            <v>CENTRE EUGÈNE MARQUIS</v>
          </cell>
          <cell r="C57" t="str">
            <v>CLCC</v>
          </cell>
          <cell r="D57" t="str">
            <v>Bretagne</v>
          </cell>
          <cell r="E57">
            <v>2009</v>
          </cell>
          <cell r="F57">
            <v>15.5</v>
          </cell>
          <cell r="G57">
            <v>14.5</v>
          </cell>
          <cell r="H57">
            <v>12.5</v>
          </cell>
          <cell r="I57">
            <v>4.7991001548208859E-2</v>
          </cell>
        </row>
        <row r="58">
          <cell r="A58" t="str">
            <v>350005179</v>
          </cell>
          <cell r="B58" t="str">
            <v>CHU DE RENNES</v>
          </cell>
          <cell r="C58" t="str">
            <v>CHR</v>
          </cell>
          <cell r="D58" t="str">
            <v>Bretagne</v>
          </cell>
          <cell r="E58">
            <v>2009</v>
          </cell>
          <cell r="F58">
            <v>850</v>
          </cell>
          <cell r="G58">
            <v>839</v>
          </cell>
          <cell r="H58">
            <v>976.5</v>
          </cell>
          <cell r="I58">
            <v>3.0062440210377606</v>
          </cell>
        </row>
        <row r="59">
          <cell r="A59" t="str">
            <v>560005746</v>
          </cell>
          <cell r="B59" t="str">
            <v>CH BRETAGNE SUD</v>
          </cell>
          <cell r="C59" t="str">
            <v>CH</v>
          </cell>
          <cell r="D59" t="str">
            <v>Bretagne</v>
          </cell>
          <cell r="E59">
            <v>2014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560023210</v>
          </cell>
          <cell r="B60" t="str">
            <v xml:space="preserve">CH BRETAGNE ATLANTIQUE </v>
          </cell>
          <cell r="C60" t="str">
            <v>CH</v>
          </cell>
          <cell r="D60" t="str">
            <v>Bretagne</v>
          </cell>
          <cell r="E60">
            <v>2012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280000134</v>
          </cell>
          <cell r="B61" t="str">
            <v>CH DE CHARTRES</v>
          </cell>
          <cell r="C61" t="str">
            <v>CH</v>
          </cell>
          <cell r="D61" t="str">
            <v>Centre</v>
          </cell>
          <cell r="E61">
            <v>2013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370000481</v>
          </cell>
          <cell r="B62" t="str">
            <v>CHRU DE TOURS</v>
          </cell>
          <cell r="C62" t="str">
            <v>CHR</v>
          </cell>
          <cell r="D62" t="str">
            <v>Centre</v>
          </cell>
          <cell r="E62">
            <v>2009</v>
          </cell>
          <cell r="F62">
            <v>721</v>
          </cell>
          <cell r="G62">
            <v>792.5</v>
          </cell>
          <cell r="H62">
            <v>712.5</v>
          </cell>
          <cell r="I62">
            <v>2.5116324831866037</v>
          </cell>
        </row>
        <row r="63">
          <cell r="A63" t="str">
            <v>450000088</v>
          </cell>
          <cell r="B63" t="str">
            <v>CHR D'ORLEANS</v>
          </cell>
          <cell r="C63" t="str">
            <v>CHR</v>
          </cell>
          <cell r="D63" t="str">
            <v>Centre</v>
          </cell>
          <cell r="E63">
            <v>2009</v>
          </cell>
          <cell r="F63">
            <v>64.5</v>
          </cell>
          <cell r="G63">
            <v>79</v>
          </cell>
          <cell r="H63">
            <v>75</v>
          </cell>
          <cell r="I63">
            <v>0.24639206551675513</v>
          </cell>
        </row>
        <row r="64">
          <cell r="A64" t="str">
            <v>750000523</v>
          </cell>
          <cell r="B64" t="str">
            <v>GH ST-JOSEPH - LEOPOLD BELLAN</v>
          </cell>
          <cell r="C64" t="str">
            <v>EBNL</v>
          </cell>
          <cell r="D64" t="str">
            <v>Ile-de-France</v>
          </cell>
          <cell r="E64">
            <v>2009</v>
          </cell>
          <cell r="F64">
            <v>150</v>
          </cell>
          <cell r="G64">
            <v>148.5</v>
          </cell>
          <cell r="H64">
            <v>147</v>
          </cell>
          <cell r="I64">
            <v>0.50271891038984051</v>
          </cell>
        </row>
        <row r="65">
          <cell r="A65" t="str">
            <v>750000549</v>
          </cell>
          <cell r="B65" t="str">
            <v>FONDATION OPHTALMOLOGIQUE ROTHSCHILD</v>
          </cell>
          <cell r="C65" t="str">
            <v>EBNL</v>
          </cell>
          <cell r="D65" t="str">
            <v>Ile-de-France</v>
          </cell>
          <cell r="E65">
            <v>2009</v>
          </cell>
          <cell r="F65">
            <v>17</v>
          </cell>
          <cell r="G65">
            <v>15</v>
          </cell>
          <cell r="H65">
            <v>12</v>
          </cell>
          <cell r="I65">
            <v>4.9708334969677997E-2</v>
          </cell>
        </row>
        <row r="66">
          <cell r="A66" t="str">
            <v>750006728</v>
          </cell>
          <cell r="B66" t="str">
            <v>GH DIACONESSES CROIX ST-SIMON</v>
          </cell>
          <cell r="C66" t="str">
            <v>EBNL</v>
          </cell>
          <cell r="D66" t="str">
            <v>Ile-de-France</v>
          </cell>
          <cell r="E66">
            <v>2009</v>
          </cell>
          <cell r="F66">
            <v>32.5</v>
          </cell>
          <cell r="G66">
            <v>34</v>
          </cell>
          <cell r="H66">
            <v>39</v>
          </cell>
          <cell r="I66">
            <v>0.11896510378682709</v>
          </cell>
        </row>
        <row r="67">
          <cell r="A67" t="str">
            <v>750050940</v>
          </cell>
          <cell r="B67" t="str">
            <v>UNICANCER</v>
          </cell>
          <cell r="C67" t="str">
            <v>GCS</v>
          </cell>
          <cell r="D67" t="str">
            <v>Ile-de-France</v>
          </cell>
          <cell r="E67">
            <v>2012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750056277</v>
          </cell>
          <cell r="B68" t="str">
            <v>GCS GDS RECHERCHE ET ENSEIGNEMENT</v>
          </cell>
          <cell r="C68" t="str">
            <v>GCS</v>
          </cell>
          <cell r="D68" t="str">
            <v>Ile-de-France</v>
          </cell>
          <cell r="E68">
            <v>2013</v>
          </cell>
          <cell r="F68">
            <v>10</v>
          </cell>
          <cell r="G68">
            <v>10.5</v>
          </cell>
          <cell r="H68">
            <v>8.5</v>
          </cell>
          <cell r="I68">
            <v>3.2737750145893522E-2</v>
          </cell>
        </row>
        <row r="69">
          <cell r="A69" t="str">
            <v>750110025</v>
          </cell>
          <cell r="B69" t="str">
            <v>CHNO DES QUINZE-VINGT</v>
          </cell>
          <cell r="C69" t="str">
            <v>CH</v>
          </cell>
          <cell r="D69" t="str">
            <v>Ile-de-France</v>
          </cell>
          <cell r="E69">
            <v>2009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750140014</v>
          </cell>
          <cell r="B70" t="str">
            <v>CH STE-ANNE</v>
          </cell>
          <cell r="C70" t="str">
            <v>CH</v>
          </cell>
          <cell r="D70" t="str">
            <v>Ile-de-France</v>
          </cell>
          <cell r="E70">
            <v>2009</v>
          </cell>
          <cell r="F70">
            <v>102</v>
          </cell>
          <cell r="G70">
            <v>101.5</v>
          </cell>
          <cell r="H70">
            <v>97</v>
          </cell>
          <cell r="I70">
            <v>0.33912739464346725</v>
          </cell>
        </row>
        <row r="71">
          <cell r="A71" t="str">
            <v>750150104</v>
          </cell>
          <cell r="B71" t="str">
            <v>INSTITUT MUTUALISTE MONTSOURIS - CLINIQUE MUTUALISTE DE L'ESTUAIRE</v>
          </cell>
          <cell r="C71" t="str">
            <v>EBNL</v>
          </cell>
          <cell r="D71" t="str">
            <v>Ile-de-France</v>
          </cell>
          <cell r="E71">
            <v>2009</v>
          </cell>
          <cell r="F71">
            <v>34</v>
          </cell>
          <cell r="G71">
            <v>34</v>
          </cell>
          <cell r="H71">
            <v>36</v>
          </cell>
          <cell r="I71">
            <v>0.11732650764481822</v>
          </cell>
        </row>
        <row r="72">
          <cell r="A72" t="str">
            <v>750160012</v>
          </cell>
          <cell r="B72" t="str">
            <v>INSTUTUT CURIE - SAINT-CLOUD</v>
          </cell>
          <cell r="C72" t="str">
            <v>CLCC</v>
          </cell>
          <cell r="D72" t="str">
            <v>Ile-de-France</v>
          </cell>
          <cell r="E72">
            <v>2009</v>
          </cell>
          <cell r="F72">
            <v>36</v>
          </cell>
          <cell r="G72">
            <v>30.5</v>
          </cell>
          <cell r="H72">
            <v>37.5</v>
          </cell>
          <cell r="I72">
            <v>0.11734580240125045</v>
          </cell>
        </row>
        <row r="73">
          <cell r="A73" t="str">
            <v>750712184</v>
          </cell>
          <cell r="B73" t="str">
            <v>AP-HP</v>
          </cell>
          <cell r="C73" t="str">
            <v>CHR</v>
          </cell>
          <cell r="D73" t="str">
            <v>Ile-de-France</v>
          </cell>
          <cell r="E73">
            <v>2009</v>
          </cell>
          <cell r="F73">
            <v>5171.5</v>
          </cell>
          <cell r="G73">
            <v>5021</v>
          </cell>
          <cell r="H73">
            <v>5004</v>
          </cell>
          <cell r="I73">
            <v>17.149275238332706</v>
          </cell>
        </row>
        <row r="74">
          <cell r="A74" t="str">
            <v>750720468</v>
          </cell>
          <cell r="B74" t="str">
            <v>HOPITAL PRIVE COGNACQ-JAY</v>
          </cell>
          <cell r="C74" t="str">
            <v>EBNL</v>
          </cell>
          <cell r="D74" t="str">
            <v>Ile-de-France</v>
          </cell>
          <cell r="E74">
            <v>2015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750810814</v>
          </cell>
          <cell r="B75" t="str">
            <v>SERVICE DE SANTE DES ARMEES</v>
          </cell>
          <cell r="C75" t="str">
            <v>SSA</v>
          </cell>
          <cell r="D75" t="str">
            <v>Ile-de-France</v>
          </cell>
          <cell r="E75">
            <v>2009</v>
          </cell>
          <cell r="F75">
            <v>236</v>
          </cell>
          <cell r="G75">
            <v>185.5</v>
          </cell>
          <cell r="H75">
            <v>143.5</v>
          </cell>
          <cell r="I75">
            <v>0.63867772174883242</v>
          </cell>
        </row>
        <row r="76">
          <cell r="A76" t="str">
            <v>770020030</v>
          </cell>
          <cell r="B76" t="str">
            <v>GH EST FRANCILIEN</v>
          </cell>
          <cell r="C76" t="str">
            <v>GCS</v>
          </cell>
          <cell r="D76" t="str">
            <v>Ile-de-France</v>
          </cell>
          <cell r="E76">
            <v>2012</v>
          </cell>
          <cell r="F76">
            <v>23</v>
          </cell>
          <cell r="G76">
            <v>23</v>
          </cell>
          <cell r="H76">
            <v>23.5</v>
          </cell>
          <cell r="I76">
            <v>7.8415025887419346E-2</v>
          </cell>
        </row>
        <row r="77">
          <cell r="A77" t="str">
            <v>770110054</v>
          </cell>
          <cell r="B77" t="str">
            <v>CH DE MELUN</v>
          </cell>
          <cell r="C77" t="str">
            <v>CH</v>
          </cell>
          <cell r="D77" t="str">
            <v>Ile-de-France</v>
          </cell>
          <cell r="E77">
            <v>2013</v>
          </cell>
          <cell r="F77">
            <v>15</v>
          </cell>
          <cell r="G77">
            <v>11</v>
          </cell>
          <cell r="H77">
            <v>8.5</v>
          </cell>
          <cell r="I77">
            <v>3.9010691446556084E-2</v>
          </cell>
        </row>
        <row r="78">
          <cell r="A78" t="str">
            <v>780000287</v>
          </cell>
          <cell r="B78" t="str">
            <v>CH DE MANTES LA JOLIE</v>
          </cell>
          <cell r="C78" t="str">
            <v>CH</v>
          </cell>
          <cell r="D78" t="str">
            <v>Ile-de-France</v>
          </cell>
          <cell r="E78">
            <v>2013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780001236</v>
          </cell>
          <cell r="B79" t="str">
            <v>CH INTERCOMMUNAL DE POISSY ST-GERMAIN</v>
          </cell>
          <cell r="C79" t="str">
            <v>CH</v>
          </cell>
          <cell r="D79" t="str">
            <v>Ile-de-France</v>
          </cell>
          <cell r="E79">
            <v>2009</v>
          </cell>
          <cell r="F79">
            <v>45.5</v>
          </cell>
          <cell r="G79">
            <v>50.5</v>
          </cell>
          <cell r="H79">
            <v>53</v>
          </cell>
          <cell r="I79">
            <v>0.16802861917997727</v>
          </cell>
        </row>
        <row r="80">
          <cell r="A80" t="str">
            <v>780110078</v>
          </cell>
          <cell r="B80" t="str">
            <v>CH DE VERSAILLES</v>
          </cell>
          <cell r="C80" t="str">
            <v>CH</v>
          </cell>
          <cell r="D80" t="str">
            <v>Ile-de-France</v>
          </cell>
          <cell r="E80">
            <v>2009</v>
          </cell>
          <cell r="F80">
            <v>100.5</v>
          </cell>
          <cell r="G80">
            <v>97.5</v>
          </cell>
          <cell r="H80">
            <v>96</v>
          </cell>
          <cell r="I80">
            <v>0.3317937518823757</v>
          </cell>
        </row>
        <row r="81">
          <cell r="A81" t="str">
            <v>910002773</v>
          </cell>
          <cell r="B81" t="str">
            <v>CH SUD FRANCILIEN</v>
          </cell>
          <cell r="C81" t="str">
            <v>CH</v>
          </cell>
          <cell r="D81" t="str">
            <v>Ile-de-France</v>
          </cell>
          <cell r="E81">
            <v>2011</v>
          </cell>
          <cell r="F81">
            <v>59</v>
          </cell>
          <cell r="G81">
            <v>54</v>
          </cell>
          <cell r="H81">
            <v>54</v>
          </cell>
          <cell r="I81">
            <v>0.18850335927434317</v>
          </cell>
        </row>
        <row r="82">
          <cell r="A82" t="str">
            <v>910019447</v>
          </cell>
          <cell r="B82" t="str">
            <v>CH SUD ESSONNE</v>
          </cell>
          <cell r="C82" t="str">
            <v>CH</v>
          </cell>
          <cell r="D82" t="str">
            <v>Ile-de-France</v>
          </cell>
          <cell r="E82">
            <v>2014</v>
          </cell>
          <cell r="F82">
            <v>0</v>
          </cell>
          <cell r="G82">
            <v>26</v>
          </cell>
          <cell r="H82">
            <v>0</v>
          </cell>
          <cell r="I82">
            <v>2.9272356762477345E-2</v>
          </cell>
        </row>
        <row r="83">
          <cell r="A83" t="str">
            <v>910110063</v>
          </cell>
          <cell r="B83" t="str">
            <v>CH D'ORSAY</v>
          </cell>
          <cell r="C83" t="str">
            <v>CH</v>
          </cell>
          <cell r="D83" t="str">
            <v>Ile-de-France</v>
          </cell>
          <cell r="E83">
            <v>2009</v>
          </cell>
          <cell r="F83">
            <v>15.5</v>
          </cell>
          <cell r="G83">
            <v>15.5</v>
          </cell>
          <cell r="H83">
            <v>5.5</v>
          </cell>
          <cell r="I83">
            <v>4.129646247162222E-2</v>
          </cell>
        </row>
        <row r="84">
          <cell r="A84" t="str">
            <v>920000650</v>
          </cell>
          <cell r="B84" t="str">
            <v>HOPITAL FOCH - FRANCO BRITANNIQUE - MAISON JEANNE GARNIER</v>
          </cell>
          <cell r="C84" t="str">
            <v>EBNL</v>
          </cell>
          <cell r="D84" t="str">
            <v>Ile-de-France</v>
          </cell>
          <cell r="E84">
            <v>2009</v>
          </cell>
          <cell r="F84">
            <v>80.5</v>
          </cell>
          <cell r="G84">
            <v>74</v>
          </cell>
          <cell r="H84">
            <v>64</v>
          </cell>
          <cell r="I84">
            <v>0.24674560414746061</v>
          </cell>
        </row>
        <row r="85">
          <cell r="A85" t="str">
            <v>920000684</v>
          </cell>
          <cell r="B85" t="str">
            <v>CENTRE CHIRURGICAL MARIE LANNELONGUE</v>
          </cell>
          <cell r="C85" t="str">
            <v>EBNL</v>
          </cell>
          <cell r="D85" t="str">
            <v>Ile-de-France</v>
          </cell>
          <cell r="E85">
            <v>2009</v>
          </cell>
          <cell r="F85">
            <v>21.5</v>
          </cell>
          <cell r="G85">
            <v>20.5</v>
          </cell>
          <cell r="H85">
            <v>16</v>
          </cell>
          <cell r="I85">
            <v>6.5508373912628662E-2</v>
          </cell>
        </row>
        <row r="86">
          <cell r="A86" t="str">
            <v>920110020</v>
          </cell>
          <cell r="B86" t="str">
            <v>C.A.S.H. DE NANTERRE</v>
          </cell>
          <cell r="C86" t="str">
            <v>CH</v>
          </cell>
          <cell r="D86" t="str">
            <v>Ile-de-France</v>
          </cell>
          <cell r="E86">
            <v>2009</v>
          </cell>
          <cell r="F86">
            <v>5.5</v>
          </cell>
          <cell r="G86">
            <v>5.5</v>
          </cell>
          <cell r="H86">
            <v>5.5</v>
          </cell>
          <cell r="I86">
            <v>1.8617840990978022E-2</v>
          </cell>
        </row>
        <row r="87">
          <cell r="A87" t="str">
            <v>920810736</v>
          </cell>
          <cell r="B87" t="str">
            <v>CLINIQUE AMBROISE PARE</v>
          </cell>
          <cell r="C87" t="str">
            <v>CLINIQUE</v>
          </cell>
          <cell r="D87" t="str">
            <v>Ile-de-France</v>
          </cell>
          <cell r="E87">
            <v>2014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930021480</v>
          </cell>
          <cell r="B88" t="str">
            <v>GH INTERCOMMUNAL DU RAINCY-MONTFERMEIL</v>
          </cell>
          <cell r="C88" t="str">
            <v>CH</v>
          </cell>
          <cell r="D88" t="str">
            <v>Ile-de-France</v>
          </cell>
          <cell r="E88">
            <v>2013</v>
          </cell>
          <cell r="F88">
            <v>0</v>
          </cell>
          <cell r="G88">
            <v>9.5</v>
          </cell>
          <cell r="H88">
            <v>9.5</v>
          </cell>
          <cell r="I88">
            <v>2.1309067394863622E-2</v>
          </cell>
        </row>
        <row r="89">
          <cell r="A89" t="str">
            <v>930140025</v>
          </cell>
          <cell r="B89" t="str">
            <v>EPS DE VILLE-EVRARD</v>
          </cell>
          <cell r="C89" t="str">
            <v>EPSM</v>
          </cell>
          <cell r="D89" t="str">
            <v>Ile-de-France</v>
          </cell>
          <cell r="E89">
            <v>2014</v>
          </cell>
          <cell r="F89">
            <v>0</v>
          </cell>
          <cell r="G89">
            <v>1.5</v>
          </cell>
          <cell r="H89">
            <v>8.5</v>
          </cell>
          <cell r="I89">
            <v>1.1184988540729218E-2</v>
          </cell>
        </row>
        <row r="90">
          <cell r="A90" t="str">
            <v>940000664</v>
          </cell>
          <cell r="B90" t="str">
            <v>GUSTAVE ROUSSY</v>
          </cell>
          <cell r="C90" t="str">
            <v>CLCC</v>
          </cell>
          <cell r="D90" t="str">
            <v>Ile-de-France</v>
          </cell>
          <cell r="E90">
            <v>2009</v>
          </cell>
          <cell r="F90">
            <v>38.5</v>
          </cell>
          <cell r="G90">
            <v>72</v>
          </cell>
          <cell r="H90">
            <v>43.5</v>
          </cell>
          <cell r="I90">
            <v>0.17362719201689883</v>
          </cell>
        </row>
        <row r="91">
          <cell r="A91" t="str">
            <v>940016819</v>
          </cell>
          <cell r="B91" t="str">
            <v>HOPITAUX DE ST-MAURICE</v>
          </cell>
          <cell r="C91" t="str">
            <v>CH</v>
          </cell>
          <cell r="D91" t="str">
            <v>Ile-de-France</v>
          </cell>
          <cell r="E91">
            <v>2009</v>
          </cell>
          <cell r="F91">
            <v>6.5</v>
          </cell>
          <cell r="G91">
            <v>4.5</v>
          </cell>
          <cell r="H91">
            <v>3.5</v>
          </cell>
          <cell r="I91">
            <v>1.6399583687492208E-2</v>
          </cell>
        </row>
        <row r="92">
          <cell r="A92" t="str">
            <v>940110018</v>
          </cell>
          <cell r="B92" t="str">
            <v>CH INTERCOMMUNAL DE CRETEIL</v>
          </cell>
          <cell r="C92" t="str">
            <v>CH</v>
          </cell>
          <cell r="D92" t="str">
            <v>Ile-de-France</v>
          </cell>
          <cell r="E92">
            <v>2009</v>
          </cell>
          <cell r="F92">
            <v>68</v>
          </cell>
          <cell r="G92">
            <v>68</v>
          </cell>
          <cell r="H92">
            <v>68</v>
          </cell>
          <cell r="I92">
            <v>0.23018421588845556</v>
          </cell>
        </row>
        <row r="93">
          <cell r="A93" t="str">
            <v>940140015</v>
          </cell>
          <cell r="B93" t="str">
            <v>FONDATION VALLEE</v>
          </cell>
          <cell r="C93" t="str">
            <v>CH</v>
          </cell>
          <cell r="D93" t="str">
            <v>Ile-de-France</v>
          </cell>
          <cell r="E93">
            <v>2012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940000649</v>
          </cell>
          <cell r="B94" t="str">
            <v>HOPITAL SAINTE-CAMILLE</v>
          </cell>
          <cell r="C94" t="str">
            <v>EBNL</v>
          </cell>
          <cell r="D94" t="str">
            <v>Ile-de-France</v>
          </cell>
          <cell r="E94">
            <v>2015</v>
          </cell>
          <cell r="F94">
            <v>0</v>
          </cell>
          <cell r="G94">
            <v>40.5</v>
          </cell>
          <cell r="H94">
            <v>40.5</v>
          </cell>
          <cell r="I94">
            <v>9.0843918893892261E-2</v>
          </cell>
        </row>
        <row r="95">
          <cell r="A95" t="str">
            <v>950013870</v>
          </cell>
          <cell r="B95" t="str">
            <v>HOPITAL SIMONE WEIL</v>
          </cell>
          <cell r="C95" t="str">
            <v>CH</v>
          </cell>
          <cell r="D95" t="str">
            <v>Ile-de-France</v>
          </cell>
          <cell r="E95">
            <v>2014</v>
          </cell>
          <cell r="F95">
            <v>0</v>
          </cell>
          <cell r="G95">
            <v>2</v>
          </cell>
          <cell r="H95">
            <v>5</v>
          </cell>
          <cell r="I95">
            <v>7.8377190024358969E-3</v>
          </cell>
        </row>
        <row r="96">
          <cell r="A96" t="str">
            <v>950110015</v>
          </cell>
          <cell r="B96" t="str">
            <v>CH D'ARGENTEUIL</v>
          </cell>
          <cell r="C96" t="str">
            <v>CH</v>
          </cell>
          <cell r="D96" t="str">
            <v>Ile-de-France</v>
          </cell>
          <cell r="E96">
            <v>2013</v>
          </cell>
          <cell r="F96">
            <v>6</v>
          </cell>
          <cell r="G96">
            <v>6</v>
          </cell>
          <cell r="H96">
            <v>8</v>
          </cell>
          <cell r="I96">
            <v>2.2544771690748283E-2</v>
          </cell>
        </row>
        <row r="97">
          <cell r="A97" t="str">
            <v>950110080</v>
          </cell>
          <cell r="B97" t="str">
            <v>CH DE PONTOISE</v>
          </cell>
          <cell r="C97" t="str">
            <v>CH</v>
          </cell>
          <cell r="D97" t="str">
            <v>Ile-de-France</v>
          </cell>
          <cell r="E97">
            <v>2012</v>
          </cell>
          <cell r="F97">
            <v>21.5</v>
          </cell>
          <cell r="G97">
            <v>26</v>
          </cell>
          <cell r="H97">
            <v>23.5</v>
          </cell>
          <cell r="I97">
            <v>8.0079602104982245E-2</v>
          </cell>
        </row>
        <row r="98">
          <cell r="A98" t="str">
            <v>300780038</v>
          </cell>
          <cell r="B98" t="str">
            <v>CHU DE NIMES</v>
          </cell>
          <cell r="C98" t="str">
            <v>CHR</v>
          </cell>
          <cell r="D98" t="str">
            <v>Languedoc Roussillon Midi-Pyrénées</v>
          </cell>
          <cell r="E98">
            <v>2009</v>
          </cell>
          <cell r="F98">
            <v>258</v>
          </cell>
          <cell r="G98">
            <v>251.5</v>
          </cell>
          <cell r="H98">
            <v>241.5</v>
          </cell>
          <cell r="I98">
            <v>0.8475941088562966</v>
          </cell>
        </row>
        <row r="99">
          <cell r="A99" t="str">
            <v>310000054</v>
          </cell>
          <cell r="B99" t="str">
            <v>CLINIQUE SARRUS-TEINTURIERS</v>
          </cell>
          <cell r="C99" t="str">
            <v>CLINIQUE</v>
          </cell>
          <cell r="D99" t="str">
            <v>Languedoc Roussillon Midi-Pyrénées</v>
          </cell>
          <cell r="E99">
            <v>2015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310780259</v>
          </cell>
          <cell r="B100" t="str">
            <v>CLINIQUE PASTEUR</v>
          </cell>
          <cell r="C100" t="str">
            <v>CLINIQUE</v>
          </cell>
          <cell r="D100" t="str">
            <v>Languedoc Roussillon Midi-Pyrénées</v>
          </cell>
          <cell r="E100">
            <v>2014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310781406</v>
          </cell>
          <cell r="B101" t="str">
            <v>CHU DE TOULOUSE</v>
          </cell>
          <cell r="C101" t="str">
            <v>CHR</v>
          </cell>
          <cell r="D101" t="str">
            <v>Languedoc Roussillon Midi-Pyrénées</v>
          </cell>
          <cell r="E101">
            <v>2009</v>
          </cell>
          <cell r="F101">
            <v>966</v>
          </cell>
          <cell r="G101">
            <v>1007.5</v>
          </cell>
          <cell r="H101">
            <v>1038.5</v>
          </cell>
          <cell r="I101">
            <v>3.3976900643942312</v>
          </cell>
        </row>
        <row r="102">
          <cell r="A102" t="str">
            <v>310782347</v>
          </cell>
          <cell r="B102" t="str">
            <v>INSTITUT CLAUDIUS REGAUD</v>
          </cell>
          <cell r="C102" t="str">
            <v>CLCC</v>
          </cell>
          <cell r="D102" t="str">
            <v>Languedoc Roussillon Midi-Pyrénées</v>
          </cell>
          <cell r="E102">
            <v>2009</v>
          </cell>
          <cell r="F102">
            <v>28</v>
          </cell>
          <cell r="G102">
            <v>24</v>
          </cell>
          <cell r="H102">
            <v>21</v>
          </cell>
          <cell r="I102">
            <v>8.2457897500083796E-2</v>
          </cell>
        </row>
        <row r="103">
          <cell r="A103" t="str">
            <v>310788799</v>
          </cell>
          <cell r="B103" t="str">
            <v>CLINIQUE MEDIPOLE GARONNE</v>
          </cell>
          <cell r="C103" t="str">
            <v>CLINIQUE</v>
          </cell>
          <cell r="D103" t="str">
            <v>Languedoc Roussillon Midi-Pyrénées</v>
          </cell>
          <cell r="E103">
            <v>2015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340000207</v>
          </cell>
          <cell r="B104" t="str">
            <v>CENTRE PAUL LAMARQUE</v>
          </cell>
          <cell r="C104" t="str">
            <v>CLCC</v>
          </cell>
          <cell r="D104" t="str">
            <v>Languedoc Roussillon Midi-Pyrénées</v>
          </cell>
          <cell r="E104">
            <v>2009</v>
          </cell>
          <cell r="F104">
            <v>10</v>
          </cell>
          <cell r="G104">
            <v>7.5</v>
          </cell>
          <cell r="H104">
            <v>14.5</v>
          </cell>
          <cell r="I104">
            <v>3.6063369621225153E-2</v>
          </cell>
        </row>
        <row r="105">
          <cell r="A105" t="str">
            <v>340780055</v>
          </cell>
          <cell r="B105" t="str">
            <v>CH DE BEZIERS</v>
          </cell>
          <cell r="C105" t="str">
            <v>CH</v>
          </cell>
          <cell r="D105" t="str">
            <v>Languedoc Roussillon Midi-Pyrénées</v>
          </cell>
          <cell r="E105">
            <v>2013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340780477</v>
          </cell>
          <cell r="B106" t="str">
            <v>CHU DE MONTPELLIER</v>
          </cell>
          <cell r="C106" t="str">
            <v>CHR</v>
          </cell>
          <cell r="D106" t="str">
            <v>Languedoc Roussillon Midi-Pyrénées</v>
          </cell>
          <cell r="E106">
            <v>2009</v>
          </cell>
          <cell r="F106">
            <v>860.5</v>
          </cell>
          <cell r="G106">
            <v>875</v>
          </cell>
          <cell r="H106">
            <v>849</v>
          </cell>
          <cell r="I106">
            <v>2.9163230195045338</v>
          </cell>
        </row>
        <row r="107">
          <cell r="A107" t="str">
            <v>660780180</v>
          </cell>
          <cell r="B107" t="str">
            <v>CH DE PERPIGNAN</v>
          </cell>
          <cell r="C107" t="str">
            <v>CH</v>
          </cell>
          <cell r="D107" t="str">
            <v>Languedoc Roussillon Midi-Pyrénées</v>
          </cell>
          <cell r="E107">
            <v>2014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020000063</v>
          </cell>
          <cell r="B108" t="str">
            <v>CH DE SAINT QUENTIN</v>
          </cell>
          <cell r="C108" t="str">
            <v>CH</v>
          </cell>
          <cell r="D108" t="str">
            <v>Nord Pas-de-Calais Picardie</v>
          </cell>
          <cell r="E108">
            <v>2015</v>
          </cell>
          <cell r="F108">
            <v>0</v>
          </cell>
          <cell r="G108">
            <v>0</v>
          </cell>
          <cell r="H108">
            <v>4</v>
          </cell>
          <cell r="I108">
            <v>4.46879940118088E-3</v>
          </cell>
        </row>
        <row r="109">
          <cell r="A109" t="str">
            <v>590000188</v>
          </cell>
          <cell r="B109" t="str">
            <v>CENTRE OSCAR LAMBRET</v>
          </cell>
          <cell r="C109" t="str">
            <v>CLCC</v>
          </cell>
          <cell r="D109" t="str">
            <v>Nord Pas-de-Calais Picardie</v>
          </cell>
          <cell r="E109">
            <v>2009</v>
          </cell>
          <cell r="F109">
            <v>28.5</v>
          </cell>
          <cell r="G109">
            <v>29.5</v>
          </cell>
          <cell r="H109">
            <v>26</v>
          </cell>
          <cell r="I109">
            <v>9.4807127202991601E-2</v>
          </cell>
        </row>
        <row r="110">
          <cell r="A110" t="str">
            <v>590051801</v>
          </cell>
          <cell r="B110" t="str">
            <v>GHICL - HOPITAUX PRIVES DE METZ - RESEAU SSR</v>
          </cell>
          <cell r="C110" t="str">
            <v>EBNL</v>
          </cell>
          <cell r="D110" t="str">
            <v>Nord Pas-de-Calais Picardie</v>
          </cell>
          <cell r="E110">
            <v>2009</v>
          </cell>
          <cell r="F110">
            <v>299</v>
          </cell>
          <cell r="G110">
            <v>308.5</v>
          </cell>
          <cell r="H110">
            <v>317</v>
          </cell>
          <cell r="I110">
            <v>1.0429388036319054</v>
          </cell>
        </row>
        <row r="111">
          <cell r="A111" t="str">
            <v>590780193</v>
          </cell>
          <cell r="B111" t="str">
            <v>CHRU DE LILLE</v>
          </cell>
          <cell r="C111" t="str">
            <v>CHR</v>
          </cell>
          <cell r="D111" t="str">
            <v>Nord Pas-de-Calais Picardie</v>
          </cell>
          <cell r="E111">
            <v>2009</v>
          </cell>
          <cell r="F111">
            <v>1821.5</v>
          </cell>
          <cell r="G111">
            <v>1831</v>
          </cell>
          <cell r="H111">
            <v>1899</v>
          </cell>
          <cell r="I111">
            <v>6.2631690872270234</v>
          </cell>
        </row>
        <row r="112">
          <cell r="A112" t="str">
            <v>590781415</v>
          </cell>
          <cell r="B112" t="str">
            <v>CH DE DUNKERQUE</v>
          </cell>
          <cell r="C112" t="str">
            <v>CH</v>
          </cell>
          <cell r="D112" t="str">
            <v>Nord Pas-de-Calais Picardie</v>
          </cell>
          <cell r="E112">
            <v>2012</v>
          </cell>
          <cell r="F112">
            <v>39</v>
          </cell>
          <cell r="G112">
            <v>32</v>
          </cell>
          <cell r="H112">
            <v>37.5</v>
          </cell>
          <cell r="I112">
            <v>0.12246059903222384</v>
          </cell>
        </row>
        <row r="113">
          <cell r="A113" t="str">
            <v>590781803</v>
          </cell>
          <cell r="B113" t="str">
            <v>CH SAMBRE-AVESNOIS</v>
          </cell>
          <cell r="C113" t="str">
            <v>CH</v>
          </cell>
          <cell r="D113" t="str">
            <v>Nord Pas-de-Calais Picardie</v>
          </cell>
          <cell r="E113">
            <v>2014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590781902</v>
          </cell>
          <cell r="B114" t="str">
            <v>CH DE TOURCOING</v>
          </cell>
          <cell r="C114" t="str">
            <v>CH</v>
          </cell>
          <cell r="D114" t="str">
            <v>Nord Pas-de-Calais Picardie</v>
          </cell>
          <cell r="E114">
            <v>2009</v>
          </cell>
          <cell r="F114">
            <v>77</v>
          </cell>
          <cell r="G114">
            <v>79</v>
          </cell>
          <cell r="H114">
            <v>78.5</v>
          </cell>
          <cell r="I114">
            <v>0.26457729340009495</v>
          </cell>
        </row>
        <row r="115">
          <cell r="A115" t="str">
            <v>590782215</v>
          </cell>
          <cell r="B115" t="str">
            <v>CH DE VALENCIENNES</v>
          </cell>
          <cell r="C115" t="str">
            <v>CH</v>
          </cell>
          <cell r="D115" t="str">
            <v>Nord Pas-de-Calais Picardie</v>
          </cell>
          <cell r="E115">
            <v>2012</v>
          </cell>
          <cell r="F115">
            <v>81</v>
          </cell>
          <cell r="G115">
            <v>79.5</v>
          </cell>
          <cell r="H115">
            <v>65.5</v>
          </cell>
          <cell r="I115">
            <v>0.25518463437433508</v>
          </cell>
        </row>
        <row r="116">
          <cell r="A116" t="str">
            <v>590782421</v>
          </cell>
          <cell r="B116" t="str">
            <v>CH DE ROUBAIX</v>
          </cell>
          <cell r="C116" t="str">
            <v>CH</v>
          </cell>
          <cell r="D116" t="str">
            <v>Nord Pas-de-Calais Picardie</v>
          </cell>
          <cell r="E116">
            <v>2009</v>
          </cell>
          <cell r="F116">
            <v>72</v>
          </cell>
          <cell r="G116">
            <v>66</v>
          </cell>
          <cell r="H116">
            <v>66.5</v>
          </cell>
          <cell r="I116">
            <v>0.230824705452391</v>
          </cell>
        </row>
        <row r="117">
          <cell r="A117" t="str">
            <v>600100721</v>
          </cell>
          <cell r="B117" t="str">
            <v>CH INTERCOMMUNAL DE COMPIEGNE-NOYON</v>
          </cell>
          <cell r="C117" t="str">
            <v>CH</v>
          </cell>
          <cell r="D117" t="str">
            <v>Nord Pas-de-Calais Picardie</v>
          </cell>
          <cell r="E117">
            <v>2013</v>
          </cell>
          <cell r="F117">
            <v>5</v>
          </cell>
          <cell r="G117">
            <v>3.5</v>
          </cell>
          <cell r="H117">
            <v>3.5</v>
          </cell>
          <cell r="I117">
            <v>1.3560720403135525E-2</v>
          </cell>
        </row>
        <row r="118">
          <cell r="A118" t="str">
            <v>600101984</v>
          </cell>
          <cell r="B118" t="str">
            <v>GH PUBLIC DU SUD DE L'OISE</v>
          </cell>
          <cell r="C118" t="str">
            <v>CH</v>
          </cell>
          <cell r="D118" t="str">
            <v>Nord Pas-de-Calais Picardie</v>
          </cell>
          <cell r="E118">
            <v>2014</v>
          </cell>
          <cell r="F118">
            <v>10</v>
          </cell>
          <cell r="G118">
            <v>7.5</v>
          </cell>
          <cell r="H118">
            <v>5.5</v>
          </cell>
          <cell r="I118">
            <v>2.6008570968568172E-2</v>
          </cell>
        </row>
        <row r="119">
          <cell r="A119" t="str">
            <v>620100057</v>
          </cell>
          <cell r="B119" t="str">
            <v>CH D'ARRAS</v>
          </cell>
          <cell r="C119" t="str">
            <v>CH</v>
          </cell>
          <cell r="D119" t="str">
            <v>Nord Pas-de-Calais Picardie</v>
          </cell>
          <cell r="E119">
            <v>2012</v>
          </cell>
          <cell r="F119">
            <v>34</v>
          </cell>
          <cell r="G119">
            <v>30.5</v>
          </cell>
          <cell r="H119">
            <v>26</v>
          </cell>
          <cell r="I119">
            <v>0.10221399957768637</v>
          </cell>
        </row>
        <row r="120">
          <cell r="A120" t="str">
            <v>620100651</v>
          </cell>
          <cell r="B120" t="str">
            <v>CH DE BETHUNE</v>
          </cell>
          <cell r="C120" t="str">
            <v>CH</v>
          </cell>
          <cell r="D120" t="str">
            <v>Nord Pas-de-Calais Picardie</v>
          </cell>
          <cell r="E120">
            <v>2014</v>
          </cell>
          <cell r="F120">
            <v>54</v>
          </cell>
          <cell r="G120">
            <v>39</v>
          </cell>
          <cell r="H120">
            <v>35.5</v>
          </cell>
          <cell r="I120">
            <v>0.14523725254876052</v>
          </cell>
        </row>
        <row r="121">
          <cell r="A121" t="str">
            <v>620100685</v>
          </cell>
          <cell r="B121" t="str">
            <v>CH DE LENS</v>
          </cell>
          <cell r="C121" t="str">
            <v>CH</v>
          </cell>
          <cell r="D121" t="str">
            <v>Nord Pas-de-Calais Picardie</v>
          </cell>
          <cell r="E121">
            <v>2011</v>
          </cell>
          <cell r="F121">
            <v>119.5</v>
          </cell>
          <cell r="G121">
            <v>124.5</v>
          </cell>
          <cell r="H121">
            <v>114.5</v>
          </cell>
          <cell r="I121">
            <v>0.40455820892990041</v>
          </cell>
        </row>
        <row r="122">
          <cell r="A122" t="str">
            <v>620103440</v>
          </cell>
          <cell r="B122" t="str">
            <v>CH DE BOULOGNE</v>
          </cell>
          <cell r="C122" t="str">
            <v>CH</v>
          </cell>
          <cell r="D122" t="str">
            <v>Nord Pas-de-Calais Picardie</v>
          </cell>
          <cell r="E122">
            <v>2012</v>
          </cell>
          <cell r="F122">
            <v>33</v>
          </cell>
          <cell r="G122">
            <v>33</v>
          </cell>
          <cell r="H122">
            <v>33</v>
          </cell>
          <cell r="I122">
            <v>0.11170704594586812</v>
          </cell>
        </row>
        <row r="123">
          <cell r="A123" t="str">
            <v>800000044</v>
          </cell>
          <cell r="B123" t="str">
            <v>CHU D'AMIENS</v>
          </cell>
          <cell r="C123" t="str">
            <v>CHR</v>
          </cell>
          <cell r="D123" t="str">
            <v>Nord Pas-de-Calais Picardie</v>
          </cell>
          <cell r="E123">
            <v>2009</v>
          </cell>
          <cell r="F123">
            <v>709</v>
          </cell>
          <cell r="G123">
            <v>722.5</v>
          </cell>
          <cell r="H123">
            <v>703</v>
          </cell>
          <cell r="I123">
            <v>2.4085048660541921</v>
          </cell>
        </row>
        <row r="124">
          <cell r="A124" t="str">
            <v>800000119</v>
          </cell>
          <cell r="B124" t="str">
            <v>CH PHILIPPE PINEL</v>
          </cell>
          <cell r="C124" t="str">
            <v>EPSM</v>
          </cell>
          <cell r="D124" t="str">
            <v>Nord Pas-de-Calais Picardie</v>
          </cell>
          <cell r="E124">
            <v>2013</v>
          </cell>
          <cell r="F124">
            <v>7.5</v>
          </cell>
          <cell r="G124">
            <v>7.5</v>
          </cell>
          <cell r="H124">
            <v>3</v>
          </cell>
          <cell r="I124">
            <v>2.0360565661368811E-2</v>
          </cell>
        </row>
        <row r="125">
          <cell r="A125" t="str">
            <v>140000100</v>
          </cell>
          <cell r="B125" t="str">
            <v>CHU DE CAEN</v>
          </cell>
          <cell r="C125" t="str">
            <v>CHR</v>
          </cell>
          <cell r="D125" t="str">
            <v>Normandie</v>
          </cell>
          <cell r="E125">
            <v>2009</v>
          </cell>
          <cell r="F125">
            <v>568.5</v>
          </cell>
          <cell r="G125">
            <v>555</v>
          </cell>
          <cell r="H125">
            <v>563.5</v>
          </cell>
          <cell r="I125">
            <v>1.9036226384970005</v>
          </cell>
        </row>
        <row r="126">
          <cell r="A126" t="str">
            <v>140000555</v>
          </cell>
          <cell r="B126" t="str">
            <v>CENTRE FRANCOIS BACLESSE</v>
          </cell>
          <cell r="C126" t="str">
            <v>CLCC</v>
          </cell>
          <cell r="D126" t="str">
            <v>Normandie</v>
          </cell>
          <cell r="E126">
            <v>2009</v>
          </cell>
          <cell r="F126">
            <v>27.5</v>
          </cell>
          <cell r="G126">
            <v>19.5</v>
          </cell>
          <cell r="H126">
            <v>22.5</v>
          </cell>
          <cell r="I126">
            <v>7.849632669957482E-2</v>
          </cell>
        </row>
        <row r="127">
          <cell r="A127" t="str">
            <v>500000013</v>
          </cell>
          <cell r="B127" t="str">
            <v>CH PUBLIC DU COTENTIN</v>
          </cell>
          <cell r="C127" t="str">
            <v>CH</v>
          </cell>
          <cell r="D127" t="str">
            <v>Normandie</v>
          </cell>
          <cell r="E127">
            <v>2014</v>
          </cell>
          <cell r="F127">
            <v>0</v>
          </cell>
          <cell r="G127">
            <v>4.5</v>
          </cell>
          <cell r="H127">
            <v>3</v>
          </cell>
          <cell r="I127">
            <v>8.4179689905451993E-3</v>
          </cell>
        </row>
        <row r="128">
          <cell r="A128" t="str">
            <v>760000166</v>
          </cell>
          <cell r="B128" t="str">
            <v>CENTRE HENRI BECQUEREL</v>
          </cell>
          <cell r="C128" t="str">
            <v>CLCC</v>
          </cell>
          <cell r="D128" t="str">
            <v>Normandie</v>
          </cell>
          <cell r="E128">
            <v>2009</v>
          </cell>
          <cell r="F128">
            <v>22.5</v>
          </cell>
          <cell r="G128">
            <v>27</v>
          </cell>
          <cell r="H128">
            <v>29</v>
          </cell>
          <cell r="I128">
            <v>8.8492063429670365E-2</v>
          </cell>
        </row>
        <row r="129">
          <cell r="A129" t="str">
            <v>760000315</v>
          </cell>
          <cell r="B129" t="str">
            <v>CLINIQUE MATHILDE</v>
          </cell>
          <cell r="C129" t="str">
            <v>CLINIQUE</v>
          </cell>
          <cell r="D129" t="str">
            <v>Normandie</v>
          </cell>
          <cell r="E129">
            <v>2014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760780239</v>
          </cell>
          <cell r="B130" t="str">
            <v>CHU DE ROUEN</v>
          </cell>
          <cell r="C130" t="str">
            <v>CHR</v>
          </cell>
          <cell r="D130" t="str">
            <v>Normandie</v>
          </cell>
          <cell r="E130">
            <v>2009</v>
          </cell>
          <cell r="F130">
            <v>649</v>
          </cell>
          <cell r="G130">
            <v>606</v>
          </cell>
          <cell r="H130">
            <v>606</v>
          </cell>
          <cell r="I130">
            <v>2.1004536687270763</v>
          </cell>
        </row>
        <row r="131">
          <cell r="A131" t="str">
            <v>760780726</v>
          </cell>
          <cell r="B131" t="str">
            <v>GH DU HAVRE</v>
          </cell>
          <cell r="C131" t="str">
            <v>CH</v>
          </cell>
          <cell r="D131" t="str">
            <v>Normandie</v>
          </cell>
          <cell r="E131">
            <v>2014</v>
          </cell>
          <cell r="F131">
            <v>41</v>
          </cell>
          <cell r="G131">
            <v>41</v>
          </cell>
          <cell r="H131">
            <v>19</v>
          </cell>
          <cell r="I131">
            <v>0.11420914522625042</v>
          </cell>
        </row>
        <row r="132">
          <cell r="A132" t="str">
            <v>440000057</v>
          </cell>
          <cell r="B132" t="str">
            <v>CH DE SAINT-NAZAIRE</v>
          </cell>
          <cell r="C132" t="str">
            <v>CH</v>
          </cell>
          <cell r="D132" t="str">
            <v>Pays de la Loire</v>
          </cell>
          <cell r="E132">
            <v>2015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440000289</v>
          </cell>
          <cell r="B133" t="str">
            <v>CHU DE NANTES</v>
          </cell>
          <cell r="C133" t="str">
            <v>CHR</v>
          </cell>
          <cell r="D133" t="str">
            <v>Pays de la Loire</v>
          </cell>
          <cell r="E133">
            <v>2009</v>
          </cell>
          <cell r="F133">
            <v>953</v>
          </cell>
          <cell r="G133">
            <v>964.5</v>
          </cell>
          <cell r="H133">
            <v>1013.5</v>
          </cell>
          <cell r="I133">
            <v>3.306502063947617</v>
          </cell>
        </row>
        <row r="134">
          <cell r="A134" t="str">
            <v>490000031</v>
          </cell>
          <cell r="B134" t="str">
            <v>CHU D'ANGERS</v>
          </cell>
          <cell r="C134" t="str">
            <v>CHR</v>
          </cell>
          <cell r="D134" t="str">
            <v>Pays de la Loire</v>
          </cell>
          <cell r="E134">
            <v>2009</v>
          </cell>
          <cell r="F134">
            <v>516.5</v>
          </cell>
          <cell r="G134">
            <v>461</v>
          </cell>
          <cell r="H134">
            <v>520</v>
          </cell>
          <cell r="I134">
            <v>1.689809498539653</v>
          </cell>
        </row>
        <row r="135">
          <cell r="A135" t="str">
            <v>490000155</v>
          </cell>
          <cell r="B135" t="str">
            <v>INSTITUT DE CANCEROLOGIE DE L'OUEST</v>
          </cell>
          <cell r="C135" t="str">
            <v>CLCC</v>
          </cell>
          <cell r="D135" t="str">
            <v>Pays de la Loire</v>
          </cell>
          <cell r="E135">
            <v>2009</v>
          </cell>
          <cell r="F135">
            <v>16</v>
          </cell>
          <cell r="G135">
            <v>19.5</v>
          </cell>
          <cell r="H135">
            <v>25.5</v>
          </cell>
          <cell r="I135">
            <v>6.8714900115738484E-2</v>
          </cell>
        </row>
        <row r="136">
          <cell r="A136" t="str">
            <v>720000025</v>
          </cell>
          <cell r="B136" t="str">
            <v>CH DU MANS</v>
          </cell>
          <cell r="C136" t="str">
            <v>CH</v>
          </cell>
          <cell r="D136" t="str">
            <v>Pays de la Loire</v>
          </cell>
          <cell r="E136">
            <v>2009</v>
          </cell>
          <cell r="F136">
            <v>22</v>
          </cell>
          <cell r="G136">
            <v>32.5</v>
          </cell>
          <cell r="H136">
            <v>32.5</v>
          </cell>
          <cell r="I136">
            <v>9.8023491084550829E-2</v>
          </cell>
        </row>
        <row r="137">
          <cell r="A137" t="str">
            <v>850000019</v>
          </cell>
          <cell r="B137" t="str">
            <v>CH DE LA ROCHE/YON</v>
          </cell>
          <cell r="C137" t="str">
            <v>CH</v>
          </cell>
          <cell r="D137" t="str">
            <v>Pays de la Loire</v>
          </cell>
          <cell r="E137">
            <v>2010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060000528</v>
          </cell>
          <cell r="B138" t="str">
            <v>CENTRE ANTOINE LACASSAGNE</v>
          </cell>
          <cell r="C138" t="str">
            <v>CLCC</v>
          </cell>
          <cell r="D138" t="str">
            <v>Provence Alpes Côte d'Azur</v>
          </cell>
          <cell r="E138">
            <v>2009</v>
          </cell>
          <cell r="F138">
            <v>14</v>
          </cell>
          <cell r="G138">
            <v>19.5</v>
          </cell>
          <cell r="H138">
            <v>23</v>
          </cell>
          <cell r="I138">
            <v>6.363789594483138E-2</v>
          </cell>
        </row>
        <row r="139">
          <cell r="A139" t="str">
            <v>060001468</v>
          </cell>
          <cell r="B139" t="str">
            <v>CLINIQUE PLEIN CIEL</v>
          </cell>
          <cell r="C139" t="str">
            <v>EBNL</v>
          </cell>
          <cell r="D139" t="str">
            <v>Provence Alpes Côte d'Azur</v>
          </cell>
          <cell r="E139">
            <v>2015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060785011</v>
          </cell>
          <cell r="B140" t="str">
            <v>CHU DE NICE - FONDATION LENVAL</v>
          </cell>
          <cell r="C140" t="str">
            <v>CHR</v>
          </cell>
          <cell r="D140" t="str">
            <v>Provence Alpes Côte d'Azur</v>
          </cell>
          <cell r="E140">
            <v>2009</v>
          </cell>
          <cell r="F140">
            <v>505.5</v>
          </cell>
          <cell r="G140">
            <v>513.5</v>
          </cell>
          <cell r="H140">
            <v>560.5</v>
          </cell>
          <cell r="I140">
            <v>1.7816017109408744</v>
          </cell>
        </row>
        <row r="141">
          <cell r="A141" t="str">
            <v>130001647</v>
          </cell>
          <cell r="B141" t="str">
            <v>INSTITUT PAOLI CALMETTES</v>
          </cell>
          <cell r="C141" t="str">
            <v>CLCC</v>
          </cell>
          <cell r="D141" t="str">
            <v>Provence Alpes Côte d'Azur</v>
          </cell>
          <cell r="E141">
            <v>2009</v>
          </cell>
          <cell r="F141">
            <v>25.5</v>
          </cell>
          <cell r="G141">
            <v>26</v>
          </cell>
          <cell r="H141">
            <v>21.5</v>
          </cell>
          <cell r="I141">
            <v>8.2413211494729896E-2</v>
          </cell>
        </row>
        <row r="142">
          <cell r="A142" t="str">
            <v>130001928</v>
          </cell>
          <cell r="B142" t="str">
            <v>CENTRE DE GERONTOLOGIE DEPARTEMENTAL</v>
          </cell>
          <cell r="C142" t="str">
            <v>EBNL</v>
          </cell>
          <cell r="D142" t="str">
            <v>Provence Alpes Côte d'Azur</v>
          </cell>
          <cell r="E142">
            <v>2012</v>
          </cell>
          <cell r="F142">
            <v>4</v>
          </cell>
          <cell r="G142">
            <v>3</v>
          </cell>
          <cell r="H142">
            <v>3</v>
          </cell>
          <cell r="I142">
            <v>1.1297188267663443E-2</v>
          </cell>
        </row>
        <row r="143">
          <cell r="A143" t="str">
            <v>130043664</v>
          </cell>
          <cell r="B143" t="str">
            <v>HOPITAL AMBROISE PARE - PAUL DESBIEF</v>
          </cell>
          <cell r="C143" t="str">
            <v>EBNL</v>
          </cell>
          <cell r="D143" t="str">
            <v>Provence Alpes Côte d'Azur</v>
          </cell>
          <cell r="E143">
            <v>2012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130785652</v>
          </cell>
          <cell r="B144" t="str">
            <v>HOPITAL ST-JOSEPH - INSTITUT ARNAUD TZANCK</v>
          </cell>
          <cell r="C144" t="str">
            <v>EBNL</v>
          </cell>
          <cell r="D144" t="str">
            <v>Provence Alpes Côte d'Azur</v>
          </cell>
          <cell r="E144">
            <v>2009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130041916</v>
          </cell>
          <cell r="B145" t="str">
            <v>CHI AIX-PERTHUIS</v>
          </cell>
          <cell r="C145" t="str">
            <v>CH</v>
          </cell>
          <cell r="D145" t="str">
            <v>Provence Alpes Côte d'Azur</v>
          </cell>
          <cell r="E145">
            <v>2014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130786049</v>
          </cell>
          <cell r="B146" t="str">
            <v>AP-HM</v>
          </cell>
          <cell r="C146" t="str">
            <v>CHR</v>
          </cell>
          <cell r="D146" t="str">
            <v>Provence Alpes Côte d'Azur</v>
          </cell>
          <cell r="E146">
            <v>2009</v>
          </cell>
          <cell r="F146">
            <v>1396.5</v>
          </cell>
          <cell r="G146">
            <v>1491</v>
          </cell>
          <cell r="H146">
            <v>1476</v>
          </cell>
          <cell r="I146">
            <v>4.9224502270405583</v>
          </cell>
        </row>
        <row r="147">
          <cell r="A147" t="str">
            <v>830100525</v>
          </cell>
          <cell r="B147" t="str">
            <v>CH DE DRAGUIGNAN</v>
          </cell>
          <cell r="C147" t="str">
            <v>CH</v>
          </cell>
          <cell r="D147" t="str">
            <v>Provence Alpes Côte d'Azur</v>
          </cell>
          <cell r="E147">
            <v>2012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830100566</v>
          </cell>
          <cell r="B148" t="str">
            <v>CH DE FREJUS ST-RAPHAEL</v>
          </cell>
          <cell r="C148" t="str">
            <v>CH</v>
          </cell>
          <cell r="D148" t="str">
            <v>Provence Alpes Côte d'Azur</v>
          </cell>
          <cell r="E148">
            <v>2011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830100616</v>
          </cell>
          <cell r="B149" t="str">
            <v>CH DE TOULON</v>
          </cell>
          <cell r="C149" t="str">
            <v>CH</v>
          </cell>
          <cell r="D149" t="str">
            <v>Provence Alpes Côte d'Azur</v>
          </cell>
          <cell r="E149">
            <v>2012</v>
          </cell>
          <cell r="F149">
            <v>0</v>
          </cell>
          <cell r="G149">
            <v>0</v>
          </cell>
          <cell r="H149">
            <v>2.5</v>
          </cell>
          <cell r="I149">
            <v>2.7929996257380504E-3</v>
          </cell>
        </row>
        <row r="150">
          <cell r="A150" t="str">
            <v>840000350</v>
          </cell>
          <cell r="B150" t="str">
            <v>INSTITUT STE-CATHERINE</v>
          </cell>
          <cell r="C150" t="str">
            <v>EBNL</v>
          </cell>
          <cell r="D150" t="str">
            <v>Provence Alpes Côte d'Azur</v>
          </cell>
          <cell r="E150">
            <v>2010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840006597</v>
          </cell>
          <cell r="B151" t="str">
            <v>CH D'AVIGNON</v>
          </cell>
          <cell r="C151" t="str">
            <v>CH</v>
          </cell>
          <cell r="D151" t="str">
            <v>Provence Alpes Côte d'Azur</v>
          </cell>
          <cell r="E151">
            <v>2013</v>
          </cell>
          <cell r="F151">
            <v>0.5</v>
          </cell>
          <cell r="G151">
            <v>0.5</v>
          </cell>
          <cell r="H151">
            <v>0</v>
          </cell>
          <cell r="I151">
            <v>1.1339310740322102E-3</v>
          </cell>
        </row>
        <row r="152">
          <cell r="A152" t="str">
            <v>970100228</v>
          </cell>
          <cell r="B152" t="str">
            <v>CHU DE POINTE A PITRE</v>
          </cell>
          <cell r="C152" t="str">
            <v>CHR</v>
          </cell>
          <cell r="D152" t="str">
            <v>ZZ-Guadeloupe</v>
          </cell>
          <cell r="E152">
            <v>2009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970302022</v>
          </cell>
          <cell r="B153" t="str">
            <v>CH DE CAYENNE</v>
          </cell>
          <cell r="C153" t="str">
            <v>CH</v>
          </cell>
          <cell r="D153" t="str">
            <v>ZZ-Guyane</v>
          </cell>
          <cell r="E153">
            <v>2010</v>
          </cell>
          <cell r="F153">
            <v>8</v>
          </cell>
          <cell r="G153">
            <v>0</v>
          </cell>
          <cell r="H153">
            <v>0</v>
          </cell>
          <cell r="I153">
            <v>9.1360181806761798E-3</v>
          </cell>
        </row>
        <row r="154">
          <cell r="A154" t="str">
            <v>970302121</v>
          </cell>
          <cell r="B154" t="str">
            <v>CH DE L'OUEST GUYANNAIS</v>
          </cell>
          <cell r="C154" t="str">
            <v>CH</v>
          </cell>
          <cell r="D154" t="str">
            <v>ZZ-Guyane</v>
          </cell>
          <cell r="E154">
            <v>2013</v>
          </cell>
          <cell r="F154">
            <v>2</v>
          </cell>
          <cell r="G154">
            <v>0</v>
          </cell>
          <cell r="H154">
            <v>0</v>
          </cell>
          <cell r="I154">
            <v>2.284004545169045E-3</v>
          </cell>
        </row>
        <row r="155">
          <cell r="A155" t="str">
            <v>970211207</v>
          </cell>
          <cell r="B155" t="str">
            <v>CHU DE FORT-DE-FRANCE</v>
          </cell>
          <cell r="C155" t="str">
            <v>CHR</v>
          </cell>
          <cell r="D155" t="str">
            <v>ZZ-Martinique</v>
          </cell>
          <cell r="E155">
            <v>2009</v>
          </cell>
          <cell r="F155">
            <v>0</v>
          </cell>
          <cell r="G155">
            <v>11</v>
          </cell>
          <cell r="H155">
            <v>11</v>
          </cell>
          <cell r="I155">
            <v>2.4673656983526297E-2</v>
          </cell>
        </row>
        <row r="156">
          <cell r="A156" t="str">
            <v>970408589</v>
          </cell>
          <cell r="B156" t="str">
            <v>CHR DE LA REUNION</v>
          </cell>
          <cell r="C156" t="str">
            <v>CHR</v>
          </cell>
          <cell r="D156" t="str">
            <v>ZZ-Océan Indien</v>
          </cell>
          <cell r="E156">
            <v>2009</v>
          </cell>
          <cell r="F156">
            <v>57.5</v>
          </cell>
          <cell r="G156">
            <v>142</v>
          </cell>
          <cell r="H156">
            <v>179.5</v>
          </cell>
          <cell r="I156">
            <v>0.42607460611974757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tions AP groupées"/>
      <sheetName val="Publications AP dégroupées"/>
      <sheetName val="Essais-Inclusions"/>
      <sheetName val="Enseignement"/>
      <sheetName val="Score AP groupées"/>
      <sheetName val="Score AP dégroupées"/>
      <sheetName val="Montants"/>
    </sheetNames>
    <sheetDataSet>
      <sheetData sheetId="0"/>
      <sheetData sheetId="1"/>
      <sheetData sheetId="2"/>
      <sheetData sheetId="3"/>
      <sheetData sheetId="4"/>
      <sheetData sheetId="5"/>
      <sheetData sheetId="6">
        <row r="75">
          <cell r="U75">
            <v>1664287.7146139911</v>
          </cell>
        </row>
        <row r="262">
          <cell r="U262">
            <v>4136158.4392306367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9"/>
  <sheetViews>
    <sheetView workbookViewId="0">
      <selection activeCell="E1" sqref="E1"/>
    </sheetView>
  </sheetViews>
  <sheetFormatPr baseColWidth="10" defaultColWidth="9.140625" defaultRowHeight="12.75" x14ac:dyDescent="0.2"/>
  <cols>
    <col min="1" max="1" width="10.7109375" style="1" customWidth="1"/>
    <col min="2" max="2" width="69.140625" style="1" customWidth="1"/>
    <col min="3" max="3" width="9" style="1" customWidth="1"/>
    <col min="4" max="4" width="33.85546875" style="1" customWidth="1"/>
    <col min="5" max="5" width="7.7109375" style="2" customWidth="1"/>
    <col min="6" max="7" width="8.5703125" style="2" customWidth="1"/>
    <col min="8" max="8" width="10.28515625" style="2" bestFit="1" customWidth="1"/>
    <col min="9" max="9" width="10.28515625" style="2" customWidth="1"/>
    <col min="10" max="10" width="9.140625" style="8"/>
    <col min="11" max="37" width="9.140625" style="4"/>
    <col min="38" max="16384" width="9.140625" style="1"/>
  </cols>
  <sheetData>
    <row r="1" spans="1:37" s="3" customFormat="1" ht="38.25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556</v>
      </c>
      <c r="F1" s="6" t="s">
        <v>297</v>
      </c>
      <c r="G1" s="6" t="s">
        <v>298</v>
      </c>
      <c r="H1" s="6" t="s">
        <v>296</v>
      </c>
      <c r="I1" s="6" t="s">
        <v>311</v>
      </c>
      <c r="J1" s="6" t="s">
        <v>312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x14ac:dyDescent="0.2">
      <c r="A2" s="54" t="s">
        <v>319</v>
      </c>
      <c r="B2" s="27" t="s">
        <v>320</v>
      </c>
      <c r="C2" s="27" t="s">
        <v>36</v>
      </c>
      <c r="D2" s="27" t="s">
        <v>321</v>
      </c>
      <c r="E2" s="33">
        <v>2016</v>
      </c>
      <c r="F2" s="36">
        <v>0</v>
      </c>
      <c r="G2" s="36">
        <v>0</v>
      </c>
      <c r="H2" s="36">
        <v>0</v>
      </c>
      <c r="I2" s="33">
        <v>37</v>
      </c>
      <c r="J2" s="46">
        <f t="shared" ref="J2:J33" si="0">((100/$I$249*I2)*1/4+(100/$F$249*F2)*1/4+(100/$G$249*G2)*1/4)+(100/$H$249*H2)*1/4</f>
        <v>1.8589078865925515E-3</v>
      </c>
    </row>
    <row r="3" spans="1:37" x14ac:dyDescent="0.2">
      <c r="A3" s="54" t="s">
        <v>322</v>
      </c>
      <c r="B3" s="27" t="s">
        <v>323</v>
      </c>
      <c r="C3" s="27" t="s">
        <v>36</v>
      </c>
      <c r="D3" s="27" t="s">
        <v>321</v>
      </c>
      <c r="E3" s="33">
        <v>2016</v>
      </c>
      <c r="F3" s="36">
        <v>0</v>
      </c>
      <c r="G3" s="36">
        <v>0</v>
      </c>
      <c r="H3" s="36">
        <v>0</v>
      </c>
      <c r="I3" s="33">
        <v>6</v>
      </c>
      <c r="J3" s="46">
        <f t="shared" si="0"/>
        <v>3.0144452215014349E-4</v>
      </c>
    </row>
    <row r="4" spans="1:37" x14ac:dyDescent="0.2">
      <c r="A4" s="55" t="s">
        <v>52</v>
      </c>
      <c r="B4" s="10" t="s">
        <v>53</v>
      </c>
      <c r="C4" s="10" t="s">
        <v>9</v>
      </c>
      <c r="D4" s="27" t="s">
        <v>321</v>
      </c>
      <c r="E4" s="28">
        <v>2015</v>
      </c>
      <c r="F4" s="50">
        <v>0</v>
      </c>
      <c r="G4" s="50">
        <v>0</v>
      </c>
      <c r="H4" s="28">
        <v>126</v>
      </c>
      <c r="I4" s="33">
        <v>35</v>
      </c>
      <c r="J4" s="46">
        <f t="shared" si="0"/>
        <v>9.1980590739149867E-3</v>
      </c>
    </row>
    <row r="5" spans="1:37" x14ac:dyDescent="0.2">
      <c r="A5" s="55" t="s">
        <v>54</v>
      </c>
      <c r="B5" s="10" t="s">
        <v>55</v>
      </c>
      <c r="C5" s="10" t="s">
        <v>9</v>
      </c>
      <c r="D5" s="27" t="s">
        <v>321</v>
      </c>
      <c r="E5" s="28">
        <v>2014</v>
      </c>
      <c r="F5" s="50">
        <v>0</v>
      </c>
      <c r="G5" s="11">
        <v>2</v>
      </c>
      <c r="H5" s="28">
        <v>3</v>
      </c>
      <c r="I5" s="33">
        <v>9</v>
      </c>
      <c r="J5" s="46">
        <f t="shared" si="0"/>
        <v>7.4226512149268059E-4</v>
      </c>
    </row>
    <row r="6" spans="1:37" s="14" customFormat="1" x14ac:dyDescent="0.2">
      <c r="A6" s="54" t="s">
        <v>324</v>
      </c>
      <c r="B6" s="27" t="s">
        <v>325</v>
      </c>
      <c r="C6" s="27" t="s">
        <v>36</v>
      </c>
      <c r="D6" s="27" t="s">
        <v>321</v>
      </c>
      <c r="E6" s="33">
        <v>2016</v>
      </c>
      <c r="F6" s="36">
        <v>0</v>
      </c>
      <c r="G6" s="36">
        <v>0</v>
      </c>
      <c r="H6" s="36">
        <v>0</v>
      </c>
      <c r="I6" s="33">
        <v>90</v>
      </c>
      <c r="J6" s="46">
        <f t="shared" si="0"/>
        <v>4.5216678322521527E-3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">
      <c r="A7" s="54" t="s">
        <v>326</v>
      </c>
      <c r="B7" s="27" t="s">
        <v>327</v>
      </c>
      <c r="C7" s="27" t="s">
        <v>9</v>
      </c>
      <c r="D7" s="27" t="s">
        <v>321</v>
      </c>
      <c r="E7" s="33">
        <v>2016</v>
      </c>
      <c r="F7" s="36">
        <v>0</v>
      </c>
      <c r="G7" s="36">
        <v>0</v>
      </c>
      <c r="H7" s="36">
        <v>0</v>
      </c>
      <c r="I7" s="33">
        <v>257</v>
      </c>
      <c r="J7" s="46">
        <f t="shared" si="0"/>
        <v>1.2911873698764479E-2</v>
      </c>
    </row>
    <row r="8" spans="1:37" x14ac:dyDescent="0.2">
      <c r="A8" s="55" t="s">
        <v>56</v>
      </c>
      <c r="B8" s="10" t="s">
        <v>57</v>
      </c>
      <c r="C8" s="10" t="s">
        <v>9</v>
      </c>
      <c r="D8" s="27" t="s">
        <v>321</v>
      </c>
      <c r="E8" s="28">
        <v>2015</v>
      </c>
      <c r="F8" s="50">
        <v>0</v>
      </c>
      <c r="G8" s="50">
        <v>0</v>
      </c>
      <c r="H8" s="28">
        <v>198</v>
      </c>
      <c r="I8" s="33">
        <v>102</v>
      </c>
      <c r="J8" s="46">
        <f t="shared" si="0"/>
        <v>1.6815408253947291E-2</v>
      </c>
    </row>
    <row r="9" spans="1:37" x14ac:dyDescent="0.2">
      <c r="A9" s="55" t="s">
        <v>58</v>
      </c>
      <c r="B9" s="10" t="s">
        <v>59</v>
      </c>
      <c r="C9" s="10" t="s">
        <v>6</v>
      </c>
      <c r="D9" s="27" t="s">
        <v>321</v>
      </c>
      <c r="E9" s="28">
        <v>2009</v>
      </c>
      <c r="F9" s="51">
        <v>8404</v>
      </c>
      <c r="G9" s="11">
        <v>8943</v>
      </c>
      <c r="H9" s="28">
        <v>8008</v>
      </c>
      <c r="I9" s="33">
        <v>8818</v>
      </c>
      <c r="J9" s="46">
        <f t="shared" si="0"/>
        <v>1.924046970890668</v>
      </c>
    </row>
    <row r="10" spans="1:37" x14ac:dyDescent="0.2">
      <c r="A10" s="55" t="s">
        <v>60</v>
      </c>
      <c r="B10" s="10" t="s">
        <v>61</v>
      </c>
      <c r="C10" s="10" t="s">
        <v>9</v>
      </c>
      <c r="D10" s="27" t="s">
        <v>321</v>
      </c>
      <c r="E10" s="28">
        <v>2009</v>
      </c>
      <c r="F10" s="51">
        <v>347</v>
      </c>
      <c r="G10" s="11">
        <v>356</v>
      </c>
      <c r="H10" s="28">
        <v>419</v>
      </c>
      <c r="I10" s="33">
        <v>433</v>
      </c>
      <c r="J10" s="46">
        <f t="shared" si="0"/>
        <v>8.7373485326929429E-2</v>
      </c>
    </row>
    <row r="11" spans="1:37" x14ac:dyDescent="0.2">
      <c r="A11" s="55" t="s">
        <v>62</v>
      </c>
      <c r="B11" s="10" t="s">
        <v>63</v>
      </c>
      <c r="C11" s="10" t="s">
        <v>6</v>
      </c>
      <c r="D11" s="27" t="s">
        <v>321</v>
      </c>
      <c r="E11" s="28">
        <v>2009</v>
      </c>
      <c r="F11" s="51">
        <v>5002</v>
      </c>
      <c r="G11" s="11">
        <v>4952</v>
      </c>
      <c r="H11" s="28">
        <v>5370</v>
      </c>
      <c r="I11" s="33">
        <v>5930</v>
      </c>
      <c r="J11" s="46">
        <f t="shared" si="0"/>
        <v>1.1941234434350179</v>
      </c>
    </row>
    <row r="12" spans="1:37" x14ac:dyDescent="0.2">
      <c r="A12" s="54" t="s">
        <v>328</v>
      </c>
      <c r="B12" s="27" t="s">
        <v>329</v>
      </c>
      <c r="C12" s="27" t="s">
        <v>36</v>
      </c>
      <c r="D12" s="27" t="s">
        <v>321</v>
      </c>
      <c r="E12" s="33">
        <v>2016</v>
      </c>
      <c r="F12" s="36">
        <v>0</v>
      </c>
      <c r="G12" s="36">
        <v>0</v>
      </c>
      <c r="H12" s="36">
        <v>0</v>
      </c>
      <c r="I12" s="33">
        <v>125</v>
      </c>
      <c r="J12" s="46">
        <f t="shared" si="0"/>
        <v>6.2800942114613224E-3</v>
      </c>
    </row>
    <row r="13" spans="1:37" x14ac:dyDescent="0.2">
      <c r="A13" s="54" t="s">
        <v>330</v>
      </c>
      <c r="B13" s="27" t="s">
        <v>331</v>
      </c>
      <c r="C13" s="27" t="s">
        <v>36</v>
      </c>
      <c r="D13" s="27" t="s">
        <v>321</v>
      </c>
      <c r="E13" s="33">
        <v>2016</v>
      </c>
      <c r="F13" s="36">
        <v>0</v>
      </c>
      <c r="G13" s="36">
        <v>0</v>
      </c>
      <c r="H13" s="36">
        <v>0</v>
      </c>
      <c r="I13" s="33">
        <v>37</v>
      </c>
      <c r="J13" s="46">
        <f t="shared" si="0"/>
        <v>1.8589078865925515E-3</v>
      </c>
    </row>
    <row r="14" spans="1:37" x14ac:dyDescent="0.2">
      <c r="A14" s="55" t="s">
        <v>64</v>
      </c>
      <c r="B14" s="10" t="s">
        <v>65</v>
      </c>
      <c r="C14" s="10" t="s">
        <v>12</v>
      </c>
      <c r="D14" s="27" t="s">
        <v>321</v>
      </c>
      <c r="E14" s="28">
        <v>2009</v>
      </c>
      <c r="F14" s="51">
        <v>737</v>
      </c>
      <c r="G14" s="11">
        <v>868</v>
      </c>
      <c r="H14" s="28">
        <v>1073</v>
      </c>
      <c r="I14" s="33">
        <v>902</v>
      </c>
      <c r="J14" s="46">
        <f t="shared" si="0"/>
        <v>0.20181638934784918</v>
      </c>
    </row>
    <row r="15" spans="1:37" x14ac:dyDescent="0.2">
      <c r="A15" s="54" t="s">
        <v>332</v>
      </c>
      <c r="B15" s="27" t="s">
        <v>333</v>
      </c>
      <c r="C15" s="27" t="s">
        <v>36</v>
      </c>
      <c r="D15" s="27" t="s">
        <v>321</v>
      </c>
      <c r="E15" s="33">
        <v>2016</v>
      </c>
      <c r="F15" s="36">
        <v>0</v>
      </c>
      <c r="G15" s="36">
        <v>0</v>
      </c>
      <c r="H15" s="36">
        <v>0</v>
      </c>
      <c r="I15" s="33">
        <v>127</v>
      </c>
      <c r="J15" s="46">
        <f t="shared" si="0"/>
        <v>6.3805757188447037E-3</v>
      </c>
    </row>
    <row r="16" spans="1:37" x14ac:dyDescent="0.2">
      <c r="A16" s="54" t="s">
        <v>334</v>
      </c>
      <c r="B16" s="27" t="s">
        <v>335</v>
      </c>
      <c r="C16" s="27" t="s">
        <v>36</v>
      </c>
      <c r="D16" s="27" t="s">
        <v>321</v>
      </c>
      <c r="E16" s="33">
        <v>2016</v>
      </c>
      <c r="F16" s="36">
        <v>0</v>
      </c>
      <c r="G16" s="36">
        <v>0</v>
      </c>
      <c r="H16" s="36">
        <v>0</v>
      </c>
      <c r="I16" s="33">
        <v>33</v>
      </c>
      <c r="J16" s="46">
        <f t="shared" si="0"/>
        <v>1.6579448718257893E-3</v>
      </c>
    </row>
    <row r="17" spans="1:37" x14ac:dyDescent="0.2">
      <c r="A17" s="55" t="s">
        <v>66</v>
      </c>
      <c r="B17" s="10" t="s">
        <v>67</v>
      </c>
      <c r="C17" s="10" t="s">
        <v>6</v>
      </c>
      <c r="D17" s="27" t="s">
        <v>321</v>
      </c>
      <c r="E17" s="28">
        <v>2009</v>
      </c>
      <c r="F17" s="51">
        <v>4654</v>
      </c>
      <c r="G17" s="11">
        <v>5653</v>
      </c>
      <c r="H17" s="28">
        <v>5278</v>
      </c>
      <c r="I17" s="33">
        <v>6365</v>
      </c>
      <c r="J17" s="46">
        <f t="shared" si="0"/>
        <v>1.2293082828823534</v>
      </c>
    </row>
    <row r="18" spans="1:37" x14ac:dyDescent="0.2">
      <c r="A18" s="54" t="s">
        <v>336</v>
      </c>
      <c r="B18" s="27" t="s">
        <v>337</v>
      </c>
      <c r="C18" s="27" t="s">
        <v>36</v>
      </c>
      <c r="D18" s="27" t="s">
        <v>321</v>
      </c>
      <c r="E18" s="33">
        <v>2016</v>
      </c>
      <c r="F18" s="36">
        <v>0</v>
      </c>
      <c r="G18" s="36">
        <v>0</v>
      </c>
      <c r="H18" s="36">
        <v>0</v>
      </c>
      <c r="I18" s="33">
        <v>0</v>
      </c>
      <c r="J18" s="46">
        <f t="shared" si="0"/>
        <v>0</v>
      </c>
    </row>
    <row r="19" spans="1:37" x14ac:dyDescent="0.2">
      <c r="A19" s="55" t="s">
        <v>68</v>
      </c>
      <c r="B19" s="10" t="s">
        <v>69</v>
      </c>
      <c r="C19" s="10" t="s">
        <v>12</v>
      </c>
      <c r="D19" s="27" t="s">
        <v>321</v>
      </c>
      <c r="E19" s="28">
        <v>2009</v>
      </c>
      <c r="F19" s="51">
        <v>3719</v>
      </c>
      <c r="G19" s="11">
        <v>3711</v>
      </c>
      <c r="H19" s="28">
        <v>3631</v>
      </c>
      <c r="I19" s="33">
        <v>3500</v>
      </c>
      <c r="J19" s="46">
        <f t="shared" si="0"/>
        <v>0.82246330432434767</v>
      </c>
    </row>
    <row r="20" spans="1:37" x14ac:dyDescent="0.2">
      <c r="A20" s="54" t="s">
        <v>338</v>
      </c>
      <c r="B20" s="27" t="s">
        <v>339</v>
      </c>
      <c r="C20" s="27" t="s">
        <v>36</v>
      </c>
      <c r="D20" s="27" t="s">
        <v>321</v>
      </c>
      <c r="E20" s="33">
        <v>2016</v>
      </c>
      <c r="F20" s="36">
        <v>0</v>
      </c>
      <c r="G20" s="36">
        <v>0</v>
      </c>
      <c r="H20" s="36">
        <v>0</v>
      </c>
      <c r="I20" s="33">
        <v>197</v>
      </c>
      <c r="J20" s="46">
        <f t="shared" si="0"/>
        <v>9.8974284772630448E-3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">
      <c r="A21" s="55" t="s">
        <v>71</v>
      </c>
      <c r="B21" s="10" t="s">
        <v>72</v>
      </c>
      <c r="C21" s="10" t="s">
        <v>6</v>
      </c>
      <c r="D21" s="27" t="s">
        <v>321</v>
      </c>
      <c r="E21" s="28">
        <v>2009</v>
      </c>
      <c r="F21" s="51">
        <v>22830</v>
      </c>
      <c r="G21" s="11">
        <v>23238</v>
      </c>
      <c r="H21" s="28">
        <v>21900</v>
      </c>
      <c r="I21" s="79">
        <v>28149</v>
      </c>
      <c r="J21" s="46">
        <f t="shared" si="0"/>
        <v>5.3864711220767196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">
      <c r="A22" s="55" t="s">
        <v>73</v>
      </c>
      <c r="B22" s="10" t="s">
        <v>74</v>
      </c>
      <c r="C22" s="10" t="s">
        <v>9</v>
      </c>
      <c r="D22" s="27" t="s">
        <v>321</v>
      </c>
      <c r="E22" s="28">
        <v>2013</v>
      </c>
      <c r="F22" s="11">
        <v>31</v>
      </c>
      <c r="G22" s="11">
        <v>39</v>
      </c>
      <c r="H22" s="28">
        <v>130</v>
      </c>
      <c r="I22" s="33">
        <v>140</v>
      </c>
      <c r="J22" s="46">
        <f t="shared" si="0"/>
        <v>1.8768020156367252E-2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">
      <c r="A23" s="55" t="s">
        <v>75</v>
      </c>
      <c r="B23" s="10" t="s">
        <v>76</v>
      </c>
      <c r="C23" s="10" t="s">
        <v>70</v>
      </c>
      <c r="D23" s="27" t="s">
        <v>321</v>
      </c>
      <c r="E23" s="28">
        <v>2009</v>
      </c>
      <c r="F23" s="11">
        <v>564</v>
      </c>
      <c r="G23" s="11">
        <v>584</v>
      </c>
      <c r="H23" s="28">
        <v>670</v>
      </c>
      <c r="I23" s="33">
        <v>522</v>
      </c>
      <c r="J23" s="46">
        <f t="shared" si="0"/>
        <v>0.13253295989881692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">
      <c r="A24" s="55" t="s">
        <v>77</v>
      </c>
      <c r="B24" s="10" t="s">
        <v>78</v>
      </c>
      <c r="C24" s="10" t="s">
        <v>9</v>
      </c>
      <c r="D24" s="27" t="s">
        <v>321</v>
      </c>
      <c r="E24" s="28">
        <v>2014</v>
      </c>
      <c r="F24" s="50">
        <v>0</v>
      </c>
      <c r="G24" s="11">
        <v>198</v>
      </c>
      <c r="H24" s="28">
        <v>254</v>
      </c>
      <c r="I24" s="33">
        <v>496</v>
      </c>
      <c r="J24" s="46">
        <f t="shared" si="0"/>
        <v>5.1100227050729433E-2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">
      <c r="A25" s="55" t="s">
        <v>79</v>
      </c>
      <c r="B25" s="10" t="s">
        <v>80</v>
      </c>
      <c r="C25" s="10" t="s">
        <v>9</v>
      </c>
      <c r="D25" s="27" t="s">
        <v>321</v>
      </c>
      <c r="E25" s="28">
        <v>2012</v>
      </c>
      <c r="F25" s="51">
        <v>515</v>
      </c>
      <c r="G25" s="11">
        <v>745</v>
      </c>
      <c r="H25" s="28">
        <v>944</v>
      </c>
      <c r="I25" s="33">
        <v>896</v>
      </c>
      <c r="J25" s="46">
        <f t="shared" si="0"/>
        <v>0.17366166653548593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">
      <c r="A26" s="55" t="s">
        <v>81</v>
      </c>
      <c r="B26" s="10" t="s">
        <v>82</v>
      </c>
      <c r="C26" s="10" t="s">
        <v>9</v>
      </c>
      <c r="D26" s="27" t="s">
        <v>321</v>
      </c>
      <c r="E26" s="28">
        <v>2014</v>
      </c>
      <c r="F26" s="50">
        <v>0</v>
      </c>
      <c r="G26" s="11">
        <v>58</v>
      </c>
      <c r="H26" s="28">
        <v>124</v>
      </c>
      <c r="I26" s="33">
        <v>52</v>
      </c>
      <c r="J26" s="46">
        <f t="shared" si="0"/>
        <v>1.3210025046995163E-2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2">
      <c r="A27" s="55" t="s">
        <v>83</v>
      </c>
      <c r="B27" s="10" t="s">
        <v>84</v>
      </c>
      <c r="C27" s="10" t="s">
        <v>9</v>
      </c>
      <c r="D27" s="27" t="s">
        <v>321</v>
      </c>
      <c r="E27" s="28">
        <v>2014</v>
      </c>
      <c r="F27" s="50">
        <v>0</v>
      </c>
      <c r="G27" s="11">
        <v>0</v>
      </c>
      <c r="H27" s="28">
        <v>3</v>
      </c>
      <c r="I27" s="33">
        <v>28</v>
      </c>
      <c r="J27" s="46">
        <f t="shared" si="0"/>
        <v>1.5838752151460462E-3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">
      <c r="A28" s="55" t="s">
        <v>85</v>
      </c>
      <c r="B28" s="10" t="s">
        <v>86</v>
      </c>
      <c r="C28" s="10" t="s">
        <v>6</v>
      </c>
      <c r="D28" s="27" t="s">
        <v>340</v>
      </c>
      <c r="E28" s="28">
        <v>2009</v>
      </c>
      <c r="F28" s="51">
        <v>5670</v>
      </c>
      <c r="G28" s="11">
        <v>5611</v>
      </c>
      <c r="H28" s="28">
        <v>5679</v>
      </c>
      <c r="I28" s="33">
        <v>6331</v>
      </c>
      <c r="J28" s="46">
        <f t="shared" si="0"/>
        <v>1.309723869097267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">
      <c r="A29" s="55" t="s">
        <v>87</v>
      </c>
      <c r="B29" s="10" t="s">
        <v>88</v>
      </c>
      <c r="C29" s="10" t="s">
        <v>12</v>
      </c>
      <c r="D29" s="27" t="s">
        <v>340</v>
      </c>
      <c r="E29" s="28">
        <v>2009</v>
      </c>
      <c r="F29" s="51">
        <v>1593</v>
      </c>
      <c r="G29" s="11">
        <v>1302</v>
      </c>
      <c r="H29" s="28">
        <v>1666</v>
      </c>
      <c r="I29" s="33">
        <v>1682</v>
      </c>
      <c r="J29" s="46">
        <f t="shared" si="0"/>
        <v>0.35177220799646836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">
      <c r="A30" s="55" t="s">
        <v>89</v>
      </c>
      <c r="B30" s="10" t="s">
        <v>90</v>
      </c>
      <c r="C30" s="10" t="s">
        <v>6</v>
      </c>
      <c r="D30" s="27" t="s">
        <v>340</v>
      </c>
      <c r="E30" s="28">
        <v>2009</v>
      </c>
      <c r="F30" s="51">
        <v>4627</v>
      </c>
      <c r="G30" s="11">
        <v>4979</v>
      </c>
      <c r="H30" s="28">
        <v>5267</v>
      </c>
      <c r="I30" s="33">
        <v>5697</v>
      </c>
      <c r="J30" s="46">
        <f t="shared" si="0"/>
        <v>1.1554127678870532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">
      <c r="A31" s="54" t="s">
        <v>341</v>
      </c>
      <c r="B31" s="27" t="s">
        <v>342</v>
      </c>
      <c r="C31" s="27" t="s">
        <v>36</v>
      </c>
      <c r="D31" s="27" t="s">
        <v>340</v>
      </c>
      <c r="E31" s="33">
        <v>2016</v>
      </c>
      <c r="F31" s="36">
        <v>0</v>
      </c>
      <c r="G31" s="36">
        <v>0</v>
      </c>
      <c r="H31" s="36">
        <v>0</v>
      </c>
      <c r="I31" s="33">
        <v>12</v>
      </c>
      <c r="J31" s="46">
        <f t="shared" si="0"/>
        <v>6.0288904430028697E-4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">
      <c r="A32" s="54" t="s">
        <v>343</v>
      </c>
      <c r="B32" s="27" t="s">
        <v>344</v>
      </c>
      <c r="C32" s="27" t="s">
        <v>36</v>
      </c>
      <c r="D32" s="27" t="s">
        <v>340</v>
      </c>
      <c r="E32" s="33">
        <v>2016</v>
      </c>
      <c r="F32" s="36">
        <v>0</v>
      </c>
      <c r="G32" s="36">
        <v>0</v>
      </c>
      <c r="H32" s="36">
        <v>0</v>
      </c>
      <c r="I32" s="33">
        <v>0</v>
      </c>
      <c r="J32" s="46">
        <f t="shared" si="0"/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2">
      <c r="A33" s="55" t="s">
        <v>91</v>
      </c>
      <c r="B33" s="10" t="s">
        <v>92</v>
      </c>
      <c r="C33" s="10" t="s">
        <v>9</v>
      </c>
      <c r="D33" s="27" t="s">
        <v>340</v>
      </c>
      <c r="E33" s="28">
        <v>2013</v>
      </c>
      <c r="F33" s="11">
        <v>27</v>
      </c>
      <c r="G33" s="11">
        <v>24</v>
      </c>
      <c r="H33" s="28">
        <v>24</v>
      </c>
      <c r="I33" s="33">
        <v>16</v>
      </c>
      <c r="J33" s="46">
        <f t="shared" si="0"/>
        <v>5.1927511305135685E-3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">
      <c r="A34" s="55" t="s">
        <v>93</v>
      </c>
      <c r="B34" s="10" t="s">
        <v>94</v>
      </c>
      <c r="C34" s="10" t="s">
        <v>9</v>
      </c>
      <c r="D34" s="27" t="s">
        <v>340</v>
      </c>
      <c r="E34" s="28">
        <v>2014</v>
      </c>
      <c r="F34" s="50">
        <v>0</v>
      </c>
      <c r="G34" s="11">
        <v>0</v>
      </c>
      <c r="H34" s="28">
        <v>189</v>
      </c>
      <c r="I34" s="33">
        <v>209</v>
      </c>
      <c r="J34" s="46">
        <f t="shared" ref="J34:J65" si="1">((100/$I$249*I34)*1/4+(100/$F$249*F34)*1/4+(100/$G$249*G34)*1/4)+(100/$H$249*H34)*1/4</f>
        <v>2.1659766563622056E-2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">
      <c r="A35" s="55" t="s">
        <v>95</v>
      </c>
      <c r="B35" s="10" t="s">
        <v>96</v>
      </c>
      <c r="C35" s="10" t="s">
        <v>9</v>
      </c>
      <c r="D35" s="27" t="s">
        <v>340</v>
      </c>
      <c r="E35" s="28">
        <v>2015</v>
      </c>
      <c r="F35" s="50">
        <v>0</v>
      </c>
      <c r="G35" s="50">
        <v>0</v>
      </c>
      <c r="H35" s="28">
        <v>56</v>
      </c>
      <c r="I35" s="33">
        <v>64</v>
      </c>
      <c r="J35" s="46">
        <f t="shared" si="1"/>
        <v>6.5219116561374482E-3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">
      <c r="A36" s="55" t="s">
        <v>97</v>
      </c>
      <c r="B36" s="10" t="s">
        <v>98</v>
      </c>
      <c r="C36" s="10" t="s">
        <v>9</v>
      </c>
      <c r="D36" s="27" t="s">
        <v>340</v>
      </c>
      <c r="E36" s="28">
        <v>2013</v>
      </c>
      <c r="F36" s="11">
        <v>824</v>
      </c>
      <c r="G36" s="11">
        <v>974</v>
      </c>
      <c r="H36" s="28">
        <v>781</v>
      </c>
      <c r="I36" s="33">
        <v>317</v>
      </c>
      <c r="J36" s="46">
        <f t="shared" si="1"/>
        <v>0.16637953315356444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">
      <c r="A37" s="55" t="s">
        <v>99</v>
      </c>
      <c r="B37" s="10" t="s">
        <v>100</v>
      </c>
      <c r="C37" s="10" t="s">
        <v>9</v>
      </c>
      <c r="D37" s="10" t="s">
        <v>101</v>
      </c>
      <c r="E37" s="28">
        <v>2014</v>
      </c>
      <c r="F37" s="50">
        <v>0</v>
      </c>
      <c r="G37" s="11">
        <v>491</v>
      </c>
      <c r="H37" s="28">
        <v>246</v>
      </c>
      <c r="I37" s="33">
        <v>405</v>
      </c>
      <c r="J37" s="46">
        <f t="shared" si="1"/>
        <v>6.2605220013978391E-2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">
      <c r="A38" s="55" t="s">
        <v>102</v>
      </c>
      <c r="B38" s="10" t="s">
        <v>103</v>
      </c>
      <c r="C38" s="10" t="s">
        <v>36</v>
      </c>
      <c r="D38" s="10" t="s">
        <v>101</v>
      </c>
      <c r="E38" s="28">
        <v>2014</v>
      </c>
      <c r="F38" s="50">
        <v>0</v>
      </c>
      <c r="G38" s="11">
        <v>22</v>
      </c>
      <c r="H38" s="28">
        <v>38</v>
      </c>
      <c r="I38" s="33">
        <v>24</v>
      </c>
      <c r="J38" s="46">
        <f t="shared" si="1"/>
        <v>4.6920833291738771E-3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s="4" customFormat="1" x14ac:dyDescent="0.2">
      <c r="A39" s="55" t="s">
        <v>104</v>
      </c>
      <c r="B39" s="18" t="s">
        <v>531</v>
      </c>
      <c r="C39" s="13" t="s">
        <v>128</v>
      </c>
      <c r="D39" s="10" t="s">
        <v>101</v>
      </c>
      <c r="E39" s="11">
        <v>2016</v>
      </c>
      <c r="F39" s="51">
        <v>4227</v>
      </c>
      <c r="G39" s="11">
        <v>3851</v>
      </c>
      <c r="H39" s="11">
        <v>4697</v>
      </c>
      <c r="I39" s="19">
        <v>5637</v>
      </c>
      <c r="J39" s="37">
        <f t="shared" si="1"/>
        <v>1.0310864923642087</v>
      </c>
    </row>
    <row r="40" spans="1:37" x14ac:dyDescent="0.2">
      <c r="A40" s="54" t="s">
        <v>345</v>
      </c>
      <c r="B40" s="27" t="s">
        <v>346</v>
      </c>
      <c r="C40" s="27" t="s">
        <v>36</v>
      </c>
      <c r="D40" s="27" t="s">
        <v>101</v>
      </c>
      <c r="E40" s="33">
        <v>2016</v>
      </c>
      <c r="F40" s="36">
        <v>0</v>
      </c>
      <c r="G40" s="36">
        <v>0</v>
      </c>
      <c r="H40" s="36">
        <v>0</v>
      </c>
      <c r="I40" s="33">
        <v>0</v>
      </c>
      <c r="J40" s="46">
        <f t="shared" si="1"/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">
      <c r="A41" s="55" t="s">
        <v>105</v>
      </c>
      <c r="B41" s="10" t="s">
        <v>106</v>
      </c>
      <c r="C41" s="10" t="s">
        <v>9</v>
      </c>
      <c r="D41" s="10" t="s">
        <v>101</v>
      </c>
      <c r="E41" s="28">
        <v>2011</v>
      </c>
      <c r="F41" s="11">
        <v>107</v>
      </c>
      <c r="G41" s="11">
        <v>179</v>
      </c>
      <c r="H41" s="28">
        <v>126</v>
      </c>
      <c r="I41" s="33">
        <v>121</v>
      </c>
      <c r="J41" s="46">
        <f t="shared" si="1"/>
        <v>3.0034222686241764E-2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2">
      <c r="A42" s="54" t="s">
        <v>347</v>
      </c>
      <c r="B42" s="27" t="s">
        <v>348</v>
      </c>
      <c r="C42" s="27" t="s">
        <v>70</v>
      </c>
      <c r="D42" s="27" t="s">
        <v>101</v>
      </c>
      <c r="E42" s="33">
        <v>2016</v>
      </c>
      <c r="F42" s="36">
        <v>0</v>
      </c>
      <c r="G42" s="36">
        <v>0</v>
      </c>
      <c r="H42" s="36">
        <v>0</v>
      </c>
      <c r="I42" s="33">
        <v>8</v>
      </c>
      <c r="J42" s="46">
        <f t="shared" si="1"/>
        <v>4.0192602953352465E-4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2">
      <c r="A43" s="55" t="s">
        <v>552</v>
      </c>
      <c r="B43" s="10" t="s">
        <v>107</v>
      </c>
      <c r="C43" s="10" t="s">
        <v>36</v>
      </c>
      <c r="D43" s="10" t="s">
        <v>101</v>
      </c>
      <c r="E43" s="28">
        <v>2014</v>
      </c>
      <c r="F43" s="50">
        <v>0</v>
      </c>
      <c r="G43" s="11">
        <v>190</v>
      </c>
      <c r="H43" s="28">
        <v>154</v>
      </c>
      <c r="I43" s="33">
        <v>140</v>
      </c>
      <c r="J43" s="46">
        <f t="shared" si="1"/>
        <v>2.68581914379089E-2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2">
      <c r="A44" s="55" t="s">
        <v>108</v>
      </c>
      <c r="B44" s="10" t="s">
        <v>109</v>
      </c>
      <c r="C44" s="10" t="s">
        <v>12</v>
      </c>
      <c r="D44" s="10" t="s">
        <v>101</v>
      </c>
      <c r="E44" s="28">
        <v>2009</v>
      </c>
      <c r="F44" s="51">
        <v>741</v>
      </c>
      <c r="G44" s="11">
        <v>694</v>
      </c>
      <c r="H44" s="28">
        <v>652</v>
      </c>
      <c r="I44" s="33">
        <v>1001</v>
      </c>
      <c r="J44" s="46">
        <f t="shared" si="1"/>
        <v>0.1723439611590965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">
      <c r="A45" s="55" t="s">
        <v>110</v>
      </c>
      <c r="B45" s="10" t="s">
        <v>111</v>
      </c>
      <c r="C45" s="10" t="s">
        <v>6</v>
      </c>
      <c r="D45" s="10" t="s">
        <v>101</v>
      </c>
      <c r="E45" s="28">
        <v>2009</v>
      </c>
      <c r="F45" s="51">
        <v>7073</v>
      </c>
      <c r="G45" s="11">
        <v>7511</v>
      </c>
      <c r="H45" s="28">
        <v>7636</v>
      </c>
      <c r="I45" s="33">
        <v>8865</v>
      </c>
      <c r="J45" s="46">
        <f t="shared" si="1"/>
        <v>1.7438858622729567</v>
      </c>
    </row>
    <row r="46" spans="1:37" x14ac:dyDescent="0.2">
      <c r="A46" s="54" t="s">
        <v>349</v>
      </c>
      <c r="B46" s="27" t="s">
        <v>350</v>
      </c>
      <c r="C46" s="27" t="s">
        <v>36</v>
      </c>
      <c r="D46" s="27" t="s">
        <v>101</v>
      </c>
      <c r="E46" s="33">
        <v>2016</v>
      </c>
      <c r="F46" s="36">
        <v>0</v>
      </c>
      <c r="G46" s="36">
        <v>0</v>
      </c>
      <c r="H46" s="36">
        <v>0</v>
      </c>
      <c r="I46" s="33">
        <v>2</v>
      </c>
      <c r="J46" s="46">
        <f t="shared" si="1"/>
        <v>1.0048150738338116E-4</v>
      </c>
    </row>
    <row r="47" spans="1:37" s="14" customFormat="1" x14ac:dyDescent="0.2">
      <c r="A47" s="55" t="s">
        <v>112</v>
      </c>
      <c r="B47" s="10" t="s">
        <v>113</v>
      </c>
      <c r="C47" s="10" t="s">
        <v>9</v>
      </c>
      <c r="D47" s="10" t="s">
        <v>101</v>
      </c>
      <c r="E47" s="28">
        <v>2014</v>
      </c>
      <c r="F47" s="50">
        <v>0</v>
      </c>
      <c r="G47" s="11">
        <v>0</v>
      </c>
      <c r="H47" s="28">
        <v>137</v>
      </c>
      <c r="I47" s="33">
        <v>241</v>
      </c>
      <c r="J47" s="46">
        <f t="shared" si="1"/>
        <v>2.0197146077591849E-2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x14ac:dyDescent="0.2">
      <c r="A48" s="54" t="s">
        <v>351</v>
      </c>
      <c r="B48" s="27" t="s">
        <v>352</v>
      </c>
      <c r="C48" s="27" t="s">
        <v>36</v>
      </c>
      <c r="D48" s="27" t="s">
        <v>101</v>
      </c>
      <c r="E48" s="33">
        <v>2016</v>
      </c>
      <c r="F48" s="36">
        <v>0</v>
      </c>
      <c r="G48" s="36">
        <v>0</v>
      </c>
      <c r="H48" s="36">
        <v>0</v>
      </c>
      <c r="I48" s="33">
        <v>39</v>
      </c>
      <c r="J48" s="46">
        <f t="shared" si="1"/>
        <v>1.9593893939759328E-3</v>
      </c>
    </row>
    <row r="49" spans="1:37" x14ac:dyDescent="0.2">
      <c r="A49" s="55" t="s">
        <v>114</v>
      </c>
      <c r="B49" s="13" t="s">
        <v>307</v>
      </c>
      <c r="C49" s="10" t="s">
        <v>9</v>
      </c>
      <c r="D49" s="10" t="s">
        <v>101</v>
      </c>
      <c r="E49" s="28">
        <v>2012</v>
      </c>
      <c r="F49" s="51">
        <v>295</v>
      </c>
      <c r="G49" s="11">
        <v>264</v>
      </c>
      <c r="H49" s="28">
        <v>174</v>
      </c>
      <c r="I49" s="33">
        <v>257</v>
      </c>
      <c r="J49" s="46">
        <f t="shared" si="1"/>
        <v>5.5756017504696248E-2</v>
      </c>
    </row>
    <row r="50" spans="1:37" x14ac:dyDescent="0.2">
      <c r="A50" s="54" t="s">
        <v>353</v>
      </c>
      <c r="B50" s="27" t="s">
        <v>354</v>
      </c>
      <c r="C50" s="27" t="s">
        <v>36</v>
      </c>
      <c r="D50" s="27" t="s">
        <v>355</v>
      </c>
      <c r="E50" s="33">
        <v>2016</v>
      </c>
      <c r="F50" s="36">
        <v>0</v>
      </c>
      <c r="G50" s="36">
        <v>0</v>
      </c>
      <c r="H50" s="36">
        <v>0</v>
      </c>
      <c r="I50" s="33">
        <v>0</v>
      </c>
      <c r="J50" s="46">
        <f t="shared" si="1"/>
        <v>0</v>
      </c>
    </row>
    <row r="51" spans="1:37" x14ac:dyDescent="0.2">
      <c r="A51" s="54" t="s">
        <v>356</v>
      </c>
      <c r="B51" s="27" t="s">
        <v>357</v>
      </c>
      <c r="C51" s="27" t="s">
        <v>36</v>
      </c>
      <c r="D51" s="27" t="s">
        <v>355</v>
      </c>
      <c r="E51" s="33">
        <v>2016</v>
      </c>
      <c r="F51" s="36">
        <v>0</v>
      </c>
      <c r="G51" s="36">
        <v>0</v>
      </c>
      <c r="H51" s="36">
        <v>0</v>
      </c>
      <c r="I51" s="33">
        <v>57</v>
      </c>
      <c r="J51" s="46">
        <f t="shared" si="1"/>
        <v>2.863722960426363E-3</v>
      </c>
    </row>
    <row r="52" spans="1:37" x14ac:dyDescent="0.2">
      <c r="A52" s="55" t="s">
        <v>115</v>
      </c>
      <c r="B52" s="10" t="s">
        <v>116</v>
      </c>
      <c r="C52" s="10" t="s">
        <v>9</v>
      </c>
      <c r="D52" s="27" t="s">
        <v>355</v>
      </c>
      <c r="E52" s="28">
        <v>2013</v>
      </c>
      <c r="F52" s="11">
        <v>127</v>
      </c>
      <c r="G52" s="11">
        <v>154</v>
      </c>
      <c r="H52" s="28">
        <v>343</v>
      </c>
      <c r="I52" s="33">
        <v>323</v>
      </c>
      <c r="J52" s="46">
        <f t="shared" si="1"/>
        <v>5.278072911903367E-2</v>
      </c>
    </row>
    <row r="53" spans="1:37" x14ac:dyDescent="0.2">
      <c r="A53" s="54" t="s">
        <v>358</v>
      </c>
      <c r="B53" s="27" t="s">
        <v>359</v>
      </c>
      <c r="C53" s="27" t="s">
        <v>36</v>
      </c>
      <c r="D53" s="27" t="s">
        <v>355</v>
      </c>
      <c r="E53" s="33">
        <v>2016</v>
      </c>
      <c r="F53" s="36">
        <v>0</v>
      </c>
      <c r="G53" s="36">
        <v>0</v>
      </c>
      <c r="H53" s="36">
        <v>0</v>
      </c>
      <c r="I53" s="33">
        <v>0</v>
      </c>
      <c r="J53" s="46">
        <f t="shared" si="1"/>
        <v>0</v>
      </c>
    </row>
    <row r="54" spans="1:37" x14ac:dyDescent="0.2">
      <c r="A54" s="54" t="s">
        <v>360</v>
      </c>
      <c r="B54" s="27" t="s">
        <v>361</v>
      </c>
      <c r="C54" s="27" t="s">
        <v>36</v>
      </c>
      <c r="D54" s="27" t="s">
        <v>355</v>
      </c>
      <c r="E54" s="33">
        <v>2016</v>
      </c>
      <c r="F54" s="36">
        <v>0</v>
      </c>
      <c r="G54" s="36">
        <v>0</v>
      </c>
      <c r="H54" s="36">
        <v>0</v>
      </c>
      <c r="I54" s="33">
        <v>6</v>
      </c>
      <c r="J54" s="46">
        <f t="shared" si="1"/>
        <v>3.0144452215014349E-4</v>
      </c>
    </row>
    <row r="55" spans="1:37" x14ac:dyDescent="0.2">
      <c r="A55" s="55" t="s">
        <v>117</v>
      </c>
      <c r="B55" s="10" t="s">
        <v>118</v>
      </c>
      <c r="C55" s="10" t="s">
        <v>6</v>
      </c>
      <c r="D55" s="27" t="s">
        <v>355</v>
      </c>
      <c r="E55" s="28">
        <v>2009</v>
      </c>
      <c r="F55" s="51">
        <v>6798</v>
      </c>
      <c r="G55" s="11">
        <v>7748</v>
      </c>
      <c r="H55" s="28">
        <v>6692</v>
      </c>
      <c r="I55" s="33">
        <v>7588</v>
      </c>
      <c r="J55" s="46">
        <f t="shared" si="1"/>
        <v>1.6209146189811536</v>
      </c>
    </row>
    <row r="56" spans="1:37" x14ac:dyDescent="0.2">
      <c r="A56" s="54" t="s">
        <v>362</v>
      </c>
      <c r="B56" s="27" t="s">
        <v>363</v>
      </c>
      <c r="C56" s="27" t="s">
        <v>36</v>
      </c>
      <c r="D56" s="27" t="s">
        <v>355</v>
      </c>
      <c r="E56" s="33">
        <v>2016</v>
      </c>
      <c r="F56" s="36">
        <v>0</v>
      </c>
      <c r="G56" s="36">
        <v>0</v>
      </c>
      <c r="H56" s="36">
        <v>0</v>
      </c>
      <c r="I56" s="33">
        <v>16</v>
      </c>
      <c r="J56" s="46">
        <f t="shared" si="1"/>
        <v>8.0385205906704929E-4</v>
      </c>
    </row>
    <row r="57" spans="1:37" x14ac:dyDescent="0.2">
      <c r="A57" s="55" t="s">
        <v>119</v>
      </c>
      <c r="B57" s="10" t="s">
        <v>120</v>
      </c>
      <c r="C57" s="10" t="s">
        <v>6</v>
      </c>
      <c r="D57" s="27" t="s">
        <v>355</v>
      </c>
      <c r="E57" s="28">
        <v>2009</v>
      </c>
      <c r="F57" s="51">
        <v>854</v>
      </c>
      <c r="G57" s="11">
        <v>1099</v>
      </c>
      <c r="H57" s="28">
        <v>962</v>
      </c>
      <c r="I57" s="33">
        <v>1179</v>
      </c>
      <c r="J57" s="46">
        <f t="shared" si="1"/>
        <v>0.22923025780127751</v>
      </c>
    </row>
    <row r="58" spans="1:37" x14ac:dyDescent="0.2">
      <c r="A58" s="54" t="s">
        <v>364</v>
      </c>
      <c r="B58" s="27" t="s">
        <v>365</v>
      </c>
      <c r="C58" s="27" t="s">
        <v>36</v>
      </c>
      <c r="D58" s="27" t="s">
        <v>366</v>
      </c>
      <c r="E58" s="33">
        <v>2016</v>
      </c>
      <c r="F58" s="36">
        <v>0</v>
      </c>
      <c r="G58" s="36">
        <v>0</v>
      </c>
      <c r="H58" s="36">
        <v>0</v>
      </c>
      <c r="I58" s="33">
        <v>0</v>
      </c>
      <c r="J58" s="46">
        <f t="shared" si="1"/>
        <v>0</v>
      </c>
    </row>
    <row r="59" spans="1:37" x14ac:dyDescent="0.2">
      <c r="A59" s="54" t="s">
        <v>367</v>
      </c>
      <c r="B59" s="27" t="s">
        <v>368</v>
      </c>
      <c r="C59" s="27" t="s">
        <v>36</v>
      </c>
      <c r="D59" s="27" t="s">
        <v>366</v>
      </c>
      <c r="E59" s="33">
        <v>2016</v>
      </c>
      <c r="F59" s="36">
        <v>0</v>
      </c>
      <c r="G59" s="36">
        <v>0</v>
      </c>
      <c r="H59" s="36">
        <v>0</v>
      </c>
      <c r="I59" s="33">
        <v>4</v>
      </c>
      <c r="J59" s="46">
        <f t="shared" si="1"/>
        <v>2.0096301476676232E-4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2">
      <c r="A60" s="56" t="s">
        <v>4</v>
      </c>
      <c r="B60" s="47" t="s">
        <v>5</v>
      </c>
      <c r="C60" s="47" t="s">
        <v>6</v>
      </c>
      <c r="D60" s="27" t="s">
        <v>366</v>
      </c>
      <c r="E60" s="28">
        <v>2009</v>
      </c>
      <c r="F60" s="51">
        <v>4054</v>
      </c>
      <c r="G60" s="11">
        <v>4022</v>
      </c>
      <c r="H60" s="28">
        <v>3561</v>
      </c>
      <c r="I60" s="33">
        <v>4377</v>
      </c>
      <c r="J60" s="46">
        <f t="shared" si="1"/>
        <v>0.90001079321474908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2">
      <c r="A61" s="56" t="s">
        <v>7</v>
      </c>
      <c r="B61" s="47" t="s">
        <v>8</v>
      </c>
      <c r="C61" s="47" t="s">
        <v>9</v>
      </c>
      <c r="D61" s="27" t="s">
        <v>366</v>
      </c>
      <c r="E61" s="28">
        <v>2014</v>
      </c>
      <c r="F61" s="50">
        <v>0</v>
      </c>
      <c r="G61" s="11">
        <v>83</v>
      </c>
      <c r="H61" s="28">
        <v>18</v>
      </c>
      <c r="I61" s="33">
        <v>25</v>
      </c>
      <c r="J61" s="46">
        <f t="shared" si="1"/>
        <v>7.0068389122478793E-3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x14ac:dyDescent="0.2">
      <c r="A62" s="56" t="s">
        <v>10</v>
      </c>
      <c r="B62" s="47" t="s">
        <v>11</v>
      </c>
      <c r="C62" s="47" t="s">
        <v>12</v>
      </c>
      <c r="D62" s="27" t="s">
        <v>366</v>
      </c>
      <c r="E62" s="28">
        <v>2009</v>
      </c>
      <c r="F62" s="51">
        <v>326</v>
      </c>
      <c r="G62" s="11">
        <v>233</v>
      </c>
      <c r="H62" s="28">
        <v>235</v>
      </c>
      <c r="I62" s="33">
        <v>569</v>
      </c>
      <c r="J62" s="46">
        <f t="shared" si="1"/>
        <v>7.5137614798017505E-2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x14ac:dyDescent="0.2">
      <c r="A63" s="54" t="s">
        <v>369</v>
      </c>
      <c r="B63" s="27" t="s">
        <v>370</v>
      </c>
      <c r="C63" s="27" t="s">
        <v>36</v>
      </c>
      <c r="D63" s="27" t="s">
        <v>366</v>
      </c>
      <c r="E63" s="33">
        <v>2016</v>
      </c>
      <c r="F63" s="36">
        <v>0</v>
      </c>
      <c r="G63" s="36">
        <v>0</v>
      </c>
      <c r="H63" s="36">
        <v>0</v>
      </c>
      <c r="I63" s="33">
        <v>0</v>
      </c>
      <c r="J63" s="46">
        <f t="shared" si="1"/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2">
      <c r="A64" s="54" t="s">
        <v>371</v>
      </c>
      <c r="B64" s="27" t="s">
        <v>372</v>
      </c>
      <c r="C64" s="27" t="s">
        <v>36</v>
      </c>
      <c r="D64" s="27" t="s">
        <v>366</v>
      </c>
      <c r="E64" s="33">
        <v>2016</v>
      </c>
      <c r="F64" s="36">
        <v>0</v>
      </c>
      <c r="G64" s="36">
        <v>0</v>
      </c>
      <c r="H64" s="36">
        <v>0</v>
      </c>
      <c r="I64" s="33">
        <v>8</v>
      </c>
      <c r="J64" s="46">
        <f t="shared" si="1"/>
        <v>4.0192602953352465E-4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2">
      <c r="A65" s="54" t="s">
        <v>373</v>
      </c>
      <c r="B65" s="27" t="s">
        <v>374</v>
      </c>
      <c r="C65" s="27" t="s">
        <v>36</v>
      </c>
      <c r="D65" s="27" t="s">
        <v>366</v>
      </c>
      <c r="E65" s="33">
        <v>2016</v>
      </c>
      <c r="F65" s="36">
        <v>0</v>
      </c>
      <c r="G65" s="36">
        <v>0</v>
      </c>
      <c r="H65" s="36">
        <v>0</v>
      </c>
      <c r="I65" s="33">
        <v>14</v>
      </c>
      <c r="J65" s="46">
        <f t="shared" si="1"/>
        <v>7.0337055168366819E-4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2">
      <c r="A66" s="54" t="s">
        <v>375</v>
      </c>
      <c r="B66" s="27" t="s">
        <v>376</v>
      </c>
      <c r="C66" s="27" t="s">
        <v>36</v>
      </c>
      <c r="D66" s="27" t="s">
        <v>366</v>
      </c>
      <c r="E66" s="33">
        <v>2016</v>
      </c>
      <c r="F66" s="36">
        <v>0</v>
      </c>
      <c r="G66" s="36">
        <v>0</v>
      </c>
      <c r="H66" s="36">
        <v>0</v>
      </c>
      <c r="I66" s="33">
        <v>27</v>
      </c>
      <c r="J66" s="46">
        <f t="shared" ref="J66:J97" si="2">((100/$I$249*I66)*1/4+(100/$F$249*F66)*1/4+(100/$G$249*G66)*1/4)+(100/$H$249*H66)*1/4</f>
        <v>1.3565003496756457E-3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2">
      <c r="A67" s="54" t="s">
        <v>377</v>
      </c>
      <c r="B67" s="27" t="s">
        <v>378</v>
      </c>
      <c r="C67" s="27" t="s">
        <v>36</v>
      </c>
      <c r="D67" s="27" t="s">
        <v>366</v>
      </c>
      <c r="E67" s="33">
        <v>2016</v>
      </c>
      <c r="F67" s="36">
        <v>0</v>
      </c>
      <c r="G67" s="36">
        <v>0</v>
      </c>
      <c r="H67" s="36">
        <v>0</v>
      </c>
      <c r="I67" s="33">
        <v>36</v>
      </c>
      <c r="J67" s="46">
        <f t="shared" si="2"/>
        <v>1.8086671329008608E-3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2">
      <c r="A68" s="54" t="s">
        <v>379</v>
      </c>
      <c r="B68" s="27" t="s">
        <v>380</v>
      </c>
      <c r="C68" s="27" t="s">
        <v>36</v>
      </c>
      <c r="D68" s="27" t="s">
        <v>366</v>
      </c>
      <c r="E68" s="33">
        <v>2016</v>
      </c>
      <c r="F68" s="36">
        <v>0</v>
      </c>
      <c r="G68" s="36">
        <v>0</v>
      </c>
      <c r="H68" s="36">
        <v>0</v>
      </c>
      <c r="I68" s="33">
        <v>67</v>
      </c>
      <c r="J68" s="46">
        <f t="shared" si="2"/>
        <v>3.3661304973432687E-3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x14ac:dyDescent="0.2">
      <c r="A69" s="56" t="s">
        <v>13</v>
      </c>
      <c r="B69" s="47" t="s">
        <v>14</v>
      </c>
      <c r="C69" s="47" t="s">
        <v>12</v>
      </c>
      <c r="D69" s="27" t="s">
        <v>366</v>
      </c>
      <c r="E69" s="28">
        <v>2009</v>
      </c>
      <c r="F69" s="51">
        <v>895</v>
      </c>
      <c r="G69" s="11">
        <v>1236</v>
      </c>
      <c r="H69" s="28">
        <v>876</v>
      </c>
      <c r="I69" s="33">
        <v>709</v>
      </c>
      <c r="J69" s="46">
        <f t="shared" si="2"/>
        <v>0.21073162238868867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s="4" customFormat="1" x14ac:dyDescent="0.2">
      <c r="A70" s="55" t="s">
        <v>15</v>
      </c>
      <c r="B70" s="13" t="s">
        <v>310</v>
      </c>
      <c r="C70" s="10" t="s">
        <v>6</v>
      </c>
      <c r="D70" s="18" t="s">
        <v>366</v>
      </c>
      <c r="E70" s="11">
        <v>2009</v>
      </c>
      <c r="F70" s="19">
        <v>9331</v>
      </c>
      <c r="G70" s="19">
        <v>9395</v>
      </c>
      <c r="H70" s="19">
        <v>9055</v>
      </c>
      <c r="I70" s="19">
        <v>10042</v>
      </c>
      <c r="J70" s="37">
        <f t="shared" si="2"/>
        <v>2.1283828110442702</v>
      </c>
    </row>
    <row r="71" spans="1:37" x14ac:dyDescent="0.2">
      <c r="A71" s="55" t="s">
        <v>16</v>
      </c>
      <c r="B71" s="10" t="s">
        <v>17</v>
      </c>
      <c r="C71" s="10" t="s">
        <v>9</v>
      </c>
      <c r="D71" s="27" t="s">
        <v>366</v>
      </c>
      <c r="E71" s="28">
        <v>2014</v>
      </c>
      <c r="F71" s="50">
        <v>0</v>
      </c>
      <c r="G71" s="11">
        <v>45</v>
      </c>
      <c r="H71" s="28">
        <v>59</v>
      </c>
      <c r="I71" s="33">
        <v>17</v>
      </c>
      <c r="J71" s="46">
        <f t="shared" si="2"/>
        <v>6.8794254404037011E-3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x14ac:dyDescent="0.2">
      <c r="A72" s="54" t="s">
        <v>381</v>
      </c>
      <c r="B72" s="27" t="s">
        <v>382</v>
      </c>
      <c r="C72" s="27" t="s">
        <v>36</v>
      </c>
      <c r="D72" s="27" t="s">
        <v>366</v>
      </c>
      <c r="E72" s="33">
        <v>2016</v>
      </c>
      <c r="F72" s="36">
        <v>0</v>
      </c>
      <c r="G72" s="36">
        <v>0</v>
      </c>
      <c r="H72" s="36">
        <v>0</v>
      </c>
      <c r="I72" s="33">
        <v>11</v>
      </c>
      <c r="J72" s="46">
        <f t="shared" si="2"/>
        <v>5.5264829060859642E-4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x14ac:dyDescent="0.2">
      <c r="A73" s="55" t="s">
        <v>18</v>
      </c>
      <c r="B73" s="10" t="s">
        <v>19</v>
      </c>
      <c r="C73" s="10" t="s">
        <v>6</v>
      </c>
      <c r="D73" s="27" t="s">
        <v>366</v>
      </c>
      <c r="E73" s="28">
        <v>2009</v>
      </c>
      <c r="F73" s="51">
        <v>305</v>
      </c>
      <c r="G73" s="11">
        <v>335</v>
      </c>
      <c r="H73" s="28">
        <v>281</v>
      </c>
      <c r="I73" s="33">
        <v>360</v>
      </c>
      <c r="J73" s="46">
        <f t="shared" si="2"/>
        <v>7.1857441628491781E-2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x14ac:dyDescent="0.2">
      <c r="A74" s="54" t="s">
        <v>383</v>
      </c>
      <c r="B74" s="27" t="s">
        <v>384</v>
      </c>
      <c r="C74" s="27" t="s">
        <v>36</v>
      </c>
      <c r="D74" s="27" t="s">
        <v>366</v>
      </c>
      <c r="E74" s="33">
        <v>2016</v>
      </c>
      <c r="F74" s="36">
        <v>0</v>
      </c>
      <c r="G74" s="36">
        <v>0</v>
      </c>
      <c r="H74" s="36">
        <v>0</v>
      </c>
      <c r="I74" s="33">
        <v>0</v>
      </c>
      <c r="J74" s="46">
        <f t="shared" si="2"/>
        <v>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x14ac:dyDescent="0.2">
      <c r="A75" s="55" t="s">
        <v>20</v>
      </c>
      <c r="B75" s="10" t="s">
        <v>21</v>
      </c>
      <c r="C75" s="10" t="s">
        <v>12</v>
      </c>
      <c r="D75" s="27" t="s">
        <v>366</v>
      </c>
      <c r="E75" s="28">
        <v>2009</v>
      </c>
      <c r="F75" s="51">
        <v>523</v>
      </c>
      <c r="G75" s="11">
        <v>543</v>
      </c>
      <c r="H75" s="28">
        <v>392</v>
      </c>
      <c r="I75" s="33">
        <v>577</v>
      </c>
      <c r="J75" s="46">
        <f t="shared" si="2"/>
        <v>0.11411169317166431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x14ac:dyDescent="0.2">
      <c r="A76" s="54" t="s">
        <v>385</v>
      </c>
      <c r="B76" s="27" t="s">
        <v>386</v>
      </c>
      <c r="C76" s="27" t="s">
        <v>36</v>
      </c>
      <c r="D76" s="27" t="s">
        <v>366</v>
      </c>
      <c r="E76" s="33">
        <v>2016</v>
      </c>
      <c r="F76" s="36">
        <v>0</v>
      </c>
      <c r="G76" s="36">
        <v>0</v>
      </c>
      <c r="H76" s="36">
        <v>0</v>
      </c>
      <c r="I76" s="33">
        <v>145</v>
      </c>
      <c r="J76" s="46">
        <f t="shared" si="2"/>
        <v>7.2849092852951339E-3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2">
      <c r="A77" s="55" t="s">
        <v>22</v>
      </c>
      <c r="B77" s="10" t="s">
        <v>23</v>
      </c>
      <c r="C77" s="10" t="s">
        <v>6</v>
      </c>
      <c r="D77" s="27" t="s">
        <v>366</v>
      </c>
      <c r="E77" s="28">
        <v>2009</v>
      </c>
      <c r="F77" s="51">
        <v>9821</v>
      </c>
      <c r="G77" s="11">
        <v>9701</v>
      </c>
      <c r="H77" s="28">
        <v>9237</v>
      </c>
      <c r="I77" s="33">
        <v>10314</v>
      </c>
      <c r="J77" s="46">
        <f t="shared" si="2"/>
        <v>2.1994100023373337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2">
      <c r="A78" s="55" t="s">
        <v>24</v>
      </c>
      <c r="B78" s="10" t="s">
        <v>25</v>
      </c>
      <c r="C78" s="10" t="s">
        <v>9</v>
      </c>
      <c r="D78" s="27" t="s">
        <v>366</v>
      </c>
      <c r="E78" s="28">
        <v>2013</v>
      </c>
      <c r="F78" s="51">
        <v>467</v>
      </c>
      <c r="G78" s="11">
        <v>461</v>
      </c>
      <c r="H78" s="28">
        <v>526</v>
      </c>
      <c r="I78" s="33">
        <v>464</v>
      </c>
      <c r="J78" s="46">
        <f t="shared" si="2"/>
        <v>0.1083627114992578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2">
      <c r="A79" s="55" t="s">
        <v>26</v>
      </c>
      <c r="B79" s="10" t="s">
        <v>27</v>
      </c>
      <c r="C79" s="10" t="s">
        <v>9</v>
      </c>
      <c r="D79" s="27" t="s">
        <v>366</v>
      </c>
      <c r="E79" s="28">
        <v>2011</v>
      </c>
      <c r="F79" s="51">
        <v>450</v>
      </c>
      <c r="G79" s="11">
        <v>429</v>
      </c>
      <c r="H79" s="28">
        <v>431</v>
      </c>
      <c r="I79" s="33">
        <v>500</v>
      </c>
      <c r="J79" s="46">
        <f t="shared" si="2"/>
        <v>0.10173706180908756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2">
      <c r="A80" s="55" t="s">
        <v>28</v>
      </c>
      <c r="B80" s="10" t="s">
        <v>29</v>
      </c>
      <c r="C80" s="10" t="s">
        <v>9</v>
      </c>
      <c r="D80" s="27" t="s">
        <v>366</v>
      </c>
      <c r="E80" s="28">
        <v>2014</v>
      </c>
      <c r="F80" s="50">
        <v>0</v>
      </c>
      <c r="G80" s="11">
        <v>128</v>
      </c>
      <c r="H80" s="28">
        <v>91</v>
      </c>
      <c r="I80" s="33">
        <v>68</v>
      </c>
      <c r="J80" s="46">
        <f t="shared" si="2"/>
        <v>1.6019149803602847E-2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x14ac:dyDescent="0.2">
      <c r="A81" s="55" t="s">
        <v>199</v>
      </c>
      <c r="B81" s="10" t="s">
        <v>200</v>
      </c>
      <c r="C81" s="10" t="s">
        <v>9</v>
      </c>
      <c r="D81" s="27" t="s">
        <v>389</v>
      </c>
      <c r="E81" s="28">
        <v>2015</v>
      </c>
      <c r="F81" s="50">
        <v>0</v>
      </c>
      <c r="G81" s="50">
        <v>0</v>
      </c>
      <c r="H81" s="28">
        <v>280</v>
      </c>
      <c r="I81" s="33">
        <v>133</v>
      </c>
      <c r="J81" s="46">
        <f t="shared" si="2"/>
        <v>2.3214537340341103E-2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x14ac:dyDescent="0.2">
      <c r="A82" s="54" t="s">
        <v>387</v>
      </c>
      <c r="B82" s="27" t="s">
        <v>388</v>
      </c>
      <c r="C82" s="27" t="s">
        <v>36</v>
      </c>
      <c r="D82" s="27" t="s">
        <v>389</v>
      </c>
      <c r="E82" s="33">
        <v>2016</v>
      </c>
      <c r="F82" s="36">
        <v>0</v>
      </c>
      <c r="G82" s="36">
        <v>0</v>
      </c>
      <c r="H82" s="36">
        <v>0</v>
      </c>
      <c r="I82" s="33">
        <v>8</v>
      </c>
      <c r="J82" s="46">
        <f t="shared" si="2"/>
        <v>4.0192602953352465E-4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x14ac:dyDescent="0.2">
      <c r="A83" s="54" t="s">
        <v>390</v>
      </c>
      <c r="B83" s="27" t="s">
        <v>391</v>
      </c>
      <c r="C83" s="27" t="s">
        <v>36</v>
      </c>
      <c r="D83" s="27" t="s">
        <v>389</v>
      </c>
      <c r="E83" s="33">
        <v>2016</v>
      </c>
      <c r="F83" s="36">
        <v>0</v>
      </c>
      <c r="G83" s="36">
        <v>0</v>
      </c>
      <c r="H83" s="36">
        <v>0</v>
      </c>
      <c r="I83" s="33">
        <v>4</v>
      </c>
      <c r="J83" s="46">
        <f t="shared" si="2"/>
        <v>2.0096301476676232E-4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x14ac:dyDescent="0.2">
      <c r="A84" s="55" t="s">
        <v>201</v>
      </c>
      <c r="B84" s="10" t="s">
        <v>202</v>
      </c>
      <c r="C84" s="10" t="s">
        <v>12</v>
      </c>
      <c r="D84" s="27" t="s">
        <v>389</v>
      </c>
      <c r="E84" s="28">
        <v>2009</v>
      </c>
      <c r="F84" s="51">
        <v>1384</v>
      </c>
      <c r="G84" s="11">
        <v>1314</v>
      </c>
      <c r="H84" s="28">
        <v>909</v>
      </c>
      <c r="I84" s="33">
        <v>1354</v>
      </c>
      <c r="J84" s="46">
        <f t="shared" si="2"/>
        <v>0.27876317079071633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x14ac:dyDescent="0.2">
      <c r="A85" s="54" t="s">
        <v>392</v>
      </c>
      <c r="B85" s="27" t="s">
        <v>393</v>
      </c>
      <c r="C85" s="27" t="s">
        <v>36</v>
      </c>
      <c r="D85" s="27" t="s">
        <v>389</v>
      </c>
      <c r="E85" s="33">
        <v>2016</v>
      </c>
      <c r="F85" s="36">
        <v>0</v>
      </c>
      <c r="G85" s="36">
        <v>0</v>
      </c>
      <c r="H85" s="36">
        <v>0</v>
      </c>
      <c r="I85" s="33">
        <v>8</v>
      </c>
      <c r="J85" s="46">
        <f t="shared" si="2"/>
        <v>4.0192602953352465E-4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x14ac:dyDescent="0.2">
      <c r="A86" s="54" t="s">
        <v>394</v>
      </c>
      <c r="B86" s="27" t="s">
        <v>395</v>
      </c>
      <c r="C86" s="27" t="s">
        <v>36</v>
      </c>
      <c r="D86" s="27" t="s">
        <v>389</v>
      </c>
      <c r="E86" s="33">
        <v>2016</v>
      </c>
      <c r="F86" s="36">
        <v>0</v>
      </c>
      <c r="G86" s="36">
        <v>0</v>
      </c>
      <c r="H86" s="36">
        <v>0</v>
      </c>
      <c r="I86" s="33">
        <v>0</v>
      </c>
      <c r="J86" s="46">
        <f t="shared" si="2"/>
        <v>0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x14ac:dyDescent="0.2">
      <c r="A87" s="54" t="s">
        <v>396</v>
      </c>
      <c r="B87" s="27" t="s">
        <v>397</v>
      </c>
      <c r="C87" s="27" t="s">
        <v>36</v>
      </c>
      <c r="D87" s="27" t="s">
        <v>389</v>
      </c>
      <c r="E87" s="33">
        <v>2016</v>
      </c>
      <c r="F87" s="36">
        <v>0</v>
      </c>
      <c r="G87" s="36">
        <v>0</v>
      </c>
      <c r="H87" s="36">
        <v>0</v>
      </c>
      <c r="I87" s="33">
        <v>0</v>
      </c>
      <c r="J87" s="46">
        <f t="shared" si="2"/>
        <v>0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x14ac:dyDescent="0.2">
      <c r="A88" s="54" t="s">
        <v>398</v>
      </c>
      <c r="B88" s="27" t="s">
        <v>399</v>
      </c>
      <c r="C88" s="27" t="s">
        <v>36</v>
      </c>
      <c r="D88" s="27" t="s">
        <v>389</v>
      </c>
      <c r="E88" s="33">
        <v>2016</v>
      </c>
      <c r="F88" s="36">
        <v>0</v>
      </c>
      <c r="G88" s="36">
        <v>0</v>
      </c>
      <c r="H88" s="36">
        <v>0</v>
      </c>
      <c r="I88" s="33">
        <v>0</v>
      </c>
      <c r="J88" s="46">
        <f t="shared" si="2"/>
        <v>0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x14ac:dyDescent="0.2">
      <c r="A89" s="54" t="s">
        <v>400</v>
      </c>
      <c r="B89" s="27" t="s">
        <v>401</v>
      </c>
      <c r="C89" s="27" t="s">
        <v>36</v>
      </c>
      <c r="D89" s="27" t="s">
        <v>389</v>
      </c>
      <c r="E89" s="33">
        <v>2016</v>
      </c>
      <c r="F89" s="36">
        <v>0</v>
      </c>
      <c r="G89" s="36">
        <v>0</v>
      </c>
      <c r="H89" s="36">
        <v>0</v>
      </c>
      <c r="I89" s="33">
        <v>42</v>
      </c>
      <c r="J89" s="46">
        <f t="shared" si="2"/>
        <v>2.1101116550510043E-3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s="4" customFormat="1" x14ac:dyDescent="0.2">
      <c r="A90" s="55" t="s">
        <v>203</v>
      </c>
      <c r="B90" s="10" t="s">
        <v>204</v>
      </c>
      <c r="C90" s="10" t="s">
        <v>70</v>
      </c>
      <c r="D90" s="18" t="s">
        <v>389</v>
      </c>
      <c r="E90" s="11">
        <v>2009</v>
      </c>
      <c r="F90" s="51">
        <v>1173</v>
      </c>
      <c r="G90" s="11">
        <v>1703</v>
      </c>
      <c r="H90" s="11">
        <v>1587</v>
      </c>
      <c r="I90" s="19">
        <v>1494</v>
      </c>
      <c r="J90" s="37">
        <f t="shared" si="2"/>
        <v>0.33516999051333679</v>
      </c>
    </row>
    <row r="91" spans="1:37" x14ac:dyDescent="0.2">
      <c r="A91" s="55" t="s">
        <v>205</v>
      </c>
      <c r="B91" s="10" t="s">
        <v>206</v>
      </c>
      <c r="C91" s="10" t="s">
        <v>6</v>
      </c>
      <c r="D91" s="27" t="s">
        <v>389</v>
      </c>
      <c r="E91" s="28">
        <v>2009</v>
      </c>
      <c r="F91" s="51">
        <v>14117</v>
      </c>
      <c r="G91" s="11">
        <v>15041</v>
      </c>
      <c r="H91" s="28">
        <v>13714</v>
      </c>
      <c r="I91" s="33">
        <v>16213</v>
      </c>
      <c r="J91" s="46">
        <f t="shared" si="2"/>
        <v>3.3189020345442151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x14ac:dyDescent="0.2">
      <c r="A92" s="55" t="s">
        <v>207</v>
      </c>
      <c r="B92" s="10" t="s">
        <v>208</v>
      </c>
      <c r="C92" s="10" t="s">
        <v>9</v>
      </c>
      <c r="D92" s="27" t="s">
        <v>389</v>
      </c>
      <c r="E92" s="28">
        <v>2012</v>
      </c>
      <c r="F92" s="51">
        <v>148</v>
      </c>
      <c r="G92" s="11">
        <v>351</v>
      </c>
      <c r="H92" s="28">
        <v>303</v>
      </c>
      <c r="I92" s="33">
        <v>184</v>
      </c>
      <c r="J92" s="46">
        <f t="shared" si="2"/>
        <v>5.5819540087477457E-2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x14ac:dyDescent="0.2">
      <c r="A93" s="25" t="s">
        <v>536</v>
      </c>
      <c r="B93" s="26" t="s">
        <v>537</v>
      </c>
      <c r="C93" s="26" t="s">
        <v>9</v>
      </c>
      <c r="D93" s="18" t="s">
        <v>389</v>
      </c>
      <c r="E93" s="28">
        <v>2014</v>
      </c>
      <c r="F93" s="50">
        <v>0</v>
      </c>
      <c r="G93" s="11">
        <v>0</v>
      </c>
      <c r="H93" s="28">
        <v>0</v>
      </c>
      <c r="I93" s="48">
        <v>0</v>
      </c>
      <c r="J93" s="46">
        <f t="shared" si="2"/>
        <v>0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x14ac:dyDescent="0.2">
      <c r="A94" s="55" t="s">
        <v>209</v>
      </c>
      <c r="B94" s="10" t="s">
        <v>210</v>
      </c>
      <c r="C94" s="10" t="s">
        <v>9</v>
      </c>
      <c r="D94" s="27" t="s">
        <v>389</v>
      </c>
      <c r="E94" s="28">
        <v>2009</v>
      </c>
      <c r="F94" s="51">
        <v>751</v>
      </c>
      <c r="G94" s="11">
        <v>549</v>
      </c>
      <c r="H94" s="28">
        <v>566</v>
      </c>
      <c r="I94" s="33">
        <v>706</v>
      </c>
      <c r="J94" s="46">
        <f t="shared" si="2"/>
        <v>0.14485380099504994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x14ac:dyDescent="0.2">
      <c r="A95" s="55" t="s">
        <v>211</v>
      </c>
      <c r="B95" s="10" t="s">
        <v>212</v>
      </c>
      <c r="C95" s="10" t="s">
        <v>9</v>
      </c>
      <c r="D95" s="27" t="s">
        <v>389</v>
      </c>
      <c r="E95" s="28">
        <v>2012</v>
      </c>
      <c r="F95" s="51">
        <v>548</v>
      </c>
      <c r="G95" s="11">
        <v>685</v>
      </c>
      <c r="H95" s="28">
        <v>487</v>
      </c>
      <c r="I95" s="33">
        <v>485</v>
      </c>
      <c r="J95" s="46">
        <f t="shared" si="2"/>
        <v>0.12461578361845602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x14ac:dyDescent="0.2">
      <c r="A96" s="55" t="s">
        <v>213</v>
      </c>
      <c r="B96" s="10" t="s">
        <v>214</v>
      </c>
      <c r="C96" s="10" t="s">
        <v>9</v>
      </c>
      <c r="D96" s="27" t="s">
        <v>389</v>
      </c>
      <c r="E96" s="28">
        <v>2009</v>
      </c>
      <c r="F96" s="11">
        <v>250</v>
      </c>
      <c r="G96" s="11">
        <v>173</v>
      </c>
      <c r="H96" s="28">
        <v>174</v>
      </c>
      <c r="I96" s="33">
        <v>203</v>
      </c>
      <c r="J96" s="46">
        <f t="shared" si="2"/>
        <v>4.5209385401186949E-2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x14ac:dyDescent="0.2">
      <c r="A97" s="55" t="s">
        <v>215</v>
      </c>
      <c r="B97" s="10" t="s">
        <v>216</v>
      </c>
      <c r="C97" s="10" t="s">
        <v>9</v>
      </c>
      <c r="D97" s="27" t="s">
        <v>389</v>
      </c>
      <c r="E97" s="28">
        <v>2013</v>
      </c>
      <c r="F97" s="11">
        <v>289</v>
      </c>
      <c r="G97" s="11">
        <v>663</v>
      </c>
      <c r="H97" s="28">
        <v>279</v>
      </c>
      <c r="I97" s="33">
        <v>207</v>
      </c>
      <c r="J97" s="46">
        <f t="shared" si="2"/>
        <v>8.1620869037017346E-2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x14ac:dyDescent="0.2">
      <c r="A98" s="55" t="s">
        <v>217</v>
      </c>
      <c r="B98" s="10" t="s">
        <v>218</v>
      </c>
      <c r="C98" s="10" t="s">
        <v>9</v>
      </c>
      <c r="D98" s="27" t="s">
        <v>389</v>
      </c>
      <c r="E98" s="28">
        <v>2014</v>
      </c>
      <c r="F98" s="50">
        <v>0</v>
      </c>
      <c r="G98" s="11">
        <v>50</v>
      </c>
      <c r="H98" s="28">
        <v>15</v>
      </c>
      <c r="I98" s="33">
        <v>21</v>
      </c>
      <c r="J98" s="46">
        <f t="shared" ref="J98:J129" si="3">((100/$I$249*I98)*1/4+(100/$F$249*F98)*1/4+(100/$G$249*G98)*1/4)+(100/$H$249*H98)*1/4</f>
        <v>4.7648320486379401E-3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x14ac:dyDescent="0.2">
      <c r="A99" s="54" t="s">
        <v>402</v>
      </c>
      <c r="B99" s="27" t="s">
        <v>403</v>
      </c>
      <c r="C99" s="27" t="s">
        <v>36</v>
      </c>
      <c r="D99" s="27" t="s">
        <v>389</v>
      </c>
      <c r="E99" s="33">
        <v>2016</v>
      </c>
      <c r="F99" s="36">
        <v>0</v>
      </c>
      <c r="G99" s="36">
        <v>0</v>
      </c>
      <c r="H99" s="36">
        <v>0</v>
      </c>
      <c r="I99" s="33">
        <v>11</v>
      </c>
      <c r="J99" s="46">
        <f t="shared" si="3"/>
        <v>5.5264829060859642E-4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x14ac:dyDescent="0.2">
      <c r="A100" s="55" t="s">
        <v>219</v>
      </c>
      <c r="B100" s="10" t="s">
        <v>220</v>
      </c>
      <c r="C100" s="10" t="s">
        <v>9</v>
      </c>
      <c r="D100" s="27" t="s">
        <v>389</v>
      </c>
      <c r="E100" s="28">
        <v>2012</v>
      </c>
      <c r="F100" s="51">
        <v>343</v>
      </c>
      <c r="G100" s="11">
        <v>397</v>
      </c>
      <c r="H100" s="28">
        <v>168</v>
      </c>
      <c r="I100" s="33">
        <v>129</v>
      </c>
      <c r="J100" s="46">
        <f t="shared" si="3"/>
        <v>5.935639690895228E-2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x14ac:dyDescent="0.2">
      <c r="A101" s="55" t="s">
        <v>221</v>
      </c>
      <c r="B101" s="10" t="s">
        <v>222</v>
      </c>
      <c r="C101" s="10" t="s">
        <v>9</v>
      </c>
      <c r="D101" s="27" t="s">
        <v>389</v>
      </c>
      <c r="E101" s="28">
        <v>2014</v>
      </c>
      <c r="F101" s="50">
        <v>0</v>
      </c>
      <c r="G101" s="11">
        <v>238</v>
      </c>
      <c r="H101" s="28">
        <v>147</v>
      </c>
      <c r="I101" s="33">
        <v>85</v>
      </c>
      <c r="J101" s="46">
        <f t="shared" si="3"/>
        <v>2.639277849311239E-2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x14ac:dyDescent="0.2">
      <c r="A102" s="55" t="s">
        <v>223</v>
      </c>
      <c r="B102" s="10" t="s">
        <v>224</v>
      </c>
      <c r="C102" s="10" t="s">
        <v>9</v>
      </c>
      <c r="D102" s="27" t="s">
        <v>389</v>
      </c>
      <c r="E102" s="28">
        <v>2011</v>
      </c>
      <c r="F102" s="51">
        <v>329</v>
      </c>
      <c r="G102" s="11">
        <v>367</v>
      </c>
      <c r="H102" s="28">
        <v>391</v>
      </c>
      <c r="I102" s="33">
        <v>359</v>
      </c>
      <c r="J102" s="46">
        <f t="shared" si="3"/>
        <v>8.1546217449929986E-2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x14ac:dyDescent="0.2">
      <c r="A103" s="55" t="s">
        <v>225</v>
      </c>
      <c r="B103" s="10" t="s">
        <v>226</v>
      </c>
      <c r="C103" s="10" t="s">
        <v>9</v>
      </c>
      <c r="D103" s="27" t="s">
        <v>389</v>
      </c>
      <c r="E103" s="28">
        <v>2012</v>
      </c>
      <c r="F103" s="51">
        <v>80</v>
      </c>
      <c r="G103" s="11">
        <v>276</v>
      </c>
      <c r="H103" s="28">
        <v>222</v>
      </c>
      <c r="I103" s="33">
        <v>121</v>
      </c>
      <c r="J103" s="46">
        <f t="shared" si="3"/>
        <v>3.9565023788513357E-2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x14ac:dyDescent="0.2">
      <c r="A104" s="55" t="s">
        <v>227</v>
      </c>
      <c r="B104" s="10" t="s">
        <v>228</v>
      </c>
      <c r="C104" s="10" t="s">
        <v>6</v>
      </c>
      <c r="D104" s="27" t="s">
        <v>389</v>
      </c>
      <c r="E104" s="28">
        <v>2009</v>
      </c>
      <c r="F104" s="51">
        <v>4228</v>
      </c>
      <c r="G104" s="11">
        <v>4766</v>
      </c>
      <c r="H104" s="28">
        <v>4471</v>
      </c>
      <c r="I104" s="33">
        <v>4579</v>
      </c>
      <c r="J104" s="46">
        <f t="shared" si="3"/>
        <v>1.0163286668029856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s="4" customFormat="1" x14ac:dyDescent="0.2">
      <c r="A105" s="55" t="s">
        <v>121</v>
      </c>
      <c r="B105" s="10" t="s">
        <v>122</v>
      </c>
      <c r="C105" s="10" t="s">
        <v>70</v>
      </c>
      <c r="D105" s="18" t="s">
        <v>406</v>
      </c>
      <c r="E105" s="11">
        <v>2009</v>
      </c>
      <c r="F105" s="51">
        <v>1627</v>
      </c>
      <c r="G105" s="11">
        <v>1568</v>
      </c>
      <c r="H105" s="11">
        <v>1432</v>
      </c>
      <c r="I105" s="19">
        <v>1817</v>
      </c>
      <c r="J105" s="37">
        <f t="shared" si="3"/>
        <v>0.36179777580162864</v>
      </c>
    </row>
    <row r="106" spans="1:37" x14ac:dyDescent="0.2">
      <c r="A106" s="55" t="s">
        <v>123</v>
      </c>
      <c r="B106" s="10" t="s">
        <v>124</v>
      </c>
      <c r="C106" s="10" t="s">
        <v>70</v>
      </c>
      <c r="D106" s="27" t="s">
        <v>406</v>
      </c>
      <c r="E106" s="28">
        <v>2009</v>
      </c>
      <c r="F106" s="51">
        <v>1507</v>
      </c>
      <c r="G106" s="11">
        <v>1593</v>
      </c>
      <c r="H106" s="28">
        <v>1478</v>
      </c>
      <c r="I106" s="33">
        <v>1011</v>
      </c>
      <c r="J106" s="46">
        <f t="shared" si="3"/>
        <v>0.31824847994072342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x14ac:dyDescent="0.2">
      <c r="A107" s="54" t="s">
        <v>404</v>
      </c>
      <c r="B107" s="27" t="s">
        <v>405</v>
      </c>
      <c r="C107" s="27" t="s">
        <v>36</v>
      </c>
      <c r="D107" s="27" t="s">
        <v>406</v>
      </c>
      <c r="E107" s="33">
        <v>2016</v>
      </c>
      <c r="F107" s="36">
        <v>0</v>
      </c>
      <c r="G107" s="36">
        <v>0</v>
      </c>
      <c r="H107" s="36">
        <v>0</v>
      </c>
      <c r="I107" s="33">
        <v>6</v>
      </c>
      <c r="J107" s="46">
        <f t="shared" si="3"/>
        <v>3.0144452215014349E-4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x14ac:dyDescent="0.2">
      <c r="A108" s="54" t="s">
        <v>407</v>
      </c>
      <c r="B108" s="27" t="s">
        <v>408</v>
      </c>
      <c r="C108" s="27" t="s">
        <v>36</v>
      </c>
      <c r="D108" s="27" t="s">
        <v>406</v>
      </c>
      <c r="E108" s="33">
        <v>2016</v>
      </c>
      <c r="F108" s="36">
        <v>0</v>
      </c>
      <c r="G108" s="36">
        <v>0</v>
      </c>
      <c r="H108" s="36">
        <v>0</v>
      </c>
      <c r="I108" s="33">
        <v>121</v>
      </c>
      <c r="J108" s="46">
        <f t="shared" si="3"/>
        <v>6.0791311966945606E-3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s="4" customFormat="1" x14ac:dyDescent="0.2">
      <c r="A109" s="55" t="s">
        <v>125</v>
      </c>
      <c r="B109" s="10" t="s">
        <v>126</v>
      </c>
      <c r="C109" s="10" t="s">
        <v>70</v>
      </c>
      <c r="D109" s="18" t="s">
        <v>406</v>
      </c>
      <c r="E109" s="11">
        <v>2009</v>
      </c>
      <c r="F109" s="51">
        <v>424</v>
      </c>
      <c r="G109" s="11">
        <v>412</v>
      </c>
      <c r="H109" s="11">
        <v>389</v>
      </c>
      <c r="I109" s="19">
        <v>492</v>
      </c>
      <c r="J109" s="37">
        <f t="shared" si="3"/>
        <v>9.6338668143455236E-2</v>
      </c>
    </row>
    <row r="110" spans="1:37" x14ac:dyDescent="0.2">
      <c r="A110" s="55" t="s">
        <v>547</v>
      </c>
      <c r="B110" s="10" t="s">
        <v>127</v>
      </c>
      <c r="C110" s="10" t="s">
        <v>128</v>
      </c>
      <c r="D110" s="27" t="s">
        <v>406</v>
      </c>
      <c r="E110" s="28">
        <v>2012</v>
      </c>
      <c r="F110" s="11">
        <v>0</v>
      </c>
      <c r="G110" s="11">
        <v>0</v>
      </c>
      <c r="H110" s="28">
        <v>110</v>
      </c>
      <c r="I110" s="33">
        <v>105</v>
      </c>
      <c r="J110" s="46">
        <f t="shared" si="3"/>
        <v>1.1770196569513541E-2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x14ac:dyDescent="0.2">
      <c r="A111" s="55" t="s">
        <v>129</v>
      </c>
      <c r="B111" s="10" t="s">
        <v>130</v>
      </c>
      <c r="C111" s="10" t="s">
        <v>128</v>
      </c>
      <c r="D111" s="27" t="s">
        <v>406</v>
      </c>
      <c r="E111" s="28">
        <v>2013</v>
      </c>
      <c r="F111" s="51">
        <v>2204</v>
      </c>
      <c r="G111" s="11">
        <v>5057</v>
      </c>
      <c r="H111" s="28">
        <v>4269</v>
      </c>
      <c r="I111" s="33">
        <v>3929</v>
      </c>
      <c r="J111" s="46">
        <f t="shared" si="3"/>
        <v>0.867022143526327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x14ac:dyDescent="0.2">
      <c r="A112" s="55" t="s">
        <v>131</v>
      </c>
      <c r="B112" s="10" t="s">
        <v>292</v>
      </c>
      <c r="C112" s="10" t="s">
        <v>9</v>
      </c>
      <c r="D112" s="27" t="s">
        <v>406</v>
      </c>
      <c r="E112" s="28">
        <v>2009</v>
      </c>
      <c r="F112" s="51">
        <v>1142</v>
      </c>
      <c r="G112" s="11">
        <v>1269</v>
      </c>
      <c r="H112" s="28">
        <v>1386</v>
      </c>
      <c r="I112" s="33">
        <v>1398</v>
      </c>
      <c r="J112" s="46">
        <f t="shared" si="3"/>
        <v>0.29210995480911189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x14ac:dyDescent="0.2">
      <c r="A113" s="55" t="s">
        <v>132</v>
      </c>
      <c r="B113" s="10" t="s">
        <v>133</v>
      </c>
      <c r="C113" s="10" t="s">
        <v>9</v>
      </c>
      <c r="D113" s="27" t="s">
        <v>406</v>
      </c>
      <c r="E113" s="28">
        <v>2009</v>
      </c>
      <c r="F113" s="51">
        <v>1460</v>
      </c>
      <c r="G113" s="11">
        <v>1562</v>
      </c>
      <c r="H113" s="28">
        <v>1660</v>
      </c>
      <c r="I113" s="33">
        <v>1706</v>
      </c>
      <c r="J113" s="46">
        <f t="shared" si="3"/>
        <v>0.35934751263490949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s="4" customFormat="1" x14ac:dyDescent="0.2">
      <c r="A114" s="55" t="s">
        <v>134</v>
      </c>
      <c r="B114" s="10" t="s">
        <v>135</v>
      </c>
      <c r="C114" s="10" t="s">
        <v>70</v>
      </c>
      <c r="D114" s="18" t="s">
        <v>406</v>
      </c>
      <c r="E114" s="11">
        <v>2009</v>
      </c>
      <c r="F114" s="51">
        <v>1129</v>
      </c>
      <c r="G114" s="11">
        <v>1192</v>
      </c>
      <c r="H114" s="11">
        <v>1641</v>
      </c>
      <c r="I114" s="19">
        <v>1967</v>
      </c>
      <c r="J114" s="37">
        <f t="shared" si="3"/>
        <v>0.33062602336803587</v>
      </c>
    </row>
    <row r="115" spans="1:37" x14ac:dyDescent="0.2">
      <c r="A115" s="55" t="s">
        <v>136</v>
      </c>
      <c r="B115" s="10" t="s">
        <v>137</v>
      </c>
      <c r="C115" s="10" t="s">
        <v>12</v>
      </c>
      <c r="D115" s="27" t="s">
        <v>406</v>
      </c>
      <c r="E115" s="28">
        <v>2009</v>
      </c>
      <c r="F115" s="51">
        <v>8333</v>
      </c>
      <c r="G115" s="11">
        <v>9065</v>
      </c>
      <c r="H115" s="28">
        <v>6862</v>
      </c>
      <c r="I115" s="33">
        <v>7745</v>
      </c>
      <c r="J115" s="46">
        <f t="shared" si="3"/>
        <v>1.8051140760508686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x14ac:dyDescent="0.2">
      <c r="A116" s="55" t="s">
        <v>138</v>
      </c>
      <c r="B116" s="10" t="s">
        <v>139</v>
      </c>
      <c r="C116" s="10" t="s">
        <v>6</v>
      </c>
      <c r="D116" s="27" t="s">
        <v>406</v>
      </c>
      <c r="E116" s="28">
        <v>2009</v>
      </c>
      <c r="F116" s="51">
        <v>118185</v>
      </c>
      <c r="G116" s="11">
        <v>121030</v>
      </c>
      <c r="H116" s="28">
        <v>110656</v>
      </c>
      <c r="I116" s="79">
        <v>154673</v>
      </c>
      <c r="J116" s="46">
        <f t="shared" si="3"/>
        <v>28.215278332846108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x14ac:dyDescent="0.2">
      <c r="A117" s="55" t="s">
        <v>140</v>
      </c>
      <c r="B117" s="10" t="s">
        <v>141</v>
      </c>
      <c r="C117" s="10" t="s">
        <v>142</v>
      </c>
      <c r="D117" s="27" t="s">
        <v>406</v>
      </c>
      <c r="E117" s="28">
        <v>2009</v>
      </c>
      <c r="F117" s="51">
        <v>5529</v>
      </c>
      <c r="G117" s="11">
        <v>5412</v>
      </c>
      <c r="H117" s="28">
        <v>5201</v>
      </c>
      <c r="I117" s="33">
        <v>4637</v>
      </c>
      <c r="J117" s="46">
        <f t="shared" si="3"/>
        <v>1.176712278154556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x14ac:dyDescent="0.2">
      <c r="A118" s="54" t="s">
        <v>409</v>
      </c>
      <c r="B118" s="27" t="s">
        <v>410</v>
      </c>
      <c r="C118" s="27" t="s">
        <v>70</v>
      </c>
      <c r="D118" s="27" t="s">
        <v>406</v>
      </c>
      <c r="E118" s="33">
        <v>2016</v>
      </c>
      <c r="F118" s="36">
        <v>0</v>
      </c>
      <c r="G118" s="36">
        <v>0</v>
      </c>
      <c r="H118" s="36">
        <v>0</v>
      </c>
      <c r="I118" s="33">
        <v>48</v>
      </c>
      <c r="J118" s="46">
        <f t="shared" si="3"/>
        <v>2.4115561772011479E-3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x14ac:dyDescent="0.2">
      <c r="A119" s="54" t="s">
        <v>411</v>
      </c>
      <c r="B119" s="27" t="s">
        <v>412</v>
      </c>
      <c r="C119" s="27" t="s">
        <v>36</v>
      </c>
      <c r="D119" s="27" t="s">
        <v>406</v>
      </c>
      <c r="E119" s="33">
        <v>2016</v>
      </c>
      <c r="F119" s="36">
        <v>0</v>
      </c>
      <c r="G119" s="36">
        <v>0</v>
      </c>
      <c r="H119" s="36">
        <v>0</v>
      </c>
      <c r="I119" s="33">
        <v>0</v>
      </c>
      <c r="J119" s="46">
        <f t="shared" si="3"/>
        <v>0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x14ac:dyDescent="0.2">
      <c r="A120" s="55" t="s">
        <v>143</v>
      </c>
      <c r="B120" s="10" t="s">
        <v>144</v>
      </c>
      <c r="C120" s="10" t="s">
        <v>128</v>
      </c>
      <c r="D120" s="27" t="s">
        <v>406</v>
      </c>
      <c r="E120" s="28">
        <v>2012</v>
      </c>
      <c r="F120" s="51">
        <v>265</v>
      </c>
      <c r="G120" s="11">
        <v>423</v>
      </c>
      <c r="H120" s="28">
        <v>442</v>
      </c>
      <c r="I120" s="33">
        <v>566</v>
      </c>
      <c r="J120" s="46">
        <f t="shared" si="3"/>
        <v>9.4289207654236373E-2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x14ac:dyDescent="0.2">
      <c r="A121" s="55" t="s">
        <v>145</v>
      </c>
      <c r="B121" s="10" t="s">
        <v>146</v>
      </c>
      <c r="C121" s="10" t="s">
        <v>9</v>
      </c>
      <c r="D121" s="27" t="s">
        <v>406</v>
      </c>
      <c r="E121" s="28">
        <v>2013</v>
      </c>
      <c r="F121" s="11">
        <v>152</v>
      </c>
      <c r="G121" s="11">
        <v>84</v>
      </c>
      <c r="H121" s="28">
        <v>96</v>
      </c>
      <c r="I121" s="33">
        <v>395</v>
      </c>
      <c r="J121" s="46">
        <f t="shared" si="3"/>
        <v>3.9356806420681623E-2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x14ac:dyDescent="0.2">
      <c r="A122" s="55" t="s">
        <v>147</v>
      </c>
      <c r="B122" s="10" t="s">
        <v>148</v>
      </c>
      <c r="C122" s="10" t="s">
        <v>9</v>
      </c>
      <c r="D122" s="27" t="s">
        <v>406</v>
      </c>
      <c r="E122" s="28">
        <v>2013</v>
      </c>
      <c r="F122" s="11">
        <v>70</v>
      </c>
      <c r="G122" s="11">
        <v>69</v>
      </c>
      <c r="H122" s="28">
        <v>66</v>
      </c>
      <c r="I122" s="33">
        <v>40</v>
      </c>
      <c r="J122" s="46">
        <f t="shared" si="3"/>
        <v>1.3994138352314053E-2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x14ac:dyDescent="0.2">
      <c r="A123" s="55" t="s">
        <v>149</v>
      </c>
      <c r="B123" s="10" t="s">
        <v>150</v>
      </c>
      <c r="C123" s="10" t="s">
        <v>9</v>
      </c>
      <c r="D123" s="27" t="s">
        <v>406</v>
      </c>
      <c r="E123" s="28">
        <v>2009</v>
      </c>
      <c r="F123" s="51">
        <v>1073</v>
      </c>
      <c r="G123" s="11">
        <v>852</v>
      </c>
      <c r="H123" s="28">
        <v>937</v>
      </c>
      <c r="I123" s="33">
        <v>1006</v>
      </c>
      <c r="J123" s="46">
        <f t="shared" si="3"/>
        <v>0.21822103545784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x14ac:dyDescent="0.2">
      <c r="A124" s="55" t="s">
        <v>151</v>
      </c>
      <c r="B124" s="10" t="s">
        <v>152</v>
      </c>
      <c r="C124" s="10" t="s">
        <v>9</v>
      </c>
      <c r="D124" s="27" t="s">
        <v>406</v>
      </c>
      <c r="E124" s="28">
        <v>2009</v>
      </c>
      <c r="F124" s="51">
        <v>2057</v>
      </c>
      <c r="G124" s="11">
        <v>2038</v>
      </c>
      <c r="H124" s="28">
        <v>1664</v>
      </c>
      <c r="I124" s="33">
        <v>1765</v>
      </c>
      <c r="J124" s="46">
        <f t="shared" si="3"/>
        <v>0.425170585868415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x14ac:dyDescent="0.2">
      <c r="A125" s="55" t="s">
        <v>153</v>
      </c>
      <c r="B125" s="10" t="s">
        <v>154</v>
      </c>
      <c r="C125" s="10" t="s">
        <v>9</v>
      </c>
      <c r="D125" s="27" t="s">
        <v>406</v>
      </c>
      <c r="E125" s="28">
        <v>2011</v>
      </c>
      <c r="F125" s="51">
        <v>315</v>
      </c>
      <c r="G125" s="11">
        <v>981</v>
      </c>
      <c r="H125" s="28">
        <v>659</v>
      </c>
      <c r="I125" s="33">
        <v>706</v>
      </c>
      <c r="J125" s="46">
        <f t="shared" si="3"/>
        <v>0.14864569877889544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x14ac:dyDescent="0.2">
      <c r="A126" s="55" t="s">
        <v>155</v>
      </c>
      <c r="B126" s="10" t="s">
        <v>156</v>
      </c>
      <c r="C126" s="10" t="s">
        <v>9</v>
      </c>
      <c r="D126" s="27" t="s">
        <v>406</v>
      </c>
      <c r="E126" s="28">
        <v>2014</v>
      </c>
      <c r="F126" s="50">
        <v>0</v>
      </c>
      <c r="G126" s="11">
        <v>113</v>
      </c>
      <c r="H126" s="28">
        <v>81</v>
      </c>
      <c r="I126" s="33">
        <v>129</v>
      </c>
      <c r="J126" s="46">
        <f t="shared" si="3"/>
        <v>1.764615704086794E-2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x14ac:dyDescent="0.2">
      <c r="A127" s="55" t="s">
        <v>157</v>
      </c>
      <c r="B127" s="10" t="s">
        <v>158</v>
      </c>
      <c r="C127" s="10" t="s">
        <v>9</v>
      </c>
      <c r="D127" s="27" t="s">
        <v>406</v>
      </c>
      <c r="E127" s="28">
        <v>2009</v>
      </c>
      <c r="F127" s="51">
        <v>186</v>
      </c>
      <c r="G127" s="11">
        <v>176</v>
      </c>
      <c r="H127" s="28">
        <v>202</v>
      </c>
      <c r="I127" s="33">
        <v>229</v>
      </c>
      <c r="J127" s="46">
        <f t="shared" si="3"/>
        <v>4.4507218995041876E-2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s="4" customFormat="1" x14ac:dyDescent="0.2">
      <c r="A128" s="55" t="s">
        <v>159</v>
      </c>
      <c r="B128" s="10" t="s">
        <v>160</v>
      </c>
      <c r="C128" s="10" t="s">
        <v>70</v>
      </c>
      <c r="D128" s="18" t="s">
        <v>406</v>
      </c>
      <c r="E128" s="11">
        <v>2009</v>
      </c>
      <c r="F128" s="51">
        <v>2551</v>
      </c>
      <c r="G128" s="11">
        <v>2425</v>
      </c>
      <c r="H128" s="11">
        <v>2742</v>
      </c>
      <c r="I128" s="19">
        <v>3030</v>
      </c>
      <c r="J128" s="37">
        <f t="shared" si="3"/>
        <v>0.60380539672126743</v>
      </c>
    </row>
    <row r="129" spans="1:37" x14ac:dyDescent="0.2">
      <c r="A129" s="55" t="s">
        <v>161</v>
      </c>
      <c r="B129" s="10" t="s">
        <v>162</v>
      </c>
      <c r="C129" s="10" t="s">
        <v>70</v>
      </c>
      <c r="D129" s="27" t="s">
        <v>406</v>
      </c>
      <c r="E129" s="28">
        <v>2009</v>
      </c>
      <c r="F129" s="51">
        <v>1241</v>
      </c>
      <c r="G129" s="11">
        <v>2049</v>
      </c>
      <c r="H129" s="28">
        <v>1873</v>
      </c>
      <c r="I129" s="33">
        <v>1327</v>
      </c>
      <c r="J129" s="46">
        <f t="shared" si="3"/>
        <v>0.36727995045731693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x14ac:dyDescent="0.2">
      <c r="A130" s="55" t="s">
        <v>163</v>
      </c>
      <c r="B130" s="10" t="s">
        <v>164</v>
      </c>
      <c r="C130" s="10" t="s">
        <v>9</v>
      </c>
      <c r="D130" s="27" t="s">
        <v>406</v>
      </c>
      <c r="E130" s="28">
        <v>2009</v>
      </c>
      <c r="F130" s="51">
        <v>58</v>
      </c>
      <c r="G130" s="11">
        <v>0</v>
      </c>
      <c r="H130" s="28">
        <v>0</v>
      </c>
      <c r="I130" s="33">
        <v>0</v>
      </c>
      <c r="J130" s="46">
        <f t="shared" ref="J130:J161" si="4">((100/$I$249*I130)*1/4+(100/$F$249*F130)*1/4+(100/$G$249*G130)*1/4)+(100/$H$249*H130)*1/4</f>
        <v>3.4719561719408474E-3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x14ac:dyDescent="0.2">
      <c r="A131" s="54" t="s">
        <v>413</v>
      </c>
      <c r="B131" s="27" t="s">
        <v>414</v>
      </c>
      <c r="C131" s="27" t="s">
        <v>70</v>
      </c>
      <c r="D131" s="27" t="s">
        <v>406</v>
      </c>
      <c r="E131" s="33">
        <v>2016</v>
      </c>
      <c r="F131" s="36">
        <v>0</v>
      </c>
      <c r="G131" s="36">
        <v>0</v>
      </c>
      <c r="H131" s="36">
        <v>0</v>
      </c>
      <c r="I131" s="33">
        <v>8</v>
      </c>
      <c r="J131" s="46">
        <f t="shared" si="4"/>
        <v>4.0192602953352465E-4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x14ac:dyDescent="0.2">
      <c r="A132" s="55" t="s">
        <v>165</v>
      </c>
      <c r="B132" s="10" t="s">
        <v>166</v>
      </c>
      <c r="C132" s="10" t="s">
        <v>36</v>
      </c>
      <c r="D132" s="27" t="s">
        <v>406</v>
      </c>
      <c r="E132" s="28">
        <v>2014</v>
      </c>
      <c r="F132" s="50">
        <v>0</v>
      </c>
      <c r="G132" s="11">
        <v>265</v>
      </c>
      <c r="H132" s="28">
        <v>203</v>
      </c>
      <c r="I132" s="33">
        <v>144</v>
      </c>
      <c r="J132" s="46">
        <f t="shared" si="4"/>
        <v>3.4188503438389591E-2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x14ac:dyDescent="0.2">
      <c r="A133" s="54" t="s">
        <v>415</v>
      </c>
      <c r="B133" s="27" t="s">
        <v>416</v>
      </c>
      <c r="C133" s="27" t="s">
        <v>36</v>
      </c>
      <c r="D133" s="27" t="s">
        <v>406</v>
      </c>
      <c r="E133" s="33">
        <v>2016</v>
      </c>
      <c r="F133" s="36">
        <v>0</v>
      </c>
      <c r="G133" s="36">
        <v>0</v>
      </c>
      <c r="H133" s="36">
        <v>0</v>
      </c>
      <c r="I133" s="33">
        <v>169</v>
      </c>
      <c r="J133" s="46">
        <f t="shared" si="4"/>
        <v>8.490687373895708E-3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x14ac:dyDescent="0.2">
      <c r="A134" s="54" t="s">
        <v>417</v>
      </c>
      <c r="B134" s="27" t="s">
        <v>418</v>
      </c>
      <c r="C134" s="27" t="s">
        <v>36</v>
      </c>
      <c r="D134" s="27" t="s">
        <v>406</v>
      </c>
      <c r="E134" s="33">
        <v>2016</v>
      </c>
      <c r="F134" s="36">
        <v>0</v>
      </c>
      <c r="G134" s="36">
        <v>0</v>
      </c>
      <c r="H134" s="36">
        <v>0</v>
      </c>
      <c r="I134" s="33">
        <v>0</v>
      </c>
      <c r="J134" s="46">
        <f t="shared" si="4"/>
        <v>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x14ac:dyDescent="0.2">
      <c r="A135" s="55" t="s">
        <v>167</v>
      </c>
      <c r="B135" s="10" t="s">
        <v>168</v>
      </c>
      <c r="C135" s="10" t="s">
        <v>9</v>
      </c>
      <c r="D135" s="27" t="s">
        <v>406</v>
      </c>
      <c r="E135" s="28">
        <v>2013</v>
      </c>
      <c r="F135" s="11">
        <v>222</v>
      </c>
      <c r="G135" s="11">
        <v>211</v>
      </c>
      <c r="H135" s="28">
        <v>329</v>
      </c>
      <c r="I135" s="33">
        <v>174</v>
      </c>
      <c r="J135" s="46">
        <f t="shared" si="4"/>
        <v>5.3374536183319866E-2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x14ac:dyDescent="0.2">
      <c r="A136" s="55" t="s">
        <v>169</v>
      </c>
      <c r="B136" s="10" t="s">
        <v>170</v>
      </c>
      <c r="C136" s="10" t="s">
        <v>12</v>
      </c>
      <c r="D136" s="27" t="s">
        <v>406</v>
      </c>
      <c r="E136" s="28">
        <v>2009</v>
      </c>
      <c r="F136" s="51">
        <v>10510</v>
      </c>
      <c r="G136" s="11">
        <v>10505</v>
      </c>
      <c r="H136" s="28">
        <v>12712</v>
      </c>
      <c r="I136" s="33">
        <v>13016</v>
      </c>
      <c r="J136" s="46">
        <f t="shared" si="4"/>
        <v>2.6269969288745587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x14ac:dyDescent="0.2">
      <c r="A137" s="54" t="s">
        <v>419</v>
      </c>
      <c r="B137" s="27" t="s">
        <v>420</v>
      </c>
      <c r="C137" s="27" t="s">
        <v>36</v>
      </c>
      <c r="D137" s="27" t="s">
        <v>406</v>
      </c>
      <c r="E137" s="33">
        <v>2016</v>
      </c>
      <c r="F137" s="36">
        <v>0</v>
      </c>
      <c r="G137" s="36">
        <v>0</v>
      </c>
      <c r="H137" s="36">
        <v>0</v>
      </c>
      <c r="I137" s="33">
        <v>0</v>
      </c>
      <c r="J137" s="46">
        <f t="shared" si="4"/>
        <v>0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x14ac:dyDescent="0.2">
      <c r="A138" s="55" t="s">
        <v>171</v>
      </c>
      <c r="B138" s="10" t="s">
        <v>172</v>
      </c>
      <c r="C138" s="10" t="s">
        <v>9</v>
      </c>
      <c r="D138" s="27" t="s">
        <v>406</v>
      </c>
      <c r="E138" s="28">
        <v>2009</v>
      </c>
      <c r="F138" s="51">
        <v>244</v>
      </c>
      <c r="G138" s="11">
        <v>221</v>
      </c>
      <c r="H138" s="28">
        <v>183</v>
      </c>
      <c r="I138" s="33">
        <v>217</v>
      </c>
      <c r="J138" s="46">
        <f t="shared" si="4"/>
        <v>4.8796131844080937E-2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x14ac:dyDescent="0.2">
      <c r="A139" s="55" t="s">
        <v>173</v>
      </c>
      <c r="B139" s="10" t="s">
        <v>174</v>
      </c>
      <c r="C139" s="10" t="s">
        <v>9</v>
      </c>
      <c r="D139" s="27" t="s">
        <v>406</v>
      </c>
      <c r="E139" s="28">
        <v>2009</v>
      </c>
      <c r="F139" s="51">
        <v>1738</v>
      </c>
      <c r="G139" s="11">
        <v>1903</v>
      </c>
      <c r="H139" s="28">
        <v>1858</v>
      </c>
      <c r="I139" s="33">
        <v>2253</v>
      </c>
      <c r="J139" s="46">
        <f t="shared" si="4"/>
        <v>0.43442190199798419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x14ac:dyDescent="0.2">
      <c r="A140" s="55" t="s">
        <v>175</v>
      </c>
      <c r="B140" s="10" t="s">
        <v>176</v>
      </c>
      <c r="C140" s="10" t="s">
        <v>9</v>
      </c>
      <c r="D140" s="27" t="s">
        <v>406</v>
      </c>
      <c r="E140" s="28">
        <v>2012</v>
      </c>
      <c r="F140" s="11">
        <v>11</v>
      </c>
      <c r="G140" s="11">
        <v>32</v>
      </c>
      <c r="H140" s="28">
        <v>0</v>
      </c>
      <c r="I140" s="33">
        <v>0</v>
      </c>
      <c r="J140" s="46">
        <f t="shared" si="4"/>
        <v>2.465902070222663E-3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x14ac:dyDescent="0.2">
      <c r="A141" s="55" t="s">
        <v>544</v>
      </c>
      <c r="B141" s="10" t="s">
        <v>177</v>
      </c>
      <c r="C141" s="10" t="s">
        <v>70</v>
      </c>
      <c r="D141" s="27" t="s">
        <v>406</v>
      </c>
      <c r="E141" s="28">
        <v>2015</v>
      </c>
      <c r="F141" s="50">
        <v>0</v>
      </c>
      <c r="G141" s="50">
        <v>0</v>
      </c>
      <c r="H141" s="28">
        <v>22</v>
      </c>
      <c r="I141" s="33">
        <v>50</v>
      </c>
      <c r="J141" s="46">
        <f t="shared" si="4"/>
        <v>3.8110211709617352E-3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x14ac:dyDescent="0.2">
      <c r="A142" s="54" t="s">
        <v>421</v>
      </c>
      <c r="B142" s="27" t="s">
        <v>422</v>
      </c>
      <c r="C142" s="27" t="s">
        <v>9</v>
      </c>
      <c r="D142" s="27" t="s">
        <v>406</v>
      </c>
      <c r="E142" s="33">
        <v>2016</v>
      </c>
      <c r="F142" s="36">
        <v>0</v>
      </c>
      <c r="G142" s="36">
        <v>0</v>
      </c>
      <c r="H142" s="36">
        <v>0</v>
      </c>
      <c r="I142" s="33">
        <v>8</v>
      </c>
      <c r="J142" s="46">
        <f t="shared" si="4"/>
        <v>4.0192602953352465E-4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x14ac:dyDescent="0.2">
      <c r="A143" s="55" t="s">
        <v>178</v>
      </c>
      <c r="B143" s="10" t="s">
        <v>179</v>
      </c>
      <c r="C143" s="10" t="s">
        <v>9</v>
      </c>
      <c r="D143" s="27" t="s">
        <v>406</v>
      </c>
      <c r="E143" s="28">
        <v>2014</v>
      </c>
      <c r="F143" s="50">
        <v>0</v>
      </c>
      <c r="G143" s="11">
        <v>118</v>
      </c>
      <c r="H143" s="28">
        <v>126</v>
      </c>
      <c r="I143" s="33">
        <v>223</v>
      </c>
      <c r="J143" s="46">
        <f t="shared" si="4"/>
        <v>2.5308210130789391E-2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x14ac:dyDescent="0.2">
      <c r="A144" s="55" t="s">
        <v>180</v>
      </c>
      <c r="B144" s="10" t="s">
        <v>181</v>
      </c>
      <c r="C144" s="10" t="s">
        <v>9</v>
      </c>
      <c r="D144" s="27" t="s">
        <v>406</v>
      </c>
      <c r="E144" s="28">
        <v>2013</v>
      </c>
      <c r="F144" s="11">
        <v>438</v>
      </c>
      <c r="G144" s="11">
        <v>614</v>
      </c>
      <c r="H144" s="28">
        <v>523</v>
      </c>
      <c r="I144" s="33">
        <v>582</v>
      </c>
      <c r="J144" s="46">
        <f t="shared" si="4"/>
        <v>0.12101977156351795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x14ac:dyDescent="0.2">
      <c r="A145" s="55" t="s">
        <v>182</v>
      </c>
      <c r="B145" s="10" t="s">
        <v>183</v>
      </c>
      <c r="C145" s="10" t="s">
        <v>9</v>
      </c>
      <c r="D145" s="27" t="s">
        <v>406</v>
      </c>
      <c r="E145" s="28">
        <v>2012</v>
      </c>
      <c r="F145" s="51">
        <v>309</v>
      </c>
      <c r="G145" s="11">
        <v>736</v>
      </c>
      <c r="H145" s="28">
        <v>584</v>
      </c>
      <c r="I145" s="33">
        <v>672</v>
      </c>
      <c r="J145" s="46">
        <f t="shared" si="4"/>
        <v>0.12831187473418171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x14ac:dyDescent="0.2">
      <c r="A146" s="57" t="s">
        <v>423</v>
      </c>
      <c r="B146" s="27" t="s">
        <v>423</v>
      </c>
      <c r="C146" s="27" t="s">
        <v>128</v>
      </c>
      <c r="D146" s="27" t="s">
        <v>406</v>
      </c>
      <c r="E146" s="33">
        <v>2016</v>
      </c>
      <c r="F146" s="36">
        <v>0</v>
      </c>
      <c r="G146" s="36">
        <v>0</v>
      </c>
      <c r="H146" s="36">
        <v>0</v>
      </c>
      <c r="I146" s="33">
        <v>335</v>
      </c>
      <c r="J146" s="46">
        <f t="shared" si="4"/>
        <v>1.6830652486716346E-2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x14ac:dyDescent="0.2">
      <c r="A147" s="55" t="s">
        <v>229</v>
      </c>
      <c r="B147" s="10" t="s">
        <v>230</v>
      </c>
      <c r="C147" s="10" t="s">
        <v>6</v>
      </c>
      <c r="D147" s="10" t="s">
        <v>231</v>
      </c>
      <c r="E147" s="28">
        <v>2009</v>
      </c>
      <c r="F147" s="51">
        <v>4032</v>
      </c>
      <c r="G147" s="11">
        <v>5236</v>
      </c>
      <c r="H147" s="28">
        <v>4862</v>
      </c>
      <c r="I147" s="33">
        <v>5191</v>
      </c>
      <c r="J147" s="46">
        <f t="shared" si="4"/>
        <v>1.0849762631136883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x14ac:dyDescent="0.2">
      <c r="A148" s="55" t="s">
        <v>232</v>
      </c>
      <c r="B148" s="10" t="s">
        <v>233</v>
      </c>
      <c r="C148" s="10" t="s">
        <v>12</v>
      </c>
      <c r="D148" s="10" t="s">
        <v>231</v>
      </c>
      <c r="E148" s="28">
        <v>2009</v>
      </c>
      <c r="F148" s="51">
        <v>895</v>
      </c>
      <c r="G148" s="11">
        <v>843</v>
      </c>
      <c r="H148" s="28">
        <v>1043</v>
      </c>
      <c r="I148" s="33">
        <v>833</v>
      </c>
      <c r="J148" s="46">
        <f t="shared" si="4"/>
        <v>0.20462447089709934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x14ac:dyDescent="0.2">
      <c r="A149" s="55" t="s">
        <v>234</v>
      </c>
      <c r="B149" s="10" t="s">
        <v>235</v>
      </c>
      <c r="C149" s="10" t="s">
        <v>9</v>
      </c>
      <c r="D149" s="10" t="s">
        <v>231</v>
      </c>
      <c r="E149" s="28">
        <v>2014</v>
      </c>
      <c r="F149" s="50">
        <v>0</v>
      </c>
      <c r="G149" s="11">
        <v>42</v>
      </c>
      <c r="H149" s="28">
        <v>65</v>
      </c>
      <c r="I149" s="33">
        <v>132</v>
      </c>
      <c r="J149" s="46">
        <f t="shared" si="4"/>
        <v>1.2841933998772405E-2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x14ac:dyDescent="0.2">
      <c r="A150" s="54" t="s">
        <v>424</v>
      </c>
      <c r="B150" s="27" t="s">
        <v>425</v>
      </c>
      <c r="C150" s="27" t="s">
        <v>36</v>
      </c>
      <c r="D150" s="27" t="s">
        <v>231</v>
      </c>
      <c r="E150" s="33">
        <v>2016</v>
      </c>
      <c r="F150" s="36">
        <v>0</v>
      </c>
      <c r="G150" s="36">
        <v>0</v>
      </c>
      <c r="H150" s="36">
        <v>0</v>
      </c>
      <c r="I150" s="33">
        <v>0</v>
      </c>
      <c r="J150" s="46">
        <f t="shared" si="4"/>
        <v>0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x14ac:dyDescent="0.2">
      <c r="A151" s="55" t="s">
        <v>236</v>
      </c>
      <c r="B151" s="10" t="s">
        <v>237</v>
      </c>
      <c r="C151" s="10" t="s">
        <v>12</v>
      </c>
      <c r="D151" s="10" t="s">
        <v>231</v>
      </c>
      <c r="E151" s="28">
        <v>2009</v>
      </c>
      <c r="F151" s="51">
        <v>630</v>
      </c>
      <c r="G151" s="11">
        <v>876</v>
      </c>
      <c r="H151" s="28">
        <v>804</v>
      </c>
      <c r="I151" s="33">
        <v>895</v>
      </c>
      <c r="J151" s="46">
        <f t="shared" si="4"/>
        <v>0.17962837509770696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x14ac:dyDescent="0.2">
      <c r="A152" s="55" t="s">
        <v>238</v>
      </c>
      <c r="B152" s="10" t="s">
        <v>239</v>
      </c>
      <c r="C152" s="10" t="s">
        <v>36</v>
      </c>
      <c r="D152" s="10" t="s">
        <v>231</v>
      </c>
      <c r="E152" s="28">
        <v>2014</v>
      </c>
      <c r="F152" s="50">
        <v>0</v>
      </c>
      <c r="G152" s="11">
        <v>0</v>
      </c>
      <c r="H152" s="28">
        <v>0</v>
      </c>
      <c r="I152" s="33">
        <v>0</v>
      </c>
      <c r="J152" s="46">
        <f t="shared" si="4"/>
        <v>0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x14ac:dyDescent="0.2">
      <c r="A153" s="55" t="s">
        <v>240</v>
      </c>
      <c r="B153" s="10" t="s">
        <v>241</v>
      </c>
      <c r="C153" s="10" t="s">
        <v>6</v>
      </c>
      <c r="D153" s="10" t="s">
        <v>231</v>
      </c>
      <c r="E153" s="28">
        <v>2009</v>
      </c>
      <c r="F153" s="51">
        <v>5685</v>
      </c>
      <c r="G153" s="11">
        <v>5358</v>
      </c>
      <c r="H153" s="28">
        <v>5255</v>
      </c>
      <c r="I153" s="33">
        <v>5932</v>
      </c>
      <c r="J153" s="46">
        <f t="shared" si="4"/>
        <v>1.2512507989583703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x14ac:dyDescent="0.2">
      <c r="A154" s="55" t="s">
        <v>242</v>
      </c>
      <c r="B154" s="10" t="s">
        <v>243</v>
      </c>
      <c r="C154" s="10" t="s">
        <v>9</v>
      </c>
      <c r="D154" s="10" t="s">
        <v>231</v>
      </c>
      <c r="E154" s="28">
        <v>2014</v>
      </c>
      <c r="F154" s="50">
        <v>0</v>
      </c>
      <c r="G154" s="11">
        <v>348</v>
      </c>
      <c r="H154" s="28">
        <v>384</v>
      </c>
      <c r="I154" s="33">
        <v>219</v>
      </c>
      <c r="J154" s="46">
        <f t="shared" si="4"/>
        <v>5.3331666775198565E-2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x14ac:dyDescent="0.2">
      <c r="A155" s="54" t="s">
        <v>426</v>
      </c>
      <c r="B155" s="27" t="s">
        <v>427</v>
      </c>
      <c r="C155" s="27" t="s">
        <v>9</v>
      </c>
      <c r="D155" s="27" t="s">
        <v>428</v>
      </c>
      <c r="E155" s="33">
        <v>2016</v>
      </c>
      <c r="F155" s="36">
        <v>0</v>
      </c>
      <c r="G155" s="36">
        <v>0</v>
      </c>
      <c r="H155" s="36">
        <v>0</v>
      </c>
      <c r="I155" s="33">
        <v>85</v>
      </c>
      <c r="J155" s="46">
        <f t="shared" si="4"/>
        <v>4.2704640637936993E-3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x14ac:dyDescent="0.2">
      <c r="A156" s="55" t="s">
        <v>30</v>
      </c>
      <c r="B156" s="10" t="s">
        <v>31</v>
      </c>
      <c r="C156" s="10" t="s">
        <v>9</v>
      </c>
      <c r="D156" s="27" t="s">
        <v>428</v>
      </c>
      <c r="E156" s="28">
        <v>2014</v>
      </c>
      <c r="F156" s="50">
        <v>0</v>
      </c>
      <c r="G156" s="11">
        <v>356</v>
      </c>
      <c r="H156" s="28">
        <v>409</v>
      </c>
      <c r="I156" s="33">
        <v>279</v>
      </c>
      <c r="J156" s="46">
        <f t="shared" si="4"/>
        <v>5.8274086500810937E-2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x14ac:dyDescent="0.2">
      <c r="A157" s="54" t="s">
        <v>429</v>
      </c>
      <c r="B157" s="27" t="s">
        <v>430</v>
      </c>
      <c r="C157" s="27" t="s">
        <v>36</v>
      </c>
      <c r="D157" s="27" t="s">
        <v>428</v>
      </c>
      <c r="E157" s="33">
        <v>2016</v>
      </c>
      <c r="F157" s="36">
        <v>0</v>
      </c>
      <c r="G157" s="36">
        <v>0</v>
      </c>
      <c r="H157" s="36">
        <v>0</v>
      </c>
      <c r="I157" s="33">
        <v>0</v>
      </c>
      <c r="J157" s="46">
        <f t="shared" si="4"/>
        <v>0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x14ac:dyDescent="0.2">
      <c r="A158" s="55" t="s">
        <v>32</v>
      </c>
      <c r="B158" s="10" t="s">
        <v>33</v>
      </c>
      <c r="C158" s="10" t="s">
        <v>9</v>
      </c>
      <c r="D158" s="27" t="s">
        <v>428</v>
      </c>
      <c r="E158" s="28">
        <v>2013</v>
      </c>
      <c r="F158" s="51">
        <v>128</v>
      </c>
      <c r="G158" s="11">
        <v>203</v>
      </c>
      <c r="H158" s="28">
        <v>92</v>
      </c>
      <c r="I158" s="33">
        <v>169</v>
      </c>
      <c r="J158" s="46">
        <f t="shared" si="4"/>
        <v>3.3050917227311759E-2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x14ac:dyDescent="0.2">
      <c r="A159" s="54" t="s">
        <v>431</v>
      </c>
      <c r="B159" s="27" t="s">
        <v>432</v>
      </c>
      <c r="C159" s="27" t="s">
        <v>36</v>
      </c>
      <c r="D159" s="27" t="s">
        <v>428</v>
      </c>
      <c r="E159" s="33">
        <v>2016</v>
      </c>
      <c r="F159" s="36">
        <v>0</v>
      </c>
      <c r="G159" s="36">
        <v>0</v>
      </c>
      <c r="H159" s="36">
        <v>0</v>
      </c>
      <c r="I159" s="33">
        <v>2</v>
      </c>
      <c r="J159" s="46">
        <f t="shared" si="4"/>
        <v>1.0048150738338116E-4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x14ac:dyDescent="0.2">
      <c r="A160" s="54" t="s">
        <v>433</v>
      </c>
      <c r="B160" s="27" t="s">
        <v>434</v>
      </c>
      <c r="C160" s="27" t="s">
        <v>36</v>
      </c>
      <c r="D160" s="27" t="s">
        <v>428</v>
      </c>
      <c r="E160" s="33">
        <v>2016</v>
      </c>
      <c r="F160" s="36">
        <v>0</v>
      </c>
      <c r="G160" s="36">
        <v>0</v>
      </c>
      <c r="H160" s="36">
        <v>0</v>
      </c>
      <c r="I160" s="33">
        <v>126</v>
      </c>
      <c r="J160" s="46">
        <f t="shared" si="4"/>
        <v>6.330334965153013E-3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x14ac:dyDescent="0.2">
      <c r="A161" s="54" t="s">
        <v>435</v>
      </c>
      <c r="B161" s="27" t="s">
        <v>436</v>
      </c>
      <c r="C161" s="27" t="s">
        <v>36</v>
      </c>
      <c r="D161" s="27" t="s">
        <v>428</v>
      </c>
      <c r="E161" s="33">
        <v>2016</v>
      </c>
      <c r="F161" s="36">
        <v>0</v>
      </c>
      <c r="G161" s="36">
        <v>0</v>
      </c>
      <c r="H161" s="36">
        <v>0</v>
      </c>
      <c r="I161" s="33">
        <v>0</v>
      </c>
      <c r="J161" s="46">
        <f t="shared" si="4"/>
        <v>0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x14ac:dyDescent="0.2">
      <c r="A162" s="55" t="s">
        <v>34</v>
      </c>
      <c r="B162" s="10" t="s">
        <v>35</v>
      </c>
      <c r="C162" s="10" t="s">
        <v>36</v>
      </c>
      <c r="D162" s="27" t="s">
        <v>428</v>
      </c>
      <c r="E162" s="28">
        <v>2013</v>
      </c>
      <c r="F162" s="51">
        <v>47</v>
      </c>
      <c r="G162" s="11">
        <v>81</v>
      </c>
      <c r="H162" s="28">
        <v>104</v>
      </c>
      <c r="I162" s="33">
        <v>62</v>
      </c>
      <c r="J162" s="46">
        <f t="shared" ref="J162:J185" si="5">((100/$I$249*I162)*1/4+(100/$F$249*F162)*1/4+(100/$G$249*G162)*1/4)+(100/$H$249*H162)*1/4</f>
        <v>1.6644108835546297E-2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x14ac:dyDescent="0.2">
      <c r="A163" s="54" t="s">
        <v>437</v>
      </c>
      <c r="B163" s="27" t="s">
        <v>438</v>
      </c>
      <c r="C163" s="27" t="s">
        <v>36</v>
      </c>
      <c r="D163" s="27" t="s">
        <v>428</v>
      </c>
      <c r="E163" s="33">
        <v>2016</v>
      </c>
      <c r="F163" s="36">
        <v>0</v>
      </c>
      <c r="G163" s="36">
        <v>0</v>
      </c>
      <c r="H163" s="36">
        <v>0</v>
      </c>
      <c r="I163" s="33">
        <v>56</v>
      </c>
      <c r="J163" s="46">
        <f t="shared" si="5"/>
        <v>2.8134822067346727E-3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x14ac:dyDescent="0.2">
      <c r="A164" s="55" t="s">
        <v>37</v>
      </c>
      <c r="B164" s="10" t="s">
        <v>38</v>
      </c>
      <c r="C164" s="10" t="s">
        <v>12</v>
      </c>
      <c r="D164" s="27" t="s">
        <v>428</v>
      </c>
      <c r="E164" s="28">
        <v>2009</v>
      </c>
      <c r="F164" s="51">
        <v>1832</v>
      </c>
      <c r="G164" s="11">
        <v>1726</v>
      </c>
      <c r="H164" s="28">
        <v>1801</v>
      </c>
      <c r="I164" s="33">
        <v>2028</v>
      </c>
      <c r="J164" s="46">
        <f t="shared" si="5"/>
        <v>0.41538181370038002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x14ac:dyDescent="0.2">
      <c r="A165" s="54" t="s">
        <v>439</v>
      </c>
      <c r="B165" s="27" t="s">
        <v>440</v>
      </c>
      <c r="C165" s="27" t="s">
        <v>36</v>
      </c>
      <c r="D165" s="27" t="s">
        <v>428</v>
      </c>
      <c r="E165" s="33">
        <v>2016</v>
      </c>
      <c r="F165" s="36">
        <v>0</v>
      </c>
      <c r="G165" s="36">
        <v>0</v>
      </c>
      <c r="H165" s="36">
        <v>0</v>
      </c>
      <c r="I165" s="33">
        <v>67</v>
      </c>
      <c r="J165" s="46">
        <f t="shared" si="5"/>
        <v>3.3661304973432687E-3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x14ac:dyDescent="0.2">
      <c r="A166" s="55" t="s">
        <v>39</v>
      </c>
      <c r="B166" s="10" t="s">
        <v>40</v>
      </c>
      <c r="C166" s="10" t="s">
        <v>36</v>
      </c>
      <c r="D166" s="27" t="s">
        <v>428</v>
      </c>
      <c r="E166" s="28">
        <v>2014</v>
      </c>
      <c r="F166" s="50">
        <v>0</v>
      </c>
      <c r="G166" s="11">
        <v>138</v>
      </c>
      <c r="H166" s="28">
        <v>139</v>
      </c>
      <c r="I166" s="33">
        <v>90</v>
      </c>
      <c r="J166" s="46">
        <f t="shared" si="5"/>
        <v>2.0523413305723177E-2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x14ac:dyDescent="0.2">
      <c r="A167" s="55" t="s">
        <v>41</v>
      </c>
      <c r="B167" s="10" t="s">
        <v>42</v>
      </c>
      <c r="C167" s="10" t="s">
        <v>6</v>
      </c>
      <c r="D167" s="27" t="s">
        <v>428</v>
      </c>
      <c r="E167" s="28">
        <v>2009</v>
      </c>
      <c r="F167" s="51">
        <v>13805</v>
      </c>
      <c r="G167" s="11">
        <v>13137</v>
      </c>
      <c r="H167" s="28">
        <v>13855</v>
      </c>
      <c r="I167" s="33">
        <v>16211</v>
      </c>
      <c r="J167" s="46">
        <f t="shared" si="5"/>
        <v>3.2009081829206263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x14ac:dyDescent="0.2">
      <c r="A168" s="54" t="s">
        <v>441</v>
      </c>
      <c r="B168" s="27" t="s">
        <v>442</v>
      </c>
      <c r="C168" s="27" t="s">
        <v>9</v>
      </c>
      <c r="D168" s="27" t="s">
        <v>428</v>
      </c>
      <c r="E168" s="33">
        <v>2016</v>
      </c>
      <c r="F168" s="36">
        <v>0</v>
      </c>
      <c r="G168" s="36">
        <v>0</v>
      </c>
      <c r="H168" s="36">
        <v>0</v>
      </c>
      <c r="I168" s="33">
        <v>74</v>
      </c>
      <c r="J168" s="46">
        <f t="shared" si="5"/>
        <v>3.7178157731851029E-3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x14ac:dyDescent="0.2">
      <c r="A169" s="55" t="s">
        <v>43</v>
      </c>
      <c r="B169" s="10" t="s">
        <v>44</v>
      </c>
      <c r="C169" s="10" t="s">
        <v>9</v>
      </c>
      <c r="D169" s="27" t="s">
        <v>428</v>
      </c>
      <c r="E169" s="28">
        <v>2013</v>
      </c>
      <c r="F169" s="51">
        <v>46</v>
      </c>
      <c r="G169" s="11">
        <v>22</v>
      </c>
      <c r="H169" s="28">
        <v>18</v>
      </c>
      <c r="I169" s="33">
        <v>12</v>
      </c>
      <c r="J169" s="46">
        <f t="shared" si="5"/>
        <v>5.6619206185778061E-3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x14ac:dyDescent="0.2">
      <c r="A170" s="54" t="s">
        <v>443</v>
      </c>
      <c r="B170" s="27" t="s">
        <v>444</v>
      </c>
      <c r="C170" s="27" t="s">
        <v>36</v>
      </c>
      <c r="D170" s="27" t="s">
        <v>428</v>
      </c>
      <c r="E170" s="33">
        <v>2016</v>
      </c>
      <c r="F170" s="36">
        <v>0</v>
      </c>
      <c r="G170" s="36">
        <v>0</v>
      </c>
      <c r="H170" s="36">
        <v>0</v>
      </c>
      <c r="I170" s="33">
        <v>0</v>
      </c>
      <c r="J170" s="46">
        <f t="shared" si="5"/>
        <v>0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x14ac:dyDescent="0.2">
      <c r="A171" s="55" t="s">
        <v>45</v>
      </c>
      <c r="B171" s="10" t="s">
        <v>46</v>
      </c>
      <c r="C171" s="10" t="s">
        <v>9</v>
      </c>
      <c r="D171" s="27" t="s">
        <v>428</v>
      </c>
      <c r="E171" s="28">
        <v>2013</v>
      </c>
      <c r="F171" s="51">
        <v>254</v>
      </c>
      <c r="G171" s="11">
        <v>213</v>
      </c>
      <c r="H171" s="28">
        <v>178</v>
      </c>
      <c r="I171" s="33">
        <v>293</v>
      </c>
      <c r="J171" s="46">
        <f t="shared" si="5"/>
        <v>5.2465961832156467E-2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x14ac:dyDescent="0.2">
      <c r="A172" s="55" t="s">
        <v>47</v>
      </c>
      <c r="B172" s="10" t="s">
        <v>48</v>
      </c>
      <c r="C172" s="10" t="s">
        <v>9</v>
      </c>
      <c r="D172" s="27" t="s">
        <v>428</v>
      </c>
      <c r="E172" s="28">
        <v>2010</v>
      </c>
      <c r="F172" s="51">
        <v>466</v>
      </c>
      <c r="G172" s="11">
        <v>732</v>
      </c>
      <c r="H172" s="28">
        <v>510</v>
      </c>
      <c r="I172" s="33">
        <v>512</v>
      </c>
      <c r="J172" s="46">
        <f t="shared" si="5"/>
        <v>0.1250763437895562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x14ac:dyDescent="0.2">
      <c r="A173" s="54" t="s">
        <v>445</v>
      </c>
      <c r="B173" s="27" t="s">
        <v>446</v>
      </c>
      <c r="C173" s="27" t="s">
        <v>36</v>
      </c>
      <c r="D173" s="27" t="s">
        <v>428</v>
      </c>
      <c r="E173" s="33">
        <v>2016</v>
      </c>
      <c r="F173" s="36">
        <v>0</v>
      </c>
      <c r="G173" s="36">
        <v>0</v>
      </c>
      <c r="H173" s="36">
        <v>0</v>
      </c>
      <c r="I173" s="33">
        <v>12</v>
      </c>
      <c r="J173" s="46">
        <f t="shared" si="5"/>
        <v>6.0288904430028697E-4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x14ac:dyDescent="0.2">
      <c r="A174" s="54" t="s">
        <v>447</v>
      </c>
      <c r="B174" s="27" t="s">
        <v>448</v>
      </c>
      <c r="C174" s="27" t="s">
        <v>36</v>
      </c>
      <c r="D174" s="27" t="s">
        <v>428</v>
      </c>
      <c r="E174" s="33">
        <v>2016</v>
      </c>
      <c r="F174" s="36">
        <v>0</v>
      </c>
      <c r="G174" s="36">
        <v>0</v>
      </c>
      <c r="H174" s="36">
        <v>0</v>
      </c>
      <c r="I174" s="33">
        <v>0</v>
      </c>
      <c r="J174" s="46">
        <f t="shared" si="5"/>
        <v>0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x14ac:dyDescent="0.2">
      <c r="A175" s="54" t="s">
        <v>449</v>
      </c>
      <c r="B175" s="27" t="s">
        <v>450</v>
      </c>
      <c r="C175" s="27" t="s">
        <v>36</v>
      </c>
      <c r="D175" s="27" t="s">
        <v>428</v>
      </c>
      <c r="E175" s="33">
        <v>2016</v>
      </c>
      <c r="F175" s="36">
        <v>0</v>
      </c>
      <c r="G175" s="36">
        <v>0</v>
      </c>
      <c r="H175" s="36">
        <v>0</v>
      </c>
      <c r="I175" s="33">
        <v>0</v>
      </c>
      <c r="J175" s="46">
        <f t="shared" si="5"/>
        <v>0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x14ac:dyDescent="0.2">
      <c r="A176" s="55" t="s">
        <v>545</v>
      </c>
      <c r="B176" s="10" t="s">
        <v>49</v>
      </c>
      <c r="C176" s="10" t="s">
        <v>6</v>
      </c>
      <c r="D176" s="27" t="s">
        <v>428</v>
      </c>
      <c r="E176" s="28">
        <v>2009</v>
      </c>
      <c r="F176" s="51">
        <v>4116</v>
      </c>
      <c r="G176" s="11">
        <v>4276</v>
      </c>
      <c r="H176" s="28">
        <v>3705</v>
      </c>
      <c r="I176" s="33">
        <v>3991</v>
      </c>
      <c r="J176" s="46">
        <f t="shared" si="5"/>
        <v>0.90717815784438471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x14ac:dyDescent="0.2">
      <c r="A177" s="55" t="s">
        <v>50</v>
      </c>
      <c r="B177" s="10" t="s">
        <v>51</v>
      </c>
      <c r="C177" s="10" t="s">
        <v>6</v>
      </c>
      <c r="D177" s="27" t="s">
        <v>428</v>
      </c>
      <c r="E177" s="28">
        <v>2009</v>
      </c>
      <c r="F177" s="51">
        <v>3657</v>
      </c>
      <c r="G177" s="11">
        <v>3625</v>
      </c>
      <c r="H177" s="28">
        <v>4091</v>
      </c>
      <c r="I177" s="33">
        <v>4398</v>
      </c>
      <c r="J177" s="46">
        <f t="shared" si="5"/>
        <v>0.88617120178136011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x14ac:dyDescent="0.2">
      <c r="A178" s="54" t="s">
        <v>451</v>
      </c>
      <c r="B178" s="27" t="s">
        <v>452</v>
      </c>
      <c r="C178" s="27" t="s">
        <v>36</v>
      </c>
      <c r="D178" s="27" t="s">
        <v>428</v>
      </c>
      <c r="E178" s="33">
        <v>2016</v>
      </c>
      <c r="F178" s="36">
        <v>0</v>
      </c>
      <c r="G178" s="36">
        <v>0</v>
      </c>
      <c r="H178" s="36">
        <v>0</v>
      </c>
      <c r="I178" s="33">
        <v>54</v>
      </c>
      <c r="J178" s="46">
        <f t="shared" si="5"/>
        <v>2.7130006993512914E-3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x14ac:dyDescent="0.2">
      <c r="A179" s="54" t="s">
        <v>453</v>
      </c>
      <c r="B179" s="27" t="s">
        <v>454</v>
      </c>
      <c r="C179" s="27" t="s">
        <v>36</v>
      </c>
      <c r="D179" s="27" t="s">
        <v>455</v>
      </c>
      <c r="E179" s="33">
        <v>2016</v>
      </c>
      <c r="F179" s="36">
        <v>0</v>
      </c>
      <c r="G179" s="36">
        <v>0</v>
      </c>
      <c r="H179" s="36">
        <v>0</v>
      </c>
      <c r="I179" s="33">
        <v>12</v>
      </c>
      <c r="J179" s="46">
        <f t="shared" si="5"/>
        <v>6.0288904430028697E-4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x14ac:dyDescent="0.2">
      <c r="A180" s="54" t="s">
        <v>456</v>
      </c>
      <c r="B180" s="27" t="s">
        <v>457</v>
      </c>
      <c r="C180" s="27" t="s">
        <v>36</v>
      </c>
      <c r="D180" s="27" t="s">
        <v>455</v>
      </c>
      <c r="E180" s="33">
        <v>2016</v>
      </c>
      <c r="F180" s="36">
        <v>0</v>
      </c>
      <c r="G180" s="36">
        <v>0</v>
      </c>
      <c r="H180" s="36">
        <v>0</v>
      </c>
      <c r="I180" s="33">
        <v>16</v>
      </c>
      <c r="J180" s="46">
        <f t="shared" si="5"/>
        <v>8.0385205906704929E-4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x14ac:dyDescent="0.2">
      <c r="A181" s="54" t="s">
        <v>458</v>
      </c>
      <c r="B181" s="27" t="s">
        <v>459</v>
      </c>
      <c r="C181" s="27" t="s">
        <v>36</v>
      </c>
      <c r="D181" s="27" t="s">
        <v>455</v>
      </c>
      <c r="E181" s="33">
        <v>2016</v>
      </c>
      <c r="F181" s="36">
        <v>0</v>
      </c>
      <c r="G181" s="36">
        <v>0</v>
      </c>
      <c r="H181" s="36">
        <v>0</v>
      </c>
      <c r="I181" s="33">
        <v>0</v>
      </c>
      <c r="J181" s="46">
        <f t="shared" si="5"/>
        <v>0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x14ac:dyDescent="0.2">
      <c r="A182" s="54" t="s">
        <v>460</v>
      </c>
      <c r="B182" s="27" t="s">
        <v>461</v>
      </c>
      <c r="C182" s="27" t="s">
        <v>36</v>
      </c>
      <c r="D182" s="27" t="s">
        <v>455</v>
      </c>
      <c r="E182" s="33">
        <v>2016</v>
      </c>
      <c r="F182" s="36">
        <v>0</v>
      </c>
      <c r="G182" s="36">
        <v>0</v>
      </c>
      <c r="H182" s="36">
        <v>0</v>
      </c>
      <c r="I182" s="33">
        <v>63</v>
      </c>
      <c r="J182" s="46">
        <f t="shared" si="5"/>
        <v>3.1651674825765065E-3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x14ac:dyDescent="0.2">
      <c r="A183" s="55" t="s">
        <v>184</v>
      </c>
      <c r="B183" s="10" t="s">
        <v>185</v>
      </c>
      <c r="C183" s="10" t="s">
        <v>6</v>
      </c>
      <c r="D183" s="27" t="s">
        <v>455</v>
      </c>
      <c r="E183" s="28">
        <v>2009</v>
      </c>
      <c r="F183" s="51">
        <v>6416</v>
      </c>
      <c r="G183" s="11">
        <v>7179</v>
      </c>
      <c r="H183" s="28">
        <v>5930</v>
      </c>
      <c r="I183" s="33">
        <v>3928</v>
      </c>
      <c r="J183" s="46">
        <f t="shared" si="5"/>
        <v>1.3370360519575608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x14ac:dyDescent="0.2">
      <c r="A184" s="25" t="s">
        <v>532</v>
      </c>
      <c r="B184" s="26" t="s">
        <v>533</v>
      </c>
      <c r="C184" s="26" t="s">
        <v>36</v>
      </c>
      <c r="D184" s="18" t="s">
        <v>455</v>
      </c>
      <c r="E184" s="28">
        <v>2015</v>
      </c>
      <c r="F184" s="50">
        <v>0</v>
      </c>
      <c r="G184" s="50">
        <v>0</v>
      </c>
      <c r="H184" s="28">
        <v>0</v>
      </c>
      <c r="I184" s="48">
        <v>0</v>
      </c>
      <c r="J184" s="46">
        <f t="shared" si="5"/>
        <v>0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x14ac:dyDescent="0.2">
      <c r="A185" s="55" t="s">
        <v>550</v>
      </c>
      <c r="B185" s="10" t="s">
        <v>186</v>
      </c>
      <c r="C185" s="10" t="s">
        <v>36</v>
      </c>
      <c r="D185" s="27" t="s">
        <v>455</v>
      </c>
      <c r="E185" s="28">
        <v>2014</v>
      </c>
      <c r="F185" s="50">
        <v>0</v>
      </c>
      <c r="G185" s="11">
        <v>601</v>
      </c>
      <c r="H185" s="28">
        <v>787</v>
      </c>
      <c r="I185" s="33">
        <v>452</v>
      </c>
      <c r="J185" s="46">
        <f t="shared" si="5"/>
        <v>0.10312275271846341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x14ac:dyDescent="0.2">
      <c r="A186" s="54" t="s">
        <v>462</v>
      </c>
      <c r="B186" s="27" t="s">
        <v>463</v>
      </c>
      <c r="C186" s="27" t="s">
        <v>36</v>
      </c>
      <c r="D186" s="27" t="s">
        <v>455</v>
      </c>
      <c r="E186" s="33">
        <v>2016</v>
      </c>
      <c r="F186" s="36">
        <v>0</v>
      </c>
      <c r="G186" s="36">
        <v>0</v>
      </c>
      <c r="H186" s="36">
        <v>0</v>
      </c>
      <c r="I186" s="33">
        <v>16</v>
      </c>
      <c r="J186" s="46">
        <f t="shared" ref="J186:J236" si="6">((100/$I$249*I186)*1/4+(100/$F$249*F186)*1/4+(100/$G$249*G186)*1/4)+(100/$H$249*H186)*1/4</f>
        <v>8.0385205906704929E-4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x14ac:dyDescent="0.2">
      <c r="A187" s="54" t="s">
        <v>464</v>
      </c>
      <c r="B187" s="27" t="s">
        <v>465</v>
      </c>
      <c r="C187" s="27" t="s">
        <v>36</v>
      </c>
      <c r="D187" s="27" t="s">
        <v>455</v>
      </c>
      <c r="E187" s="33">
        <v>2016</v>
      </c>
      <c r="F187" s="36">
        <v>0</v>
      </c>
      <c r="G187" s="36">
        <v>0</v>
      </c>
      <c r="H187" s="36">
        <v>0</v>
      </c>
      <c r="I187" s="33">
        <v>0</v>
      </c>
      <c r="J187" s="46">
        <f t="shared" si="6"/>
        <v>0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x14ac:dyDescent="0.2">
      <c r="A188" s="55" t="s">
        <v>187</v>
      </c>
      <c r="B188" s="10" t="s">
        <v>188</v>
      </c>
      <c r="C188" s="10" t="s">
        <v>6</v>
      </c>
      <c r="D188" s="27" t="s">
        <v>455</v>
      </c>
      <c r="E188" s="28">
        <v>2009</v>
      </c>
      <c r="F188" s="51">
        <v>13921</v>
      </c>
      <c r="G188" s="11">
        <v>15262</v>
      </c>
      <c r="H188" s="28">
        <v>13372</v>
      </c>
      <c r="I188" s="33">
        <v>15293</v>
      </c>
      <c r="J188" s="46">
        <f t="shared" si="6"/>
        <v>3.2532369820234668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x14ac:dyDescent="0.2">
      <c r="A189" s="55" t="s">
        <v>189</v>
      </c>
      <c r="B189" s="10" t="s">
        <v>190</v>
      </c>
      <c r="C189" s="10" t="s">
        <v>12</v>
      </c>
      <c r="D189" s="27" t="s">
        <v>455</v>
      </c>
      <c r="E189" s="28">
        <v>2009</v>
      </c>
      <c r="F189" s="51">
        <v>1954</v>
      </c>
      <c r="G189" s="11">
        <v>1730</v>
      </c>
      <c r="H189" s="28">
        <v>1628</v>
      </c>
      <c r="I189" s="33">
        <v>1522</v>
      </c>
      <c r="J189" s="46">
        <f t="shared" si="6"/>
        <v>0.3872742672298608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x14ac:dyDescent="0.2">
      <c r="A190" s="25" t="s">
        <v>534</v>
      </c>
      <c r="B190" s="26" t="s">
        <v>535</v>
      </c>
      <c r="C190" s="26" t="s">
        <v>36</v>
      </c>
      <c r="D190" s="18" t="s">
        <v>455</v>
      </c>
      <c r="E190" s="28">
        <v>2015</v>
      </c>
      <c r="F190" s="50">
        <v>0</v>
      </c>
      <c r="G190" s="50">
        <v>0</v>
      </c>
      <c r="H190" s="28">
        <v>0</v>
      </c>
      <c r="I190" s="48">
        <v>0</v>
      </c>
      <c r="J190" s="46">
        <f t="shared" si="6"/>
        <v>0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x14ac:dyDescent="0.2">
      <c r="A191" s="54" t="s">
        <v>466</v>
      </c>
      <c r="B191" s="27" t="s">
        <v>467</v>
      </c>
      <c r="C191" s="27" t="s">
        <v>36</v>
      </c>
      <c r="D191" s="27" t="s">
        <v>455</v>
      </c>
      <c r="E191" s="33">
        <v>2016</v>
      </c>
      <c r="F191" s="36">
        <v>0</v>
      </c>
      <c r="G191" s="36">
        <v>0</v>
      </c>
      <c r="H191" s="36">
        <v>0</v>
      </c>
      <c r="I191" s="33">
        <v>20</v>
      </c>
      <c r="J191" s="46">
        <f t="shared" si="6"/>
        <v>1.0048150738338115E-3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x14ac:dyDescent="0.2">
      <c r="A192" s="54" t="s">
        <v>468</v>
      </c>
      <c r="B192" s="27" t="s">
        <v>469</v>
      </c>
      <c r="C192" s="27" t="s">
        <v>36</v>
      </c>
      <c r="D192" s="27" t="s">
        <v>455</v>
      </c>
      <c r="E192" s="33">
        <v>2016</v>
      </c>
      <c r="F192" s="36">
        <v>0</v>
      </c>
      <c r="G192" s="36">
        <v>0</v>
      </c>
      <c r="H192" s="36">
        <v>0</v>
      </c>
      <c r="I192" s="33">
        <v>4</v>
      </c>
      <c r="J192" s="46">
        <f t="shared" si="6"/>
        <v>2.0096301476676232E-4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x14ac:dyDescent="0.2">
      <c r="A193" s="55" t="s">
        <v>191</v>
      </c>
      <c r="B193" s="10" t="s">
        <v>192</v>
      </c>
      <c r="C193" s="10" t="s">
        <v>12</v>
      </c>
      <c r="D193" s="27" t="s">
        <v>455</v>
      </c>
      <c r="E193" s="28">
        <v>2009</v>
      </c>
      <c r="F193" s="51">
        <v>1101</v>
      </c>
      <c r="G193" s="11">
        <v>1676</v>
      </c>
      <c r="H193" s="28">
        <v>1644</v>
      </c>
      <c r="I193" s="33">
        <v>1119</v>
      </c>
      <c r="J193" s="46">
        <f t="shared" si="6"/>
        <v>0.31386022438687872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x14ac:dyDescent="0.2">
      <c r="A194" s="55" t="s">
        <v>193</v>
      </c>
      <c r="B194" s="10" t="s">
        <v>194</v>
      </c>
      <c r="C194" s="10" t="s">
        <v>9</v>
      </c>
      <c r="D194" s="27" t="s">
        <v>455</v>
      </c>
      <c r="E194" s="28">
        <v>2013</v>
      </c>
      <c r="F194" s="11">
        <v>0</v>
      </c>
      <c r="G194" s="11">
        <v>120</v>
      </c>
      <c r="H194" s="28">
        <v>45</v>
      </c>
      <c r="I194" s="33">
        <v>62</v>
      </c>
      <c r="J194" s="46">
        <f t="shared" si="6"/>
        <v>1.2549791994890796E-2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x14ac:dyDescent="0.2">
      <c r="A195" s="55" t="s">
        <v>195</v>
      </c>
      <c r="B195" s="10" t="s">
        <v>196</v>
      </c>
      <c r="C195" s="10" t="s">
        <v>6</v>
      </c>
      <c r="D195" s="27" t="s">
        <v>455</v>
      </c>
      <c r="E195" s="28">
        <v>2009</v>
      </c>
      <c r="F195" s="51">
        <v>12504</v>
      </c>
      <c r="G195" s="11">
        <v>14361</v>
      </c>
      <c r="H195" s="28">
        <v>13570</v>
      </c>
      <c r="I195" s="33">
        <v>13943</v>
      </c>
      <c r="J195" s="46">
        <f t="shared" si="6"/>
        <v>3.0613889509245817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x14ac:dyDescent="0.2">
      <c r="A196" s="54" t="s">
        <v>553</v>
      </c>
      <c r="B196" s="27" t="s">
        <v>554</v>
      </c>
      <c r="C196" s="27" t="s">
        <v>70</v>
      </c>
      <c r="D196" s="27" t="s">
        <v>455</v>
      </c>
      <c r="E196" s="33">
        <v>2016</v>
      </c>
      <c r="F196" s="36">
        <v>0</v>
      </c>
      <c r="G196" s="36">
        <v>0</v>
      </c>
      <c r="H196" s="36">
        <v>0</v>
      </c>
      <c r="I196" s="33">
        <v>488</v>
      </c>
      <c r="J196" s="46">
        <f t="shared" si="6"/>
        <v>2.4517487801545005E-2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x14ac:dyDescent="0.2">
      <c r="A197" s="54" t="s">
        <v>470</v>
      </c>
      <c r="B197" s="27" t="s">
        <v>471</v>
      </c>
      <c r="C197" s="27" t="s">
        <v>9</v>
      </c>
      <c r="D197" s="27" t="s">
        <v>455</v>
      </c>
      <c r="E197" s="33">
        <v>2016</v>
      </c>
      <c r="F197" s="36">
        <v>0</v>
      </c>
      <c r="G197" s="36">
        <v>0</v>
      </c>
      <c r="H197" s="36">
        <v>0</v>
      </c>
      <c r="I197" s="33">
        <v>53</v>
      </c>
      <c r="J197" s="46">
        <f t="shared" si="6"/>
        <v>2.6627599456596008E-3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x14ac:dyDescent="0.2">
      <c r="A198" s="54" t="s">
        <v>472</v>
      </c>
      <c r="B198" s="27" t="s">
        <v>473</v>
      </c>
      <c r="C198" s="27" t="s">
        <v>36</v>
      </c>
      <c r="D198" s="27" t="s">
        <v>455</v>
      </c>
      <c r="E198" s="33">
        <v>2016</v>
      </c>
      <c r="F198" s="36">
        <v>0</v>
      </c>
      <c r="G198" s="36">
        <v>0</v>
      </c>
      <c r="H198" s="36">
        <v>0</v>
      </c>
      <c r="I198" s="33">
        <v>16</v>
      </c>
      <c r="J198" s="46">
        <f t="shared" si="6"/>
        <v>8.0385205906704929E-4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x14ac:dyDescent="0.2">
      <c r="A199" s="54" t="s">
        <v>474</v>
      </c>
      <c r="B199" s="27" t="s">
        <v>475</v>
      </c>
      <c r="C199" s="27" t="s">
        <v>36</v>
      </c>
      <c r="D199" s="27" t="s">
        <v>455</v>
      </c>
      <c r="E199" s="33">
        <v>2016</v>
      </c>
      <c r="F199" s="36">
        <v>0</v>
      </c>
      <c r="G199" s="36">
        <v>0</v>
      </c>
      <c r="H199" s="36">
        <v>0</v>
      </c>
      <c r="I199" s="33">
        <v>3</v>
      </c>
      <c r="J199" s="46">
        <f t="shared" si="6"/>
        <v>1.5072226107507174E-4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x14ac:dyDescent="0.2">
      <c r="A200" s="54" t="s">
        <v>476</v>
      </c>
      <c r="B200" s="27" t="s">
        <v>477</v>
      </c>
      <c r="C200" s="27" t="s">
        <v>36</v>
      </c>
      <c r="D200" s="27" t="s">
        <v>455</v>
      </c>
      <c r="E200" s="33">
        <v>2016</v>
      </c>
      <c r="F200" s="36">
        <v>0</v>
      </c>
      <c r="G200" s="36">
        <v>0</v>
      </c>
      <c r="H200" s="36">
        <v>0</v>
      </c>
      <c r="I200" s="33">
        <v>0</v>
      </c>
      <c r="J200" s="46">
        <f t="shared" si="6"/>
        <v>0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x14ac:dyDescent="0.2">
      <c r="A201" s="54" t="s">
        <v>478</v>
      </c>
      <c r="B201" s="27" t="s">
        <v>479</v>
      </c>
      <c r="C201" s="27" t="s">
        <v>36</v>
      </c>
      <c r="D201" s="27" t="s">
        <v>455</v>
      </c>
      <c r="E201" s="33">
        <v>2016</v>
      </c>
      <c r="F201" s="36">
        <v>0</v>
      </c>
      <c r="G201" s="36">
        <v>0</v>
      </c>
      <c r="H201" s="36">
        <v>0</v>
      </c>
      <c r="I201" s="33">
        <v>0</v>
      </c>
      <c r="J201" s="46">
        <f t="shared" si="6"/>
        <v>0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x14ac:dyDescent="0.2">
      <c r="A202" s="54" t="s">
        <v>480</v>
      </c>
      <c r="B202" s="27" t="s">
        <v>481</v>
      </c>
      <c r="C202" s="27" t="s">
        <v>36</v>
      </c>
      <c r="D202" s="27" t="s">
        <v>455</v>
      </c>
      <c r="E202" s="33">
        <v>2016</v>
      </c>
      <c r="F202" s="36">
        <v>0</v>
      </c>
      <c r="G202" s="36">
        <v>0</v>
      </c>
      <c r="H202" s="36">
        <v>0</v>
      </c>
      <c r="I202" s="33">
        <v>6</v>
      </c>
      <c r="J202" s="46">
        <f t="shared" si="6"/>
        <v>3.0144452215014349E-4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x14ac:dyDescent="0.2">
      <c r="A203" s="54" t="s">
        <v>482</v>
      </c>
      <c r="B203" s="27" t="s">
        <v>483</v>
      </c>
      <c r="C203" s="27" t="s">
        <v>36</v>
      </c>
      <c r="D203" s="27" t="s">
        <v>455</v>
      </c>
      <c r="E203" s="33">
        <v>2016</v>
      </c>
      <c r="F203" s="36">
        <v>0</v>
      </c>
      <c r="G203" s="36">
        <v>0</v>
      </c>
      <c r="H203" s="36">
        <v>0</v>
      </c>
      <c r="I203" s="33">
        <v>60</v>
      </c>
      <c r="J203" s="46">
        <f t="shared" si="6"/>
        <v>3.014445221501435E-3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x14ac:dyDescent="0.2">
      <c r="A204" s="54" t="s">
        <v>484</v>
      </c>
      <c r="B204" s="27" t="s">
        <v>485</v>
      </c>
      <c r="C204" s="27" t="s">
        <v>36</v>
      </c>
      <c r="D204" s="27" t="s">
        <v>455</v>
      </c>
      <c r="E204" s="33">
        <v>2016</v>
      </c>
      <c r="F204" s="36">
        <v>0</v>
      </c>
      <c r="G204" s="36">
        <v>0</v>
      </c>
      <c r="H204" s="36">
        <v>0</v>
      </c>
      <c r="I204" s="33">
        <v>18</v>
      </c>
      <c r="J204" s="46">
        <f t="shared" si="6"/>
        <v>9.043335664504304E-4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x14ac:dyDescent="0.2">
      <c r="A205" s="55" t="s">
        <v>197</v>
      </c>
      <c r="B205" s="10" t="s">
        <v>198</v>
      </c>
      <c r="C205" s="10" t="s">
        <v>9</v>
      </c>
      <c r="D205" s="27" t="s">
        <v>455</v>
      </c>
      <c r="E205" s="28">
        <v>2014</v>
      </c>
      <c r="F205" s="50">
        <v>0</v>
      </c>
      <c r="G205" s="11">
        <v>272</v>
      </c>
      <c r="H205" s="28">
        <v>570</v>
      </c>
      <c r="I205" s="33">
        <v>544</v>
      </c>
      <c r="J205" s="46">
        <f t="shared" si="6"/>
        <v>7.6349586048705315E-2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x14ac:dyDescent="0.2">
      <c r="A206" s="54" t="s">
        <v>486</v>
      </c>
      <c r="B206" s="27" t="s">
        <v>487</v>
      </c>
      <c r="C206" s="27" t="s">
        <v>36</v>
      </c>
      <c r="D206" s="27" t="s">
        <v>455</v>
      </c>
      <c r="E206" s="33">
        <v>2016</v>
      </c>
      <c r="F206" s="36">
        <v>0</v>
      </c>
      <c r="G206" s="36">
        <v>0</v>
      </c>
      <c r="H206" s="36">
        <v>0</v>
      </c>
      <c r="I206" s="33">
        <v>35</v>
      </c>
      <c r="J206" s="46">
        <f t="shared" si="6"/>
        <v>1.7584263792091704E-3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x14ac:dyDescent="0.2">
      <c r="A207" s="54" t="s">
        <v>488</v>
      </c>
      <c r="B207" s="27" t="s">
        <v>489</v>
      </c>
      <c r="C207" s="27" t="s">
        <v>36</v>
      </c>
      <c r="D207" s="27" t="s">
        <v>455</v>
      </c>
      <c r="E207" s="33">
        <v>2016</v>
      </c>
      <c r="F207" s="36">
        <v>0</v>
      </c>
      <c r="G207" s="36">
        <v>0</v>
      </c>
      <c r="H207" s="36">
        <v>0</v>
      </c>
      <c r="I207" s="33">
        <v>26</v>
      </c>
      <c r="J207" s="46">
        <f t="shared" si="6"/>
        <v>1.306259595983955E-3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x14ac:dyDescent="0.2">
      <c r="A208" s="54" t="s">
        <v>490</v>
      </c>
      <c r="B208" s="27" t="s">
        <v>491</v>
      </c>
      <c r="C208" s="27" t="s">
        <v>36</v>
      </c>
      <c r="D208" s="27" t="s">
        <v>455</v>
      </c>
      <c r="E208" s="33">
        <v>2016</v>
      </c>
      <c r="F208" s="36">
        <v>0</v>
      </c>
      <c r="G208" s="36">
        <v>0</v>
      </c>
      <c r="H208" s="36">
        <v>0</v>
      </c>
      <c r="I208" s="33">
        <v>0</v>
      </c>
      <c r="J208" s="46">
        <f t="shared" si="6"/>
        <v>0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x14ac:dyDescent="0.2">
      <c r="A209" s="54" t="s">
        <v>492</v>
      </c>
      <c r="B209" s="27" t="s">
        <v>493</v>
      </c>
      <c r="C209" s="27" t="s">
        <v>36</v>
      </c>
      <c r="D209" s="27" t="s">
        <v>455</v>
      </c>
      <c r="E209" s="33">
        <v>2016</v>
      </c>
      <c r="F209" s="36">
        <v>0</v>
      </c>
      <c r="G209" s="36">
        <v>0</v>
      </c>
      <c r="H209" s="36">
        <v>0</v>
      </c>
      <c r="I209" s="33">
        <v>26</v>
      </c>
      <c r="J209" s="46">
        <f t="shared" si="6"/>
        <v>1.306259595983955E-3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x14ac:dyDescent="0.2">
      <c r="A210" s="55" t="s">
        <v>244</v>
      </c>
      <c r="B210" s="10" t="s">
        <v>245</v>
      </c>
      <c r="C210" s="10" t="s">
        <v>9</v>
      </c>
      <c r="D210" s="27" t="s">
        <v>496</v>
      </c>
      <c r="E210" s="28">
        <v>2015</v>
      </c>
      <c r="F210" s="50">
        <v>0</v>
      </c>
      <c r="G210" s="50">
        <v>0</v>
      </c>
      <c r="H210" s="28">
        <v>36</v>
      </c>
      <c r="I210" s="33">
        <v>115</v>
      </c>
      <c r="J210" s="46">
        <f t="shared" si="6"/>
        <v>7.9032960158889349E-3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x14ac:dyDescent="0.2">
      <c r="A211" s="55" t="s">
        <v>246</v>
      </c>
      <c r="B211" s="10" t="s">
        <v>247</v>
      </c>
      <c r="C211" s="10" t="s">
        <v>6</v>
      </c>
      <c r="D211" s="27" t="s">
        <v>496</v>
      </c>
      <c r="E211" s="28">
        <v>2009</v>
      </c>
      <c r="F211" s="51">
        <v>10426</v>
      </c>
      <c r="G211" s="11">
        <v>10669</v>
      </c>
      <c r="H211" s="28">
        <v>10901</v>
      </c>
      <c r="I211" s="33">
        <v>11290</v>
      </c>
      <c r="J211" s="46">
        <f t="shared" si="6"/>
        <v>2.4375861454463803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x14ac:dyDescent="0.2">
      <c r="A212" s="54" t="s">
        <v>494</v>
      </c>
      <c r="B212" s="27" t="s">
        <v>495</v>
      </c>
      <c r="C212" s="27" t="s">
        <v>36</v>
      </c>
      <c r="D212" s="27" t="s">
        <v>496</v>
      </c>
      <c r="E212" s="33">
        <v>2016</v>
      </c>
      <c r="F212" s="36">
        <v>0</v>
      </c>
      <c r="G212" s="36">
        <v>0</v>
      </c>
      <c r="H212" s="36">
        <v>0</v>
      </c>
      <c r="I212" s="33">
        <v>0</v>
      </c>
      <c r="J212" s="46">
        <f t="shared" si="6"/>
        <v>0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x14ac:dyDescent="0.2">
      <c r="A213" s="54" t="s">
        <v>497</v>
      </c>
      <c r="B213" s="27" t="s">
        <v>498</v>
      </c>
      <c r="C213" s="27" t="s">
        <v>36</v>
      </c>
      <c r="D213" s="27" t="s">
        <v>496</v>
      </c>
      <c r="E213" s="33">
        <v>2016</v>
      </c>
      <c r="F213" s="36">
        <v>0</v>
      </c>
      <c r="G213" s="36">
        <v>0</v>
      </c>
      <c r="H213" s="36">
        <v>0</v>
      </c>
      <c r="I213" s="33">
        <v>34</v>
      </c>
      <c r="J213" s="46">
        <f t="shared" si="6"/>
        <v>1.7081856255174797E-3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x14ac:dyDescent="0.2">
      <c r="A214" s="54" t="s">
        <v>499</v>
      </c>
      <c r="B214" s="27" t="s">
        <v>500</v>
      </c>
      <c r="C214" s="27" t="s">
        <v>36</v>
      </c>
      <c r="D214" s="27" t="s">
        <v>496</v>
      </c>
      <c r="E214" s="33">
        <v>2016</v>
      </c>
      <c r="F214" s="36">
        <v>0</v>
      </c>
      <c r="G214" s="36">
        <v>0</v>
      </c>
      <c r="H214" s="36">
        <v>0</v>
      </c>
      <c r="I214" s="33">
        <v>324</v>
      </c>
      <c r="J214" s="46">
        <f t="shared" si="6"/>
        <v>1.6278004196107747E-2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x14ac:dyDescent="0.2">
      <c r="A215" s="55" t="s">
        <v>248</v>
      </c>
      <c r="B215" s="10" t="s">
        <v>249</v>
      </c>
      <c r="C215" s="10" t="s">
        <v>6</v>
      </c>
      <c r="D215" s="27" t="s">
        <v>496</v>
      </c>
      <c r="E215" s="28">
        <v>2009</v>
      </c>
      <c r="F215" s="51">
        <v>5281</v>
      </c>
      <c r="G215" s="11">
        <v>6063</v>
      </c>
      <c r="H215" s="28">
        <v>6027</v>
      </c>
      <c r="I215" s="33">
        <v>6852</v>
      </c>
      <c r="J215" s="46">
        <f t="shared" si="6"/>
        <v>1.3586907230460994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x14ac:dyDescent="0.2">
      <c r="A216" s="55" t="s">
        <v>546</v>
      </c>
      <c r="B216" s="10" t="s">
        <v>250</v>
      </c>
      <c r="C216" s="10" t="s">
        <v>12</v>
      </c>
      <c r="D216" s="27" t="s">
        <v>496</v>
      </c>
      <c r="E216" s="28">
        <v>2009</v>
      </c>
      <c r="F216" s="51">
        <v>1919</v>
      </c>
      <c r="G216" s="11">
        <v>1911</v>
      </c>
      <c r="H216" s="28">
        <v>1719</v>
      </c>
      <c r="I216" s="33">
        <v>1852</v>
      </c>
      <c r="J216" s="46">
        <f t="shared" si="6"/>
        <v>0.41735490053681223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x14ac:dyDescent="0.2">
      <c r="A217" s="55" t="s">
        <v>251</v>
      </c>
      <c r="B217" s="10" t="s">
        <v>252</v>
      </c>
      <c r="C217" s="10" t="s">
        <v>9</v>
      </c>
      <c r="D217" s="27" t="s">
        <v>496</v>
      </c>
      <c r="E217" s="28">
        <v>2009</v>
      </c>
      <c r="F217" s="51">
        <v>468</v>
      </c>
      <c r="G217" s="11">
        <v>425</v>
      </c>
      <c r="H217" s="28">
        <v>432</v>
      </c>
      <c r="I217" s="33">
        <v>454</v>
      </c>
      <c r="J217" s="46">
        <f t="shared" si="6"/>
        <v>0.10033660702978638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x14ac:dyDescent="0.2">
      <c r="A218" s="54" t="s">
        <v>501</v>
      </c>
      <c r="B218" s="27" t="s">
        <v>502</v>
      </c>
      <c r="C218" s="27" t="s">
        <v>36</v>
      </c>
      <c r="D218" s="27" t="s">
        <v>496</v>
      </c>
      <c r="E218" s="33">
        <v>2016</v>
      </c>
      <c r="F218" s="36">
        <v>0</v>
      </c>
      <c r="G218" s="36">
        <v>0</v>
      </c>
      <c r="H218" s="36">
        <v>0</v>
      </c>
      <c r="I218" s="33">
        <v>157</v>
      </c>
      <c r="J218" s="46">
        <f t="shared" si="6"/>
        <v>7.8877983295954218E-3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x14ac:dyDescent="0.2">
      <c r="A219" s="55" t="s">
        <v>253</v>
      </c>
      <c r="B219" s="10" t="s">
        <v>254</v>
      </c>
      <c r="C219" s="10" t="s">
        <v>9</v>
      </c>
      <c r="D219" s="27" t="s">
        <v>496</v>
      </c>
      <c r="E219" s="28">
        <v>2010</v>
      </c>
      <c r="F219" s="51">
        <v>583</v>
      </c>
      <c r="G219" s="11">
        <v>513</v>
      </c>
      <c r="H219" s="28">
        <v>490</v>
      </c>
      <c r="I219" s="33">
        <v>829</v>
      </c>
      <c r="J219" s="46">
        <f t="shared" si="6"/>
        <v>0.13445595948796968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x14ac:dyDescent="0.2">
      <c r="A220" s="55" t="s">
        <v>255</v>
      </c>
      <c r="B220" s="10" t="s">
        <v>256</v>
      </c>
      <c r="C220" s="10" t="s">
        <v>12</v>
      </c>
      <c r="D220" s="27" t="s">
        <v>505</v>
      </c>
      <c r="E220" s="28">
        <v>2009</v>
      </c>
      <c r="F220" s="51">
        <v>1683</v>
      </c>
      <c r="G220" s="11">
        <v>2189</v>
      </c>
      <c r="H220" s="28">
        <v>2044</v>
      </c>
      <c r="I220" s="33">
        <v>1687</v>
      </c>
      <c r="J220" s="46">
        <f t="shared" si="6"/>
        <v>0.42982946249464654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x14ac:dyDescent="0.2">
      <c r="A221" s="25" t="s">
        <v>538</v>
      </c>
      <c r="B221" s="26" t="s">
        <v>539</v>
      </c>
      <c r="C221" s="26" t="s">
        <v>70</v>
      </c>
      <c r="D221" s="27" t="s">
        <v>505</v>
      </c>
      <c r="E221" s="28">
        <v>2015</v>
      </c>
      <c r="F221" s="50">
        <v>0</v>
      </c>
      <c r="G221" s="50">
        <v>0</v>
      </c>
      <c r="H221" s="28">
        <v>0</v>
      </c>
      <c r="I221" s="48">
        <v>0</v>
      </c>
      <c r="J221" s="46">
        <f t="shared" si="6"/>
        <v>0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x14ac:dyDescent="0.2">
      <c r="A222" s="55" t="s">
        <v>257</v>
      </c>
      <c r="B222" s="10" t="s">
        <v>258</v>
      </c>
      <c r="C222" s="10" t="s">
        <v>6</v>
      </c>
      <c r="D222" s="27" t="s">
        <v>505</v>
      </c>
      <c r="E222" s="28">
        <v>2009</v>
      </c>
      <c r="F222" s="52">
        <v>6475</v>
      </c>
      <c r="G222" s="53">
        <v>6005</v>
      </c>
      <c r="H222" s="28">
        <v>7284</v>
      </c>
      <c r="I222" s="33">
        <v>7289</v>
      </c>
      <c r="J222" s="46">
        <f t="shared" si="6"/>
        <v>1.523063570767808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x14ac:dyDescent="0.2">
      <c r="A223" s="54" t="s">
        <v>503</v>
      </c>
      <c r="B223" s="27" t="s">
        <v>504</v>
      </c>
      <c r="C223" s="27" t="s">
        <v>36</v>
      </c>
      <c r="D223" s="27" t="s">
        <v>505</v>
      </c>
      <c r="E223" s="33">
        <v>2016</v>
      </c>
      <c r="F223" s="36">
        <v>0</v>
      </c>
      <c r="G223" s="36">
        <v>0</v>
      </c>
      <c r="H223" s="36">
        <v>0</v>
      </c>
      <c r="I223" s="33">
        <v>2</v>
      </c>
      <c r="J223" s="46">
        <f t="shared" si="6"/>
        <v>1.0048150738338116E-4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x14ac:dyDescent="0.2">
      <c r="A224" s="54" t="s">
        <v>506</v>
      </c>
      <c r="B224" s="27" t="s">
        <v>507</v>
      </c>
      <c r="C224" s="27" t="s">
        <v>36</v>
      </c>
      <c r="D224" s="27" t="s">
        <v>505</v>
      </c>
      <c r="E224" s="33">
        <v>2016</v>
      </c>
      <c r="F224" s="36">
        <v>0</v>
      </c>
      <c r="G224" s="36">
        <v>0</v>
      </c>
      <c r="H224" s="36">
        <v>0</v>
      </c>
      <c r="I224" s="33">
        <v>40</v>
      </c>
      <c r="J224" s="46">
        <f t="shared" si="6"/>
        <v>2.009630147667623E-3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x14ac:dyDescent="0.2">
      <c r="A225" s="55" t="s">
        <v>259</v>
      </c>
      <c r="B225" s="10" t="s">
        <v>260</v>
      </c>
      <c r="C225" s="10" t="s">
        <v>12</v>
      </c>
      <c r="D225" s="27" t="s">
        <v>505</v>
      </c>
      <c r="E225" s="28">
        <v>2009</v>
      </c>
      <c r="F225" s="51">
        <v>3750</v>
      </c>
      <c r="G225" s="11">
        <v>3080</v>
      </c>
      <c r="H225" s="28">
        <v>3131</v>
      </c>
      <c r="I225" s="33">
        <v>3339</v>
      </c>
      <c r="J225" s="46">
        <f t="shared" si="6"/>
        <v>0.75106767827225385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x14ac:dyDescent="0.2">
      <c r="A226" s="55" t="s">
        <v>261</v>
      </c>
      <c r="B226" s="10" t="s">
        <v>262</v>
      </c>
      <c r="C226" s="10" t="s">
        <v>70</v>
      </c>
      <c r="D226" s="27" t="s">
        <v>505</v>
      </c>
      <c r="E226" s="28">
        <v>2012</v>
      </c>
      <c r="F226" s="51">
        <v>80</v>
      </c>
      <c r="G226" s="11">
        <v>60</v>
      </c>
      <c r="H226" s="28">
        <v>38</v>
      </c>
      <c r="I226" s="33">
        <v>19</v>
      </c>
      <c r="J226" s="46">
        <f t="shared" si="6"/>
        <v>1.1376104928747775E-2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x14ac:dyDescent="0.2">
      <c r="A227" s="55" t="s">
        <v>549</v>
      </c>
      <c r="B227" s="10" t="s">
        <v>263</v>
      </c>
      <c r="C227" s="10" t="s">
        <v>70</v>
      </c>
      <c r="D227" s="18" t="s">
        <v>505</v>
      </c>
      <c r="E227" s="11">
        <v>2012</v>
      </c>
      <c r="F227" s="51">
        <v>524</v>
      </c>
      <c r="G227" s="11">
        <v>509</v>
      </c>
      <c r="H227" s="11">
        <f>395+54</f>
        <v>449</v>
      </c>
      <c r="I227" s="19">
        <f>16+425</f>
        <v>441</v>
      </c>
      <c r="J227" s="37">
        <f t="shared" si="6"/>
        <v>0.10878396825639036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x14ac:dyDescent="0.2">
      <c r="A228" s="55" t="s">
        <v>548</v>
      </c>
      <c r="B228" s="10" t="s">
        <v>264</v>
      </c>
      <c r="C228" s="10" t="s">
        <v>70</v>
      </c>
      <c r="D228" s="27" t="s">
        <v>505</v>
      </c>
      <c r="E228" s="28">
        <v>2009</v>
      </c>
      <c r="F228" s="11">
        <v>661</v>
      </c>
      <c r="G228" s="11">
        <v>473</v>
      </c>
      <c r="H228" s="28">
        <v>882</v>
      </c>
      <c r="I228" s="33">
        <v>923</v>
      </c>
      <c r="J228" s="46">
        <f t="shared" si="6"/>
        <v>0.16473401218242562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x14ac:dyDescent="0.2">
      <c r="A229" s="55" t="s">
        <v>265</v>
      </c>
      <c r="B229" s="10" t="s">
        <v>266</v>
      </c>
      <c r="C229" s="10" t="s">
        <v>9</v>
      </c>
      <c r="D229" s="27" t="s">
        <v>505</v>
      </c>
      <c r="E229" s="28">
        <v>2014</v>
      </c>
      <c r="F229" s="50">
        <v>0</v>
      </c>
      <c r="G229" s="11">
        <v>200</v>
      </c>
      <c r="H229" s="28">
        <v>181</v>
      </c>
      <c r="I229" s="33">
        <v>350</v>
      </c>
      <c r="J229" s="46">
        <f t="shared" si="6"/>
        <v>3.9567777851616089E-2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x14ac:dyDescent="0.2">
      <c r="A230" s="55" t="s">
        <v>267</v>
      </c>
      <c r="B230" s="10" t="s">
        <v>268</v>
      </c>
      <c r="C230" s="10" t="s">
        <v>6</v>
      </c>
      <c r="D230" s="27" t="s">
        <v>505</v>
      </c>
      <c r="E230" s="28">
        <v>2009</v>
      </c>
      <c r="F230" s="51">
        <v>18471</v>
      </c>
      <c r="G230" s="11">
        <v>18234</v>
      </c>
      <c r="H230" s="28">
        <v>17904</v>
      </c>
      <c r="I230" s="33">
        <v>18232</v>
      </c>
      <c r="J230" s="46">
        <f t="shared" si="6"/>
        <v>4.1087189714367689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x14ac:dyDescent="0.2">
      <c r="A231" s="54" t="s">
        <v>508</v>
      </c>
      <c r="B231" s="27" t="s">
        <v>509</v>
      </c>
      <c r="C231" s="27" t="s">
        <v>36</v>
      </c>
      <c r="D231" s="27" t="s">
        <v>505</v>
      </c>
      <c r="E231" s="33">
        <v>2016</v>
      </c>
      <c r="F231" s="36">
        <v>0</v>
      </c>
      <c r="G231" s="36">
        <v>0</v>
      </c>
      <c r="H231" s="36">
        <v>0</v>
      </c>
      <c r="I231" s="33">
        <v>36</v>
      </c>
      <c r="J231" s="46">
        <f t="shared" si="6"/>
        <v>1.8086671329008608E-3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x14ac:dyDescent="0.2">
      <c r="A232" s="54" t="s">
        <v>510</v>
      </c>
      <c r="B232" s="27" t="s">
        <v>511</v>
      </c>
      <c r="C232" s="27" t="s">
        <v>36</v>
      </c>
      <c r="D232" s="27" t="s">
        <v>505</v>
      </c>
      <c r="E232" s="33">
        <v>2016</v>
      </c>
      <c r="F232" s="36">
        <v>0</v>
      </c>
      <c r="G232" s="36">
        <v>0</v>
      </c>
      <c r="H232" s="36">
        <v>0</v>
      </c>
      <c r="I232" s="33">
        <v>45</v>
      </c>
      <c r="J232" s="46">
        <f t="shared" si="6"/>
        <v>2.2608339161260763E-3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x14ac:dyDescent="0.2">
      <c r="A233" s="54" t="s">
        <v>512</v>
      </c>
      <c r="B233" s="27" t="s">
        <v>513</v>
      </c>
      <c r="C233" s="27" t="s">
        <v>36</v>
      </c>
      <c r="D233" s="27" t="s">
        <v>505</v>
      </c>
      <c r="E233" s="33">
        <v>2016</v>
      </c>
      <c r="F233" s="36">
        <v>0</v>
      </c>
      <c r="G233" s="36">
        <v>0</v>
      </c>
      <c r="H233" s="36">
        <v>0</v>
      </c>
      <c r="I233" s="33">
        <v>80</v>
      </c>
      <c r="J233" s="46">
        <f t="shared" si="6"/>
        <v>4.019260295335246E-3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x14ac:dyDescent="0.2">
      <c r="A234" s="54" t="s">
        <v>514</v>
      </c>
      <c r="B234" s="27" t="s">
        <v>515</v>
      </c>
      <c r="C234" s="27" t="s">
        <v>36</v>
      </c>
      <c r="D234" s="27" t="s">
        <v>505</v>
      </c>
      <c r="E234" s="33">
        <v>2016</v>
      </c>
      <c r="F234" s="36">
        <v>0</v>
      </c>
      <c r="G234" s="36">
        <v>0</v>
      </c>
      <c r="H234" s="36">
        <v>0</v>
      </c>
      <c r="I234" s="33">
        <v>0</v>
      </c>
      <c r="J234" s="46">
        <f t="shared" si="6"/>
        <v>0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x14ac:dyDescent="0.2">
      <c r="A235" s="54" t="s">
        <v>516</v>
      </c>
      <c r="B235" s="27" t="s">
        <v>517</v>
      </c>
      <c r="C235" s="27" t="s">
        <v>36</v>
      </c>
      <c r="D235" s="27" t="s">
        <v>505</v>
      </c>
      <c r="E235" s="33">
        <v>2016</v>
      </c>
      <c r="F235" s="36">
        <v>0</v>
      </c>
      <c r="G235" s="36">
        <v>0</v>
      </c>
      <c r="H235" s="36">
        <v>0</v>
      </c>
      <c r="I235" s="33">
        <v>82</v>
      </c>
      <c r="J235" s="46">
        <f t="shared" si="6"/>
        <v>4.1197418027186274E-3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x14ac:dyDescent="0.2">
      <c r="A236" s="55" t="s">
        <v>269</v>
      </c>
      <c r="B236" s="10" t="s">
        <v>270</v>
      </c>
      <c r="C236" s="10" t="s">
        <v>9</v>
      </c>
      <c r="D236" s="27" t="s">
        <v>505</v>
      </c>
      <c r="E236" s="28">
        <v>2012</v>
      </c>
      <c r="F236" s="51">
        <v>60</v>
      </c>
      <c r="G236" s="11">
        <v>44</v>
      </c>
      <c r="H236" s="28">
        <v>24</v>
      </c>
      <c r="I236" s="33">
        <v>0</v>
      </c>
      <c r="J236" s="46">
        <f t="shared" si="6"/>
        <v>7.4939646755417992E-3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x14ac:dyDescent="0.2">
      <c r="A237" s="55" t="s">
        <v>271</v>
      </c>
      <c r="B237" s="10" t="s">
        <v>272</v>
      </c>
      <c r="C237" s="10" t="s">
        <v>9</v>
      </c>
      <c r="D237" s="27" t="s">
        <v>505</v>
      </c>
      <c r="E237" s="28">
        <v>2011</v>
      </c>
      <c r="F237" s="51">
        <v>71</v>
      </c>
      <c r="G237" s="11">
        <v>72</v>
      </c>
      <c r="H237" s="28">
        <v>102</v>
      </c>
      <c r="I237" s="33">
        <v>113</v>
      </c>
      <c r="J237" s="46">
        <f t="shared" ref="J237:J248" si="7">((100/$I$249*I237)*1/4+(100/$F$249*F237)*1/4+(100/$G$249*G237)*1/4)+(100/$H$249*H237)*1/4</f>
        <v>2.0016630366194443E-2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x14ac:dyDescent="0.2">
      <c r="A238" s="55" t="s">
        <v>273</v>
      </c>
      <c r="B238" s="10" t="s">
        <v>274</v>
      </c>
      <c r="C238" s="10" t="s">
        <v>9</v>
      </c>
      <c r="D238" s="27" t="s">
        <v>505</v>
      </c>
      <c r="E238" s="28">
        <v>2012</v>
      </c>
      <c r="F238" s="51">
        <v>326</v>
      </c>
      <c r="G238" s="11">
        <v>353</v>
      </c>
      <c r="H238" s="28">
        <v>478</v>
      </c>
      <c r="I238" s="33">
        <v>549</v>
      </c>
      <c r="J238" s="46">
        <f t="shared" si="7"/>
        <v>9.5258516367584534E-2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x14ac:dyDescent="0.2">
      <c r="A239" s="55" t="s">
        <v>275</v>
      </c>
      <c r="B239" s="10" t="s">
        <v>276</v>
      </c>
      <c r="C239" s="10" t="s">
        <v>70</v>
      </c>
      <c r="D239" s="27" t="s">
        <v>505</v>
      </c>
      <c r="E239" s="28">
        <v>2010</v>
      </c>
      <c r="F239" s="51">
        <v>266</v>
      </c>
      <c r="G239" s="11">
        <v>272</v>
      </c>
      <c r="H239" s="28">
        <v>170</v>
      </c>
      <c r="I239" s="33">
        <v>168</v>
      </c>
      <c r="J239" s="46">
        <f t="shared" si="7"/>
        <v>4.9764290430415435E-2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x14ac:dyDescent="0.2">
      <c r="A240" s="54" t="s">
        <v>518</v>
      </c>
      <c r="B240" s="27" t="s">
        <v>519</v>
      </c>
      <c r="C240" s="27" t="s">
        <v>36</v>
      </c>
      <c r="D240" s="27" t="s">
        <v>505</v>
      </c>
      <c r="E240" s="33">
        <v>2016</v>
      </c>
      <c r="F240" s="36">
        <v>0</v>
      </c>
      <c r="G240" s="36">
        <v>0</v>
      </c>
      <c r="H240" s="36">
        <v>0</v>
      </c>
      <c r="I240" s="33">
        <v>8</v>
      </c>
      <c r="J240" s="46">
        <f t="shared" si="7"/>
        <v>4.0192602953352465E-4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x14ac:dyDescent="0.2">
      <c r="A241" s="54" t="s">
        <v>520</v>
      </c>
      <c r="B241" s="27" t="s">
        <v>521</v>
      </c>
      <c r="C241" s="27" t="s">
        <v>36</v>
      </c>
      <c r="D241" s="27" t="s">
        <v>505</v>
      </c>
      <c r="E241" s="33">
        <v>2016</v>
      </c>
      <c r="F241" s="36">
        <v>0</v>
      </c>
      <c r="G241" s="36">
        <v>0</v>
      </c>
      <c r="H241" s="36">
        <v>0</v>
      </c>
      <c r="I241" s="33">
        <v>0</v>
      </c>
      <c r="J241" s="46">
        <f t="shared" si="7"/>
        <v>0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x14ac:dyDescent="0.2">
      <c r="A242" s="54" t="s">
        <v>522</v>
      </c>
      <c r="B242" s="27" t="s">
        <v>523</v>
      </c>
      <c r="C242" s="27" t="s">
        <v>36</v>
      </c>
      <c r="D242" s="27" t="s">
        <v>505</v>
      </c>
      <c r="E242" s="33">
        <v>2016</v>
      </c>
      <c r="F242" s="36">
        <v>0</v>
      </c>
      <c r="G242" s="36">
        <v>0</v>
      </c>
      <c r="H242" s="36">
        <v>0</v>
      </c>
      <c r="I242" s="33">
        <v>38</v>
      </c>
      <c r="J242" s="46">
        <f t="shared" si="7"/>
        <v>1.9091486402842421E-3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x14ac:dyDescent="0.2">
      <c r="A243" s="55" t="s">
        <v>277</v>
      </c>
      <c r="B243" s="10" t="s">
        <v>278</v>
      </c>
      <c r="C243" s="10" t="s">
        <v>9</v>
      </c>
      <c r="D243" s="27" t="s">
        <v>505</v>
      </c>
      <c r="E243" s="28">
        <v>2013</v>
      </c>
      <c r="F243" s="11">
        <v>34</v>
      </c>
      <c r="G243" s="11">
        <v>214</v>
      </c>
      <c r="H243" s="28">
        <v>282</v>
      </c>
      <c r="I243" s="33">
        <v>295</v>
      </c>
      <c r="J243" s="46">
        <f t="shared" si="7"/>
        <v>4.559408573306134E-2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x14ac:dyDescent="0.2">
      <c r="A244" s="56" t="s">
        <v>279</v>
      </c>
      <c r="B244" s="47" t="s">
        <v>280</v>
      </c>
      <c r="C244" s="47" t="s">
        <v>6</v>
      </c>
      <c r="D244" s="47" t="s">
        <v>281</v>
      </c>
      <c r="E244" s="28">
        <v>2009</v>
      </c>
      <c r="F244" s="51">
        <v>279</v>
      </c>
      <c r="G244" s="11">
        <v>697</v>
      </c>
      <c r="H244" s="28">
        <v>804</v>
      </c>
      <c r="I244" s="33">
        <v>790</v>
      </c>
      <c r="J244" s="46">
        <f t="shared" si="7"/>
        <v>0.14323147671776276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x14ac:dyDescent="0.2">
      <c r="A245" s="56" t="s">
        <v>551</v>
      </c>
      <c r="B245" s="47" t="s">
        <v>282</v>
      </c>
      <c r="C245" s="47" t="s">
        <v>9</v>
      </c>
      <c r="D245" s="47" t="s">
        <v>283</v>
      </c>
      <c r="E245" s="28">
        <v>2010</v>
      </c>
      <c r="F245" s="51">
        <v>294</v>
      </c>
      <c r="G245" s="11">
        <v>327</v>
      </c>
      <c r="H245" s="28">
        <v>405</v>
      </c>
      <c r="I245" s="33">
        <v>273</v>
      </c>
      <c r="J245" s="46">
        <f t="shared" si="7"/>
        <v>7.3697707991810441E-2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x14ac:dyDescent="0.2">
      <c r="A246" s="56" t="s">
        <v>284</v>
      </c>
      <c r="B246" s="47" t="s">
        <v>285</v>
      </c>
      <c r="C246" s="47" t="s">
        <v>9</v>
      </c>
      <c r="D246" s="47" t="s">
        <v>283</v>
      </c>
      <c r="E246" s="28">
        <v>2013</v>
      </c>
      <c r="F246" s="11">
        <v>51</v>
      </c>
      <c r="G246" s="11">
        <v>54</v>
      </c>
      <c r="H246" s="28">
        <v>140</v>
      </c>
      <c r="I246" s="33">
        <v>40</v>
      </c>
      <c r="J246" s="46">
        <f t="shared" si="7"/>
        <v>1.6378849791312725E-2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x14ac:dyDescent="0.2">
      <c r="A247" s="56" t="s">
        <v>286</v>
      </c>
      <c r="B247" s="47" t="s">
        <v>287</v>
      </c>
      <c r="C247" s="47" t="s">
        <v>6</v>
      </c>
      <c r="D247" s="47" t="s">
        <v>288</v>
      </c>
      <c r="E247" s="28">
        <v>2009</v>
      </c>
      <c r="F247" s="51">
        <v>580</v>
      </c>
      <c r="G247" s="11">
        <v>776</v>
      </c>
      <c r="H247" s="28">
        <v>623</v>
      </c>
      <c r="I247" s="33">
        <v>881</v>
      </c>
      <c r="J247" s="46">
        <f t="shared" si="7"/>
        <v>0.15959663614547043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x14ac:dyDescent="0.2">
      <c r="A248" s="56" t="s">
        <v>289</v>
      </c>
      <c r="B248" s="47" t="s">
        <v>290</v>
      </c>
      <c r="C248" s="47" t="s">
        <v>6</v>
      </c>
      <c r="D248" s="47" t="s">
        <v>291</v>
      </c>
      <c r="E248" s="28">
        <v>2009</v>
      </c>
      <c r="F248" s="51">
        <v>1303</v>
      </c>
      <c r="G248" s="11">
        <v>1466</v>
      </c>
      <c r="H248" s="28">
        <v>1490</v>
      </c>
      <c r="I248" s="33">
        <v>1627</v>
      </c>
      <c r="J248" s="46">
        <f t="shared" si="7"/>
        <v>0.33052038436478137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x14ac:dyDescent="0.2">
      <c r="F249" s="7">
        <f>SUM(F2:F248)</f>
        <v>417632</v>
      </c>
      <c r="G249" s="7">
        <f>SUM(G2:G248)</f>
        <v>442618</v>
      </c>
      <c r="H249" s="7">
        <f>SUM(H2:H248)</f>
        <v>423408</v>
      </c>
      <c r="I249" s="7">
        <f>SUM(I2:I248)</f>
        <v>497604</v>
      </c>
      <c r="J249" s="67">
        <f>SUM(J2:J248)</f>
        <v>99.999999999999972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</sheetData>
  <autoFilter ref="A1:J249"/>
  <sortState ref="A2:J270">
    <sortCondition ref="D2:D270"/>
    <sortCondition ref="A2:A270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J249"/>
  <sheetViews>
    <sheetView workbookViewId="0">
      <selection activeCell="E1" sqref="E1"/>
    </sheetView>
  </sheetViews>
  <sheetFormatPr baseColWidth="10" defaultRowHeight="12.75" x14ac:dyDescent="0.2"/>
  <cols>
    <col min="1" max="1" width="10" style="5" bestFit="1" customWidth="1"/>
    <col min="2" max="2" width="71.42578125" style="5" bestFit="1" customWidth="1"/>
    <col min="3" max="3" width="9.42578125" style="5" bestFit="1" customWidth="1"/>
    <col min="4" max="4" width="32.28515625" style="5" bestFit="1" customWidth="1"/>
    <col min="5" max="5" width="6.85546875" style="5" bestFit="1" customWidth="1"/>
    <col min="6" max="6" width="6.85546875" style="5" customWidth="1"/>
    <col min="7" max="8" width="6.28515625" style="5" customWidth="1"/>
    <col min="9" max="9" width="7.5703125" style="5" customWidth="1"/>
    <col min="10" max="12" width="10.5703125" style="5" customWidth="1"/>
    <col min="13" max="13" width="15.140625" style="62" bestFit="1" customWidth="1"/>
    <col min="14" max="14" width="10.5703125" style="5" customWidth="1"/>
    <col min="15" max="15" width="10.5703125" style="5" bestFit="1" customWidth="1"/>
    <col min="16" max="16" width="10.5703125" style="5" customWidth="1"/>
    <col min="17" max="17" width="11.42578125" style="62"/>
    <col min="18" max="16384" width="11.42578125" style="5"/>
  </cols>
  <sheetData>
    <row r="1" spans="1:36" s="63" customFormat="1" ht="51" x14ac:dyDescent="0.2">
      <c r="A1" s="17" t="s">
        <v>293</v>
      </c>
      <c r="B1" s="35" t="s">
        <v>1</v>
      </c>
      <c r="C1" s="35" t="s">
        <v>2</v>
      </c>
      <c r="D1" s="35" t="s">
        <v>3</v>
      </c>
      <c r="E1" s="17" t="s">
        <v>556</v>
      </c>
      <c r="F1" s="17" t="s">
        <v>302</v>
      </c>
      <c r="G1" s="17" t="s">
        <v>299</v>
      </c>
      <c r="H1" s="17" t="s">
        <v>313</v>
      </c>
      <c r="I1" s="17" t="s">
        <v>316</v>
      </c>
      <c r="J1" s="40" t="s">
        <v>303</v>
      </c>
      <c r="K1" s="40" t="s">
        <v>300</v>
      </c>
      <c r="L1" s="40" t="s">
        <v>314</v>
      </c>
      <c r="M1" s="40" t="s">
        <v>317</v>
      </c>
      <c r="N1" s="40" t="s">
        <v>304</v>
      </c>
      <c r="O1" s="40" t="s">
        <v>301</v>
      </c>
      <c r="P1" s="40" t="s">
        <v>315</v>
      </c>
      <c r="Q1" s="40" t="s">
        <v>318</v>
      </c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</row>
    <row r="2" spans="1:36" x14ac:dyDescent="0.2">
      <c r="A2" s="32" t="s">
        <v>319</v>
      </c>
      <c r="B2" s="27" t="s">
        <v>320</v>
      </c>
      <c r="C2" s="27" t="s">
        <v>36</v>
      </c>
      <c r="D2" s="27" t="s">
        <v>321</v>
      </c>
      <c r="E2" s="33">
        <v>2016</v>
      </c>
      <c r="F2" s="41">
        <v>0</v>
      </c>
      <c r="G2" s="38">
        <v>0</v>
      </c>
      <c r="H2" s="26">
        <v>0</v>
      </c>
      <c r="I2" s="37">
        <f t="shared" ref="I2:I33" si="0">((100/$H$249*H2)*1/3+(100/$F$249*F2)*1/3+(100/$G$249*G2)*1/3)</f>
        <v>0</v>
      </c>
      <c r="J2" s="41">
        <v>0</v>
      </c>
      <c r="K2" s="38">
        <v>0</v>
      </c>
      <c r="L2" s="68">
        <v>0</v>
      </c>
      <c r="M2" s="37">
        <f t="shared" ref="M2:M33" si="1">((100/$L$249*L2)*1/3+(100/$J$249*J2)*1/3+(100/$K$249*K2)*1/3)</f>
        <v>0</v>
      </c>
      <c r="N2" s="41">
        <v>0</v>
      </c>
      <c r="O2" s="38">
        <v>0</v>
      </c>
      <c r="P2" s="68">
        <v>0</v>
      </c>
      <c r="Q2" s="12">
        <f t="shared" ref="Q2:Q33" si="2">((100/$P$249*P2)*1/3+(100/$N$249*N2)*1/3+(100/$O$249*O2)*1/3)</f>
        <v>0</v>
      </c>
    </row>
    <row r="3" spans="1:36" x14ac:dyDescent="0.2">
      <c r="A3" s="32" t="s">
        <v>322</v>
      </c>
      <c r="B3" s="27" t="s">
        <v>323</v>
      </c>
      <c r="C3" s="27" t="s">
        <v>36</v>
      </c>
      <c r="D3" s="27" t="s">
        <v>321</v>
      </c>
      <c r="E3" s="33">
        <v>2016</v>
      </c>
      <c r="F3" s="41">
        <v>0</v>
      </c>
      <c r="G3" s="38">
        <v>0</v>
      </c>
      <c r="H3" s="26">
        <v>0</v>
      </c>
      <c r="I3" s="37">
        <f t="shared" si="0"/>
        <v>0</v>
      </c>
      <c r="J3" s="41">
        <v>0</v>
      </c>
      <c r="K3" s="38">
        <v>0</v>
      </c>
      <c r="L3" s="68">
        <v>0</v>
      </c>
      <c r="M3" s="37">
        <f t="shared" si="1"/>
        <v>0</v>
      </c>
      <c r="N3" s="41">
        <v>0</v>
      </c>
      <c r="O3" s="38">
        <v>0</v>
      </c>
      <c r="P3" s="68">
        <v>0</v>
      </c>
      <c r="Q3" s="12">
        <f t="shared" si="2"/>
        <v>0</v>
      </c>
    </row>
    <row r="4" spans="1:36" x14ac:dyDescent="0.2">
      <c r="A4" s="25" t="s">
        <v>52</v>
      </c>
      <c r="B4" s="26" t="s">
        <v>53</v>
      </c>
      <c r="C4" s="26" t="s">
        <v>9</v>
      </c>
      <c r="D4" s="27" t="s">
        <v>321</v>
      </c>
      <c r="E4" s="28">
        <v>2015</v>
      </c>
      <c r="F4" s="38">
        <v>0</v>
      </c>
      <c r="G4" s="39">
        <v>4</v>
      </c>
      <c r="H4" s="39">
        <v>5</v>
      </c>
      <c r="I4" s="37">
        <f t="shared" si="0"/>
        <v>1.0531613676153188E-2</v>
      </c>
      <c r="J4" s="38">
        <v>0</v>
      </c>
      <c r="K4" s="42">
        <v>0</v>
      </c>
      <c r="L4" s="42">
        <v>0</v>
      </c>
      <c r="M4" s="37">
        <f t="shared" si="1"/>
        <v>0</v>
      </c>
      <c r="N4" s="38">
        <v>0</v>
      </c>
      <c r="O4" s="42">
        <v>2.4262861982367698</v>
      </c>
      <c r="P4" s="42">
        <v>3.2020553954098498</v>
      </c>
      <c r="Q4" s="12">
        <f t="shared" si="2"/>
        <v>1.1476770106450866E-2</v>
      </c>
    </row>
    <row r="5" spans="1:36" x14ac:dyDescent="0.2">
      <c r="A5" s="25" t="s">
        <v>54</v>
      </c>
      <c r="B5" s="26" t="s">
        <v>55</v>
      </c>
      <c r="C5" s="26" t="s">
        <v>9</v>
      </c>
      <c r="D5" s="27" t="s">
        <v>321</v>
      </c>
      <c r="E5" s="28">
        <v>2014</v>
      </c>
      <c r="F5" s="43">
        <v>3</v>
      </c>
      <c r="G5" s="39">
        <v>2</v>
      </c>
      <c r="H5" s="39">
        <v>1</v>
      </c>
      <c r="I5" s="37">
        <f t="shared" si="0"/>
        <v>7.2074773455790275E-3</v>
      </c>
      <c r="J5" s="44">
        <v>0</v>
      </c>
      <c r="K5" s="42">
        <v>0</v>
      </c>
      <c r="L5" s="42">
        <v>0</v>
      </c>
      <c r="M5" s="37">
        <f t="shared" si="1"/>
        <v>0</v>
      </c>
      <c r="N5" s="44">
        <v>0.66291929564502305</v>
      </c>
      <c r="O5" s="42">
        <v>0.74119169777058802</v>
      </c>
      <c r="P5" s="42">
        <v>9.0535742337586392E-2</v>
      </c>
      <c r="Q5" s="12">
        <f t="shared" si="2"/>
        <v>3.1793452934271E-3</v>
      </c>
    </row>
    <row r="6" spans="1:36" s="15" customFormat="1" x14ac:dyDescent="0.2">
      <c r="A6" s="32" t="s">
        <v>324</v>
      </c>
      <c r="B6" s="27" t="s">
        <v>325</v>
      </c>
      <c r="C6" s="27" t="s">
        <v>36</v>
      </c>
      <c r="D6" s="27" t="s">
        <v>321</v>
      </c>
      <c r="E6" s="33">
        <v>2016</v>
      </c>
      <c r="F6" s="41">
        <v>0</v>
      </c>
      <c r="G6" s="38">
        <v>0</v>
      </c>
      <c r="H6" s="26">
        <v>1</v>
      </c>
      <c r="I6" s="37">
        <f t="shared" si="0"/>
        <v>1.1594202898550724E-3</v>
      </c>
      <c r="J6" s="41">
        <v>0</v>
      </c>
      <c r="K6" s="38">
        <v>0</v>
      </c>
      <c r="L6" s="68">
        <v>0</v>
      </c>
      <c r="M6" s="37">
        <f t="shared" si="1"/>
        <v>0</v>
      </c>
      <c r="N6" s="41">
        <v>0</v>
      </c>
      <c r="O6" s="38">
        <v>0</v>
      </c>
      <c r="P6" s="68">
        <v>1.4605935414632201</v>
      </c>
      <c r="Q6" s="12">
        <f t="shared" si="2"/>
        <v>2.9340373860659275E-3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x14ac:dyDescent="0.2">
      <c r="A7" s="32" t="s">
        <v>326</v>
      </c>
      <c r="B7" s="27" t="s">
        <v>327</v>
      </c>
      <c r="C7" s="27" t="s">
        <v>9</v>
      </c>
      <c r="D7" s="27" t="s">
        <v>321</v>
      </c>
      <c r="E7" s="33">
        <v>2016</v>
      </c>
      <c r="F7" s="41">
        <v>0</v>
      </c>
      <c r="G7" s="38">
        <v>0</v>
      </c>
      <c r="H7" s="26">
        <v>5</v>
      </c>
      <c r="I7" s="37">
        <f t="shared" si="0"/>
        <v>5.7971014492753624E-3</v>
      </c>
      <c r="J7" s="41">
        <v>0</v>
      </c>
      <c r="K7" s="38">
        <v>0</v>
      </c>
      <c r="L7" s="68">
        <v>0</v>
      </c>
      <c r="M7" s="37">
        <f t="shared" si="1"/>
        <v>0</v>
      </c>
      <c r="N7" s="41">
        <v>0</v>
      </c>
      <c r="O7" s="38">
        <v>0</v>
      </c>
      <c r="P7" s="68">
        <v>1.3798228303843201</v>
      </c>
      <c r="Q7" s="12">
        <f t="shared" si="2"/>
        <v>2.7717853431278136E-3</v>
      </c>
    </row>
    <row r="8" spans="1:36" x14ac:dyDescent="0.2">
      <c r="A8" s="25" t="s">
        <v>56</v>
      </c>
      <c r="B8" s="26" t="s">
        <v>57</v>
      </c>
      <c r="C8" s="26" t="s">
        <v>9</v>
      </c>
      <c r="D8" s="27" t="s">
        <v>321</v>
      </c>
      <c r="E8" s="28">
        <v>2015</v>
      </c>
      <c r="F8" s="38">
        <v>0</v>
      </c>
      <c r="G8" s="39">
        <v>2</v>
      </c>
      <c r="H8" s="39">
        <v>1</v>
      </c>
      <c r="I8" s="37">
        <f t="shared" si="0"/>
        <v>3.5266764032939853E-3</v>
      </c>
      <c r="J8" s="38">
        <v>0</v>
      </c>
      <c r="K8" s="42">
        <v>0</v>
      </c>
      <c r="L8" s="42">
        <v>0</v>
      </c>
      <c r="M8" s="37">
        <f t="shared" si="1"/>
        <v>0</v>
      </c>
      <c r="N8" s="38">
        <v>0</v>
      </c>
      <c r="O8" s="42">
        <v>1.0619218908409001</v>
      </c>
      <c r="P8" s="42">
        <v>0.22360680103302</v>
      </c>
      <c r="Q8" s="12">
        <f t="shared" si="2"/>
        <v>2.6570209452262883E-3</v>
      </c>
    </row>
    <row r="9" spans="1:36" x14ac:dyDescent="0.2">
      <c r="A9" s="25" t="s">
        <v>58</v>
      </c>
      <c r="B9" s="26" t="s">
        <v>59</v>
      </c>
      <c r="C9" s="26" t="s">
        <v>6</v>
      </c>
      <c r="D9" s="27" t="s">
        <v>321</v>
      </c>
      <c r="E9" s="28">
        <v>2009</v>
      </c>
      <c r="F9" s="43">
        <v>798</v>
      </c>
      <c r="G9" s="39">
        <v>869</v>
      </c>
      <c r="H9" s="39">
        <v>891</v>
      </c>
      <c r="I9" s="37">
        <f t="shared" si="0"/>
        <v>3.0407093101978981</v>
      </c>
      <c r="J9" s="44">
        <v>457.3364226821659</v>
      </c>
      <c r="K9" s="42">
        <v>554.36052633704003</v>
      </c>
      <c r="L9" s="42">
        <v>554.47781869079301</v>
      </c>
      <c r="M9" s="37">
        <f t="shared" si="1"/>
        <v>3.1029159872877283</v>
      </c>
      <c r="N9" s="44">
        <v>460.23454621848009</v>
      </c>
      <c r="O9" s="42">
        <v>514.74227122729201</v>
      </c>
      <c r="P9" s="42">
        <v>518.65518177921797</v>
      </c>
      <c r="Q9" s="12">
        <f t="shared" si="2"/>
        <v>3.1232316094058392</v>
      </c>
    </row>
    <row r="10" spans="1:36" x14ac:dyDescent="0.2">
      <c r="A10" s="25" t="s">
        <v>60</v>
      </c>
      <c r="B10" s="26" t="s">
        <v>61</v>
      </c>
      <c r="C10" s="26" t="s">
        <v>9</v>
      </c>
      <c r="D10" s="27" t="s">
        <v>321</v>
      </c>
      <c r="E10" s="28">
        <v>2009</v>
      </c>
      <c r="F10" s="43">
        <v>55</v>
      </c>
      <c r="G10" s="39">
        <v>69</v>
      </c>
      <c r="H10" s="39">
        <v>76</v>
      </c>
      <c r="I10" s="37">
        <f t="shared" si="0"/>
        <v>0.23726762855118705</v>
      </c>
      <c r="J10" s="44">
        <v>49.138403880782498</v>
      </c>
      <c r="K10" s="42">
        <v>32.719454479214399</v>
      </c>
      <c r="L10" s="42">
        <v>31.452618533176199</v>
      </c>
      <c r="M10" s="37">
        <f t="shared" si="1"/>
        <v>0.22741017643672001</v>
      </c>
      <c r="N10" s="44">
        <v>32.613479608221084</v>
      </c>
      <c r="O10" s="42">
        <v>30.213519249487501</v>
      </c>
      <c r="P10" s="42">
        <v>51.069638342294702</v>
      </c>
      <c r="Q10" s="12">
        <f t="shared" si="2"/>
        <v>0.2370589108421659</v>
      </c>
    </row>
    <row r="11" spans="1:36" x14ac:dyDescent="0.2">
      <c r="A11" s="25" t="s">
        <v>62</v>
      </c>
      <c r="B11" s="26" t="s">
        <v>63</v>
      </c>
      <c r="C11" s="26" t="s">
        <v>6</v>
      </c>
      <c r="D11" s="27" t="s">
        <v>321</v>
      </c>
      <c r="E11" s="28">
        <v>2009</v>
      </c>
      <c r="F11" s="43">
        <v>480</v>
      </c>
      <c r="G11" s="39">
        <v>475</v>
      </c>
      <c r="H11" s="39">
        <v>523</v>
      </c>
      <c r="I11" s="37">
        <f t="shared" si="0"/>
        <v>1.7575282893015514</v>
      </c>
      <c r="J11" s="44">
        <v>260.44378772018518</v>
      </c>
      <c r="K11" s="42">
        <v>274.16614086250701</v>
      </c>
      <c r="L11" s="42">
        <v>362.00844451525597</v>
      </c>
      <c r="M11" s="37">
        <f t="shared" si="1"/>
        <v>1.7731983313045037</v>
      </c>
      <c r="N11" s="44">
        <v>246.09410625779134</v>
      </c>
      <c r="O11" s="42">
        <v>264.282692737346</v>
      </c>
      <c r="P11" s="42">
        <v>324.51818028405501</v>
      </c>
      <c r="Q11" s="12">
        <f t="shared" si="2"/>
        <v>1.7420422386580827</v>
      </c>
    </row>
    <row r="12" spans="1:36" x14ac:dyDescent="0.2">
      <c r="A12" s="32" t="s">
        <v>328</v>
      </c>
      <c r="B12" s="27" t="s">
        <v>329</v>
      </c>
      <c r="C12" s="27" t="s">
        <v>36</v>
      </c>
      <c r="D12" s="27" t="s">
        <v>321</v>
      </c>
      <c r="E12" s="33">
        <v>2016</v>
      </c>
      <c r="F12" s="41">
        <v>0</v>
      </c>
      <c r="G12" s="38">
        <v>0</v>
      </c>
      <c r="H12" s="26">
        <v>2</v>
      </c>
      <c r="I12" s="37">
        <f t="shared" si="0"/>
        <v>2.3188405797101449E-3</v>
      </c>
      <c r="J12" s="41">
        <v>0</v>
      </c>
      <c r="K12" s="38">
        <v>0</v>
      </c>
      <c r="L12" s="68">
        <v>0</v>
      </c>
      <c r="M12" s="37">
        <f t="shared" si="1"/>
        <v>0</v>
      </c>
      <c r="N12" s="41">
        <v>0</v>
      </c>
      <c r="O12" s="38">
        <v>0</v>
      </c>
      <c r="P12" s="68">
        <v>0.57735025882720903</v>
      </c>
      <c r="Q12" s="12">
        <f t="shared" si="2"/>
        <v>1.1597800456907795E-3</v>
      </c>
    </row>
    <row r="13" spans="1:36" x14ac:dyDescent="0.2">
      <c r="A13" s="32" t="s">
        <v>330</v>
      </c>
      <c r="B13" s="27" t="s">
        <v>331</v>
      </c>
      <c r="C13" s="27" t="s">
        <v>36</v>
      </c>
      <c r="D13" s="27" t="s">
        <v>321</v>
      </c>
      <c r="E13" s="33">
        <v>2016</v>
      </c>
      <c r="F13" s="41">
        <v>0</v>
      </c>
      <c r="G13" s="38">
        <v>0</v>
      </c>
      <c r="H13" s="26">
        <v>0</v>
      </c>
      <c r="I13" s="37">
        <f t="shared" si="0"/>
        <v>0</v>
      </c>
      <c r="J13" s="41">
        <v>0</v>
      </c>
      <c r="K13" s="38">
        <v>0</v>
      </c>
      <c r="L13" s="68">
        <v>0</v>
      </c>
      <c r="M13" s="37">
        <f t="shared" si="1"/>
        <v>0</v>
      </c>
      <c r="N13" s="41">
        <v>0</v>
      </c>
      <c r="O13" s="38">
        <v>0</v>
      </c>
      <c r="P13" s="68">
        <v>0</v>
      </c>
      <c r="Q13" s="12">
        <f t="shared" si="2"/>
        <v>0</v>
      </c>
    </row>
    <row r="14" spans="1:36" x14ac:dyDescent="0.2">
      <c r="A14" s="25" t="s">
        <v>64</v>
      </c>
      <c r="B14" s="26" t="s">
        <v>65</v>
      </c>
      <c r="C14" s="26" t="s">
        <v>12</v>
      </c>
      <c r="D14" s="27" t="s">
        <v>321</v>
      </c>
      <c r="E14" s="28">
        <v>2009</v>
      </c>
      <c r="F14" s="43">
        <v>100</v>
      </c>
      <c r="G14" s="39">
        <v>150</v>
      </c>
      <c r="H14" s="39">
        <v>172</v>
      </c>
      <c r="I14" s="37">
        <f t="shared" si="0"/>
        <v>0.49965786310582572</v>
      </c>
      <c r="J14" s="44">
        <v>40.121168017740281</v>
      </c>
      <c r="K14" s="42">
        <v>49.322062060224098</v>
      </c>
      <c r="L14" s="42">
        <v>60.422415138237</v>
      </c>
      <c r="M14" s="37">
        <f t="shared" si="1"/>
        <v>0.29589085273394727</v>
      </c>
      <c r="N14" s="44">
        <v>58.295013457444881</v>
      </c>
      <c r="O14" s="42">
        <v>54.327335950213403</v>
      </c>
      <c r="P14" s="42">
        <v>62.133872553271097</v>
      </c>
      <c r="Q14" s="12">
        <f t="shared" si="2"/>
        <v>0.36584333289984583</v>
      </c>
    </row>
    <row r="15" spans="1:36" x14ac:dyDescent="0.2">
      <c r="A15" s="32" t="s">
        <v>332</v>
      </c>
      <c r="B15" s="27" t="s">
        <v>333</v>
      </c>
      <c r="C15" s="27" t="s">
        <v>36</v>
      </c>
      <c r="D15" s="27" t="s">
        <v>321</v>
      </c>
      <c r="E15" s="33">
        <v>2016</v>
      </c>
      <c r="F15" s="41">
        <v>0</v>
      </c>
      <c r="G15" s="38">
        <v>0</v>
      </c>
      <c r="H15" s="26">
        <v>1</v>
      </c>
      <c r="I15" s="37">
        <f t="shared" si="0"/>
        <v>1.1594202898550724E-3</v>
      </c>
      <c r="J15" s="41">
        <v>0</v>
      </c>
      <c r="K15" s="38">
        <v>0</v>
      </c>
      <c r="L15" s="68">
        <v>0</v>
      </c>
      <c r="M15" s="37">
        <f t="shared" si="1"/>
        <v>0</v>
      </c>
      <c r="N15" s="41">
        <v>0</v>
      </c>
      <c r="O15" s="38">
        <v>0</v>
      </c>
      <c r="P15" s="68">
        <v>0.22360680103302</v>
      </c>
      <c r="Q15" s="12">
        <f t="shared" si="2"/>
        <v>4.4918089487937582E-4</v>
      </c>
    </row>
    <row r="16" spans="1:36" x14ac:dyDescent="0.2">
      <c r="A16" s="32" t="s">
        <v>334</v>
      </c>
      <c r="B16" s="27" t="s">
        <v>335</v>
      </c>
      <c r="C16" s="27" t="s">
        <v>36</v>
      </c>
      <c r="D16" s="27" t="s">
        <v>321</v>
      </c>
      <c r="E16" s="33">
        <v>2016</v>
      </c>
      <c r="F16" s="41">
        <v>0</v>
      </c>
      <c r="G16" s="38">
        <v>0</v>
      </c>
      <c r="H16" s="26">
        <v>0</v>
      </c>
      <c r="I16" s="37">
        <f t="shared" si="0"/>
        <v>0</v>
      </c>
      <c r="J16" s="41">
        <v>0</v>
      </c>
      <c r="K16" s="38">
        <v>0</v>
      </c>
      <c r="L16" s="68">
        <v>0</v>
      </c>
      <c r="M16" s="37">
        <f t="shared" si="1"/>
        <v>0</v>
      </c>
      <c r="N16" s="41">
        <v>0</v>
      </c>
      <c r="O16" s="38">
        <v>0</v>
      </c>
      <c r="P16" s="68">
        <v>0</v>
      </c>
      <c r="Q16" s="12">
        <f t="shared" si="2"/>
        <v>0</v>
      </c>
    </row>
    <row r="17" spans="1:17" x14ac:dyDescent="0.2">
      <c r="A17" s="25" t="s">
        <v>66</v>
      </c>
      <c r="B17" s="26" t="s">
        <v>67</v>
      </c>
      <c r="C17" s="26" t="s">
        <v>6</v>
      </c>
      <c r="D17" s="27" t="s">
        <v>321</v>
      </c>
      <c r="E17" s="28">
        <v>2009</v>
      </c>
      <c r="F17" s="43">
        <v>910</v>
      </c>
      <c r="G17" s="39">
        <v>956</v>
      </c>
      <c r="H17" s="39">
        <v>907</v>
      </c>
      <c r="I17" s="37">
        <f t="shared" si="0"/>
        <v>3.299652244282147</v>
      </c>
      <c r="J17" s="44">
        <v>605.86002531084091</v>
      </c>
      <c r="K17" s="42">
        <v>702.82695201331603</v>
      </c>
      <c r="L17" s="42">
        <v>633.69251730121005</v>
      </c>
      <c r="M17" s="37">
        <f t="shared" si="1"/>
        <v>3.8575055287218083</v>
      </c>
      <c r="N17" s="44">
        <v>614.30122036798298</v>
      </c>
      <c r="O17" s="42">
        <v>675.59788151318696</v>
      </c>
      <c r="P17" s="42">
        <v>609.80927390617398</v>
      </c>
      <c r="Q17" s="12">
        <f t="shared" si="2"/>
        <v>3.9792685880147647</v>
      </c>
    </row>
    <row r="18" spans="1:17" x14ac:dyDescent="0.2">
      <c r="A18" s="32" t="s">
        <v>336</v>
      </c>
      <c r="B18" s="27" t="s">
        <v>337</v>
      </c>
      <c r="C18" s="27" t="s">
        <v>36</v>
      </c>
      <c r="D18" s="27" t="s">
        <v>321</v>
      </c>
      <c r="E18" s="33">
        <v>2016</v>
      </c>
      <c r="F18" s="41">
        <v>0</v>
      </c>
      <c r="G18" s="38">
        <v>0</v>
      </c>
      <c r="H18" s="26">
        <v>0</v>
      </c>
      <c r="I18" s="37">
        <f t="shared" si="0"/>
        <v>0</v>
      </c>
      <c r="J18" s="41">
        <v>0</v>
      </c>
      <c r="K18" s="38">
        <v>0</v>
      </c>
      <c r="L18" s="68">
        <v>0</v>
      </c>
      <c r="M18" s="37">
        <f t="shared" si="1"/>
        <v>0</v>
      </c>
      <c r="N18" s="41">
        <v>0</v>
      </c>
      <c r="O18" s="38">
        <v>0</v>
      </c>
      <c r="P18" s="68">
        <v>0</v>
      </c>
      <c r="Q18" s="12">
        <f t="shared" si="2"/>
        <v>0</v>
      </c>
    </row>
    <row r="19" spans="1:17" x14ac:dyDescent="0.2">
      <c r="A19" s="25" t="s">
        <v>68</v>
      </c>
      <c r="B19" s="26" t="s">
        <v>69</v>
      </c>
      <c r="C19" s="26" t="s">
        <v>12</v>
      </c>
      <c r="D19" s="27" t="s">
        <v>321</v>
      </c>
      <c r="E19" s="28">
        <v>2009</v>
      </c>
      <c r="F19" s="43">
        <v>416</v>
      </c>
      <c r="G19" s="39">
        <v>401</v>
      </c>
      <c r="H19" s="39">
        <v>403</v>
      </c>
      <c r="I19" s="37">
        <f t="shared" si="0"/>
        <v>1.4522856248862885</v>
      </c>
      <c r="J19" s="44">
        <v>186.83351536241639</v>
      </c>
      <c r="K19" s="42">
        <v>148.40480469786499</v>
      </c>
      <c r="L19" s="42">
        <v>160.654402238036</v>
      </c>
      <c r="M19" s="37">
        <f t="shared" si="1"/>
        <v>0.98958739066365919</v>
      </c>
      <c r="N19" s="44">
        <v>183.73046970567168</v>
      </c>
      <c r="O19" s="42">
        <v>151.44417448902499</v>
      </c>
      <c r="P19" s="42">
        <v>142.49805246308</v>
      </c>
      <c r="Q19" s="12">
        <f t="shared" si="2"/>
        <v>1.0047821649427529</v>
      </c>
    </row>
    <row r="20" spans="1:17" x14ac:dyDescent="0.2">
      <c r="A20" s="32" t="s">
        <v>338</v>
      </c>
      <c r="B20" s="27" t="s">
        <v>339</v>
      </c>
      <c r="C20" s="27" t="s">
        <v>36</v>
      </c>
      <c r="D20" s="27" t="s">
        <v>321</v>
      </c>
      <c r="E20" s="33">
        <v>2016</v>
      </c>
      <c r="F20" s="41">
        <v>0</v>
      </c>
      <c r="G20" s="38">
        <v>0</v>
      </c>
      <c r="H20" s="26">
        <v>1</v>
      </c>
      <c r="I20" s="37">
        <f t="shared" si="0"/>
        <v>1.1594202898550724E-3</v>
      </c>
      <c r="J20" s="41">
        <v>0</v>
      </c>
      <c r="K20" s="38">
        <v>0</v>
      </c>
      <c r="L20" s="68">
        <v>0</v>
      </c>
      <c r="M20" s="37">
        <f t="shared" si="1"/>
        <v>0</v>
      </c>
      <c r="N20" s="41">
        <v>0</v>
      </c>
      <c r="O20" s="38">
        <v>0</v>
      </c>
      <c r="P20" s="68">
        <v>0.18919350370197999</v>
      </c>
      <c r="Q20" s="12">
        <f t="shared" si="2"/>
        <v>3.8005153200000645E-4</v>
      </c>
    </row>
    <row r="21" spans="1:17" x14ac:dyDescent="0.2">
      <c r="A21" s="25" t="s">
        <v>71</v>
      </c>
      <c r="B21" s="26" t="s">
        <v>72</v>
      </c>
      <c r="C21" s="26" t="s">
        <v>6</v>
      </c>
      <c r="D21" s="27" t="s">
        <v>321</v>
      </c>
      <c r="E21" s="28">
        <v>2009</v>
      </c>
      <c r="F21" s="43">
        <v>1377</v>
      </c>
      <c r="G21" s="39">
        <v>1369</v>
      </c>
      <c r="H21" s="39">
        <v>1506</v>
      </c>
      <c r="I21" s="37">
        <f t="shared" si="0"/>
        <v>5.0559613986795098</v>
      </c>
      <c r="J21" s="44">
        <v>793.21924487422007</v>
      </c>
      <c r="K21" s="42">
        <v>761.59817350137098</v>
      </c>
      <c r="L21" s="42">
        <v>945.74163291191803</v>
      </c>
      <c r="M21" s="37">
        <f t="shared" si="1"/>
        <v>4.9592544210417993</v>
      </c>
      <c r="N21" s="44">
        <v>698.95228882753281</v>
      </c>
      <c r="O21" s="42">
        <v>688.06837877851001</v>
      </c>
      <c r="P21" s="42">
        <v>825.60922214290395</v>
      </c>
      <c r="Q21" s="12">
        <f t="shared" si="2"/>
        <v>4.6246771130169257</v>
      </c>
    </row>
    <row r="22" spans="1:17" x14ac:dyDescent="0.2">
      <c r="A22" s="25" t="s">
        <v>73</v>
      </c>
      <c r="B22" s="26" t="s">
        <v>74</v>
      </c>
      <c r="C22" s="26" t="s">
        <v>9</v>
      </c>
      <c r="D22" s="27" t="s">
        <v>321</v>
      </c>
      <c r="E22" s="28">
        <v>2013</v>
      </c>
      <c r="F22" s="43">
        <v>4</v>
      </c>
      <c r="G22" s="39">
        <v>5</v>
      </c>
      <c r="H22" s="39">
        <v>4</v>
      </c>
      <c r="I22" s="37">
        <f t="shared" si="0"/>
        <v>1.546355603273096E-2</v>
      </c>
      <c r="J22" s="44">
        <v>0</v>
      </c>
      <c r="K22" s="42">
        <v>0</v>
      </c>
      <c r="L22" s="42">
        <v>0</v>
      </c>
      <c r="M22" s="37">
        <f t="shared" si="1"/>
        <v>0</v>
      </c>
      <c r="N22" s="44">
        <v>5.0083563432845901</v>
      </c>
      <c r="O22" s="42">
        <v>5.8773490157292398</v>
      </c>
      <c r="P22" s="42">
        <v>1.61965715734365</v>
      </c>
      <c r="Q22" s="12">
        <f t="shared" si="2"/>
        <v>2.6476760010892823E-2</v>
      </c>
    </row>
    <row r="23" spans="1:17" x14ac:dyDescent="0.2">
      <c r="A23" s="25" t="s">
        <v>75</v>
      </c>
      <c r="B23" s="26" t="s">
        <v>76</v>
      </c>
      <c r="C23" s="26" t="s">
        <v>70</v>
      </c>
      <c r="D23" s="27" t="s">
        <v>321</v>
      </c>
      <c r="E23" s="28">
        <v>2009</v>
      </c>
      <c r="F23" s="43">
        <v>19</v>
      </c>
      <c r="G23" s="39">
        <v>39</v>
      </c>
      <c r="H23" s="39">
        <v>51</v>
      </c>
      <c r="I23" s="37">
        <f t="shared" si="0"/>
        <v>0.12860366829580611</v>
      </c>
      <c r="J23" s="44">
        <v>8.2894889999999997</v>
      </c>
      <c r="K23" s="42">
        <v>9.1090513237072095</v>
      </c>
      <c r="L23" s="42">
        <v>23.3506023567878</v>
      </c>
      <c r="M23" s="37">
        <f t="shared" si="1"/>
        <v>7.9608570084036684E-2</v>
      </c>
      <c r="N23" s="44">
        <v>17.7164</v>
      </c>
      <c r="O23" s="42">
        <v>20.249500311802301</v>
      </c>
      <c r="P23" s="42">
        <v>22.0328204295982</v>
      </c>
      <c r="Q23" s="12">
        <f t="shared" si="2"/>
        <v>0.1252840049599567</v>
      </c>
    </row>
    <row r="24" spans="1:17" x14ac:dyDescent="0.2">
      <c r="A24" s="25" t="s">
        <v>77</v>
      </c>
      <c r="B24" s="26" t="s">
        <v>78</v>
      </c>
      <c r="C24" s="26" t="s">
        <v>9</v>
      </c>
      <c r="D24" s="27" t="s">
        <v>321</v>
      </c>
      <c r="E24" s="28">
        <v>2014</v>
      </c>
      <c r="F24" s="43">
        <v>15</v>
      </c>
      <c r="G24" s="39">
        <v>15</v>
      </c>
      <c r="H24" s="39">
        <v>10</v>
      </c>
      <c r="I24" s="37">
        <f t="shared" si="0"/>
        <v>4.7752628460767776E-2</v>
      </c>
      <c r="J24" s="44">
        <v>0</v>
      </c>
      <c r="K24" s="42">
        <v>0</v>
      </c>
      <c r="L24" s="42">
        <v>0</v>
      </c>
      <c r="M24" s="37">
        <f t="shared" si="1"/>
        <v>0</v>
      </c>
      <c r="N24" s="44">
        <v>9.9322741204682377</v>
      </c>
      <c r="O24" s="42">
        <v>7.65294670962298</v>
      </c>
      <c r="P24" s="42">
        <v>3.1914023040553201</v>
      </c>
      <c r="Q24" s="12">
        <f t="shared" si="2"/>
        <v>4.4143814316266836E-2</v>
      </c>
    </row>
    <row r="25" spans="1:17" x14ac:dyDescent="0.2">
      <c r="A25" s="25" t="s">
        <v>79</v>
      </c>
      <c r="B25" s="26" t="s">
        <v>80</v>
      </c>
      <c r="C25" s="26" t="s">
        <v>9</v>
      </c>
      <c r="D25" s="27" t="s">
        <v>321</v>
      </c>
      <c r="E25" s="28">
        <v>2012</v>
      </c>
      <c r="F25" s="43">
        <v>52</v>
      </c>
      <c r="G25" s="39">
        <v>55</v>
      </c>
      <c r="H25" s="39">
        <v>57</v>
      </c>
      <c r="I25" s="37">
        <f t="shared" si="0"/>
        <v>0.19498704930758332</v>
      </c>
      <c r="J25" s="44">
        <v>3.74165738677394</v>
      </c>
      <c r="K25" s="42">
        <v>0</v>
      </c>
      <c r="L25" s="42">
        <v>22.6495033058122</v>
      </c>
      <c r="M25" s="37">
        <f t="shared" si="1"/>
        <v>5.0817008117637598E-2</v>
      </c>
      <c r="N25" s="44">
        <v>29.967273250936991</v>
      </c>
      <c r="O25" s="42">
        <v>26.038771130493799</v>
      </c>
      <c r="P25" s="42">
        <v>27.364868930401698</v>
      </c>
      <c r="Q25" s="12">
        <f t="shared" si="2"/>
        <v>0.17494725783253245</v>
      </c>
    </row>
    <row r="26" spans="1:17" x14ac:dyDescent="0.2">
      <c r="A26" s="25" t="s">
        <v>81</v>
      </c>
      <c r="B26" s="26" t="s">
        <v>82</v>
      </c>
      <c r="C26" s="26" t="s">
        <v>9</v>
      </c>
      <c r="D26" s="27" t="s">
        <v>321</v>
      </c>
      <c r="E26" s="28">
        <v>2014</v>
      </c>
      <c r="F26" s="43">
        <v>5</v>
      </c>
      <c r="G26" s="39">
        <v>5</v>
      </c>
      <c r="H26" s="39">
        <v>8</v>
      </c>
      <c r="I26" s="37">
        <f t="shared" si="0"/>
        <v>2.1328170839579597E-2</v>
      </c>
      <c r="J26" s="44">
        <v>0</v>
      </c>
      <c r="K26" s="42">
        <v>0</v>
      </c>
      <c r="L26" s="42">
        <v>0</v>
      </c>
      <c r="M26" s="37">
        <f t="shared" si="1"/>
        <v>0</v>
      </c>
      <c r="N26" s="44">
        <v>3.1276617231146422</v>
      </c>
      <c r="O26" s="42">
        <v>2.0712848347089201</v>
      </c>
      <c r="P26" s="42">
        <v>3.7630520056063901</v>
      </c>
      <c r="Q26" s="12">
        <f t="shared" si="2"/>
        <v>1.8737245421748913E-2</v>
      </c>
    </row>
    <row r="27" spans="1:17" x14ac:dyDescent="0.2">
      <c r="A27" s="25" t="s">
        <v>83</v>
      </c>
      <c r="B27" s="26" t="s">
        <v>84</v>
      </c>
      <c r="C27" s="26" t="s">
        <v>9</v>
      </c>
      <c r="D27" s="27" t="s">
        <v>321</v>
      </c>
      <c r="E27" s="28">
        <v>2014</v>
      </c>
      <c r="F27" s="43">
        <v>7</v>
      </c>
      <c r="G27" s="39">
        <v>11</v>
      </c>
      <c r="H27" s="39">
        <v>7</v>
      </c>
      <c r="I27" s="37">
        <f t="shared" si="0"/>
        <v>2.972438618489796E-2</v>
      </c>
      <c r="J27" s="44">
        <v>0</v>
      </c>
      <c r="K27" s="42">
        <v>0</v>
      </c>
      <c r="L27" s="42">
        <v>0</v>
      </c>
      <c r="M27" s="37">
        <f t="shared" si="1"/>
        <v>0</v>
      </c>
      <c r="N27" s="44">
        <v>4.63577423893262</v>
      </c>
      <c r="O27" s="42">
        <v>3.3149227842893301</v>
      </c>
      <c r="P27" s="42">
        <v>3.07873284135457</v>
      </c>
      <c r="Q27" s="12">
        <f t="shared" si="2"/>
        <v>2.3261630666787186E-2</v>
      </c>
    </row>
    <row r="28" spans="1:17" x14ac:dyDescent="0.2">
      <c r="A28" s="25" t="s">
        <v>85</v>
      </c>
      <c r="B28" s="26" t="s">
        <v>86</v>
      </c>
      <c r="C28" s="26" t="s">
        <v>6</v>
      </c>
      <c r="D28" s="27" t="s">
        <v>340</v>
      </c>
      <c r="E28" s="28">
        <v>2009</v>
      </c>
      <c r="F28" s="43">
        <v>625</v>
      </c>
      <c r="G28" s="39">
        <v>579</v>
      </c>
      <c r="H28" s="39">
        <v>576</v>
      </c>
      <c r="I28" s="37">
        <f t="shared" si="0"/>
        <v>2.119980261439804</v>
      </c>
      <c r="J28" s="44">
        <v>417.21005706561442</v>
      </c>
      <c r="K28" s="42">
        <v>371.00020653584801</v>
      </c>
      <c r="L28" s="42">
        <v>381.22607904795899</v>
      </c>
      <c r="M28" s="37">
        <f t="shared" si="1"/>
        <v>2.3301236702630934</v>
      </c>
      <c r="N28" s="44">
        <v>384.093566260915</v>
      </c>
      <c r="O28" s="42">
        <v>332.74553372821202</v>
      </c>
      <c r="P28" s="42">
        <v>348.82333875855198</v>
      </c>
      <c r="Q28" s="12">
        <f t="shared" si="2"/>
        <v>2.2363990859875491</v>
      </c>
    </row>
    <row r="29" spans="1:17" x14ac:dyDescent="0.2">
      <c r="A29" s="25" t="s">
        <v>87</v>
      </c>
      <c r="B29" s="26" t="s">
        <v>88</v>
      </c>
      <c r="C29" s="26" t="s">
        <v>12</v>
      </c>
      <c r="D29" s="27" t="s">
        <v>340</v>
      </c>
      <c r="E29" s="28">
        <v>2009</v>
      </c>
      <c r="F29" s="43">
        <v>120</v>
      </c>
      <c r="G29" s="39">
        <v>136</v>
      </c>
      <c r="H29" s="39">
        <v>153</v>
      </c>
      <c r="I29" s="37">
        <f t="shared" si="0"/>
        <v>0.48559675775307387</v>
      </c>
      <c r="J29" s="44">
        <v>57.242505346508096</v>
      </c>
      <c r="K29" s="42">
        <v>58.849327696499401</v>
      </c>
      <c r="L29" s="42">
        <v>59.303997041868897</v>
      </c>
      <c r="M29" s="37">
        <f t="shared" si="1"/>
        <v>0.34856023141545572</v>
      </c>
      <c r="N29" s="44">
        <v>58.435215191624458</v>
      </c>
      <c r="O29" s="42">
        <v>53.016126543817002</v>
      </c>
      <c r="P29" s="42">
        <v>62.839684434252803</v>
      </c>
      <c r="Q29" s="12">
        <f t="shared" si="2"/>
        <v>0.36484306330322414</v>
      </c>
    </row>
    <row r="30" spans="1:17" x14ac:dyDescent="0.2">
      <c r="A30" s="25" t="s">
        <v>89</v>
      </c>
      <c r="B30" s="26" t="s">
        <v>90</v>
      </c>
      <c r="C30" s="26" t="s">
        <v>6</v>
      </c>
      <c r="D30" s="27" t="s">
        <v>340</v>
      </c>
      <c r="E30" s="28">
        <v>2009</v>
      </c>
      <c r="F30" s="43">
        <v>559</v>
      </c>
      <c r="G30" s="39">
        <v>599</v>
      </c>
      <c r="H30" s="39">
        <v>567</v>
      </c>
      <c r="I30" s="37">
        <f t="shared" si="0"/>
        <v>2.0522404192352264</v>
      </c>
      <c r="J30" s="44">
        <v>362.67773567149101</v>
      </c>
      <c r="K30" s="42">
        <v>355.64164043360199</v>
      </c>
      <c r="L30" s="42">
        <v>309.35570060420503</v>
      </c>
      <c r="M30" s="37">
        <f t="shared" si="1"/>
        <v>2.0488048407073132</v>
      </c>
      <c r="N30" s="44">
        <v>341.85916531409907</v>
      </c>
      <c r="O30" s="42">
        <v>361.99946100074902</v>
      </c>
      <c r="P30" s="42">
        <v>306.39570530966199</v>
      </c>
      <c r="Q30" s="12">
        <f t="shared" si="2"/>
        <v>2.1192012419532005</v>
      </c>
    </row>
    <row r="31" spans="1:17" x14ac:dyDescent="0.2">
      <c r="A31" s="32" t="s">
        <v>341</v>
      </c>
      <c r="B31" s="27" t="s">
        <v>342</v>
      </c>
      <c r="C31" s="27" t="s">
        <v>36</v>
      </c>
      <c r="D31" s="27" t="s">
        <v>340</v>
      </c>
      <c r="E31" s="33">
        <v>2016</v>
      </c>
      <c r="F31" s="41">
        <v>0</v>
      </c>
      <c r="G31" s="38">
        <v>0</v>
      </c>
      <c r="H31" s="26">
        <v>0</v>
      </c>
      <c r="I31" s="37">
        <f t="shared" si="0"/>
        <v>0</v>
      </c>
      <c r="J31" s="41">
        <v>0</v>
      </c>
      <c r="K31" s="38">
        <v>0</v>
      </c>
      <c r="L31" s="68">
        <v>0</v>
      </c>
      <c r="M31" s="37">
        <f t="shared" si="1"/>
        <v>0</v>
      </c>
      <c r="N31" s="41">
        <v>0</v>
      </c>
      <c r="O31" s="38">
        <v>0</v>
      </c>
      <c r="P31" s="68">
        <v>0</v>
      </c>
      <c r="Q31" s="12">
        <f t="shared" si="2"/>
        <v>0</v>
      </c>
    </row>
    <row r="32" spans="1:17" x14ac:dyDescent="0.2">
      <c r="A32" s="32" t="s">
        <v>343</v>
      </c>
      <c r="B32" s="27" t="s">
        <v>344</v>
      </c>
      <c r="C32" s="27" t="s">
        <v>36</v>
      </c>
      <c r="D32" s="27" t="s">
        <v>340</v>
      </c>
      <c r="E32" s="33">
        <v>2016</v>
      </c>
      <c r="F32" s="41">
        <v>0</v>
      </c>
      <c r="G32" s="38">
        <v>0</v>
      </c>
      <c r="H32" s="26">
        <v>0</v>
      </c>
      <c r="I32" s="37">
        <f t="shared" si="0"/>
        <v>0</v>
      </c>
      <c r="J32" s="41">
        <v>0</v>
      </c>
      <c r="K32" s="38">
        <v>0</v>
      </c>
      <c r="L32" s="68">
        <v>0</v>
      </c>
      <c r="M32" s="37">
        <f t="shared" si="1"/>
        <v>0</v>
      </c>
      <c r="N32" s="41">
        <v>0</v>
      </c>
      <c r="O32" s="38">
        <v>0</v>
      </c>
      <c r="P32" s="68">
        <v>0</v>
      </c>
      <c r="Q32" s="12">
        <f t="shared" si="2"/>
        <v>0</v>
      </c>
    </row>
    <row r="33" spans="1:36" x14ac:dyDescent="0.2">
      <c r="A33" s="25" t="s">
        <v>91</v>
      </c>
      <c r="B33" s="26" t="s">
        <v>92</v>
      </c>
      <c r="C33" s="26" t="s">
        <v>9</v>
      </c>
      <c r="D33" s="27" t="s">
        <v>340</v>
      </c>
      <c r="E33" s="28">
        <v>2013</v>
      </c>
      <c r="F33" s="43">
        <v>4</v>
      </c>
      <c r="G33" s="39">
        <v>4</v>
      </c>
      <c r="H33" s="39">
        <v>3</v>
      </c>
      <c r="I33" s="37">
        <f t="shared" si="0"/>
        <v>1.3120507686156434E-2</v>
      </c>
      <c r="J33" s="44">
        <v>0</v>
      </c>
      <c r="K33" s="42">
        <v>0</v>
      </c>
      <c r="L33" s="42">
        <v>0</v>
      </c>
      <c r="M33" s="37">
        <f t="shared" si="1"/>
        <v>0</v>
      </c>
      <c r="N33" s="44">
        <v>1.81161229035807</v>
      </c>
      <c r="O33" s="42">
        <v>2.4380690240882599</v>
      </c>
      <c r="P33" s="42">
        <v>1.33255491285482</v>
      </c>
      <c r="Q33" s="12">
        <f t="shared" si="2"/>
        <v>1.172602171464085E-2</v>
      </c>
    </row>
    <row r="34" spans="1:36" x14ac:dyDescent="0.2">
      <c r="A34" s="25" t="s">
        <v>93</v>
      </c>
      <c r="B34" s="26" t="s">
        <v>94</v>
      </c>
      <c r="C34" s="26" t="s">
        <v>9</v>
      </c>
      <c r="D34" s="27" t="s">
        <v>340</v>
      </c>
      <c r="E34" s="28">
        <v>2014</v>
      </c>
      <c r="F34" s="43">
        <v>0</v>
      </c>
      <c r="G34" s="39">
        <v>5</v>
      </c>
      <c r="H34" s="39">
        <v>4</v>
      </c>
      <c r="I34" s="37">
        <f t="shared" ref="I34:I65" si="3">((100/$H$249*H34)*1/3+(100/$F$249*F34)*1/3+(100/$G$249*G34)*1/3)</f>
        <v>1.0555821443017572E-2</v>
      </c>
      <c r="J34" s="44">
        <v>0</v>
      </c>
      <c r="K34" s="42">
        <v>0</v>
      </c>
      <c r="L34" s="42">
        <v>0</v>
      </c>
      <c r="M34" s="37">
        <f t="shared" ref="M34:M65" si="4">((100/$L$249*L34)*1/3+(100/$J$249*J34)*1/3+(100/$K$249*K34)*1/3)</f>
        <v>0</v>
      </c>
      <c r="N34" s="44">
        <v>0</v>
      </c>
      <c r="O34" s="42">
        <v>0.91367128180807</v>
      </c>
      <c r="P34" s="42">
        <v>2.3689176432163701</v>
      </c>
      <c r="Q34" s="12">
        <f t="shared" ref="Q34:Q65" si="5">((100/$P$249*P34)*1/3+(100/$N$249*N34)*1/3+(100/$O$249*O34)*1/3)</f>
        <v>6.6582894795639671E-3</v>
      </c>
    </row>
    <row r="35" spans="1:36" x14ac:dyDescent="0.2">
      <c r="A35" s="25" t="s">
        <v>95</v>
      </c>
      <c r="B35" s="26" t="s">
        <v>96</v>
      </c>
      <c r="C35" s="26" t="s">
        <v>9</v>
      </c>
      <c r="D35" s="27" t="s">
        <v>340</v>
      </c>
      <c r="E35" s="28">
        <v>2015</v>
      </c>
      <c r="F35" s="38">
        <v>0</v>
      </c>
      <c r="G35" s="39">
        <v>7</v>
      </c>
      <c r="H35" s="39">
        <v>9</v>
      </c>
      <c r="I35" s="37">
        <f t="shared" si="3"/>
        <v>1.8720179005731849E-2</v>
      </c>
      <c r="J35" s="38">
        <v>0</v>
      </c>
      <c r="K35" s="42">
        <v>0</v>
      </c>
      <c r="L35" s="42">
        <v>0</v>
      </c>
      <c r="M35" s="37">
        <f t="shared" si="4"/>
        <v>0</v>
      </c>
      <c r="N35" s="38">
        <v>0</v>
      </c>
      <c r="O35" s="42">
        <v>1.9042533280378899</v>
      </c>
      <c r="P35" s="42">
        <v>3.4467605086979898</v>
      </c>
      <c r="Q35" s="12">
        <f t="shared" si="5"/>
        <v>1.0882975570090736E-2</v>
      </c>
    </row>
    <row r="36" spans="1:36" x14ac:dyDescent="0.2">
      <c r="A36" s="25" t="s">
        <v>97</v>
      </c>
      <c r="B36" s="26" t="s">
        <v>98</v>
      </c>
      <c r="C36" s="26" t="s">
        <v>9</v>
      </c>
      <c r="D36" s="27" t="s">
        <v>340</v>
      </c>
      <c r="E36" s="28">
        <v>2013</v>
      </c>
      <c r="F36" s="43">
        <v>12</v>
      </c>
      <c r="G36" s="39">
        <v>19</v>
      </c>
      <c r="H36" s="39">
        <v>18</v>
      </c>
      <c r="I36" s="37">
        <f t="shared" si="3"/>
        <v>5.8081702064201143E-2</v>
      </c>
      <c r="J36" s="44">
        <v>0</v>
      </c>
      <c r="K36" s="42">
        <v>0</v>
      </c>
      <c r="L36" s="42">
        <v>0</v>
      </c>
      <c r="M36" s="37">
        <f t="shared" si="4"/>
        <v>0</v>
      </c>
      <c r="N36" s="44">
        <v>11.034020031738461</v>
      </c>
      <c r="O36" s="42">
        <v>14.6146232021964</v>
      </c>
      <c r="P36" s="42">
        <v>16.672293323637302</v>
      </c>
      <c r="Q36" s="12">
        <f t="shared" si="5"/>
        <v>8.8118802206125946E-2</v>
      </c>
    </row>
    <row r="37" spans="1:36" x14ac:dyDescent="0.2">
      <c r="A37" s="25" t="s">
        <v>99</v>
      </c>
      <c r="B37" s="26" t="s">
        <v>100</v>
      </c>
      <c r="C37" s="26" t="s">
        <v>9</v>
      </c>
      <c r="D37" s="26" t="s">
        <v>101</v>
      </c>
      <c r="E37" s="28">
        <v>2014</v>
      </c>
      <c r="F37" s="43">
        <v>13</v>
      </c>
      <c r="G37" s="39">
        <v>20</v>
      </c>
      <c r="H37" s="39">
        <v>17</v>
      </c>
      <c r="I37" s="37">
        <f t="shared" si="3"/>
        <v>5.933284347849388E-2</v>
      </c>
      <c r="J37" s="44">
        <v>0</v>
      </c>
      <c r="K37" s="42">
        <v>0</v>
      </c>
      <c r="L37" s="42">
        <v>0</v>
      </c>
      <c r="M37" s="37">
        <f t="shared" si="4"/>
        <v>0</v>
      </c>
      <c r="N37" s="44">
        <v>3.82285677240719</v>
      </c>
      <c r="O37" s="42">
        <v>9.8455903682635295</v>
      </c>
      <c r="P37" s="42">
        <v>8.8394381897437793</v>
      </c>
      <c r="Q37" s="12">
        <f t="shared" si="5"/>
        <v>4.6625603926056414E-2</v>
      </c>
    </row>
    <row r="38" spans="1:36" x14ac:dyDescent="0.2">
      <c r="A38" s="25" t="s">
        <v>102</v>
      </c>
      <c r="B38" s="26" t="s">
        <v>103</v>
      </c>
      <c r="C38" s="26" t="s">
        <v>36</v>
      </c>
      <c r="D38" s="26" t="s">
        <v>101</v>
      </c>
      <c r="E38" s="28">
        <v>2014</v>
      </c>
      <c r="F38" s="43">
        <v>8</v>
      </c>
      <c r="G38" s="39">
        <v>9</v>
      </c>
      <c r="H38" s="39">
        <v>13</v>
      </c>
      <c r="I38" s="37">
        <f t="shared" si="3"/>
        <v>3.5540585458017825E-2</v>
      </c>
      <c r="J38" s="44">
        <v>0</v>
      </c>
      <c r="K38" s="42">
        <v>0</v>
      </c>
      <c r="L38" s="42">
        <v>0</v>
      </c>
      <c r="M38" s="37">
        <f t="shared" si="4"/>
        <v>0</v>
      </c>
      <c r="N38" s="44">
        <v>2.739154759596055</v>
      </c>
      <c r="O38" s="42">
        <v>5.9131480047713696</v>
      </c>
      <c r="P38" s="42">
        <v>3.3987278475172999</v>
      </c>
      <c r="Q38" s="12">
        <f t="shared" si="5"/>
        <v>2.5139433931505306E-2</v>
      </c>
    </row>
    <row r="39" spans="1:36" x14ac:dyDescent="0.2">
      <c r="A39" s="25" t="s">
        <v>104</v>
      </c>
      <c r="B39" s="18" t="s">
        <v>531</v>
      </c>
      <c r="C39" s="18" t="s">
        <v>128</v>
      </c>
      <c r="D39" s="26" t="s">
        <v>101</v>
      </c>
      <c r="E39" s="11">
        <v>2016</v>
      </c>
      <c r="F39" s="45">
        <v>445</v>
      </c>
      <c r="G39" s="45">
        <v>450</v>
      </c>
      <c r="H39" s="45">
        <v>492</v>
      </c>
      <c r="I39" s="37">
        <f t="shared" si="3"/>
        <v>1.6490528812380654</v>
      </c>
      <c r="J39" s="45">
        <v>391.40054281209149</v>
      </c>
      <c r="K39" s="45">
        <v>376.938057420392</v>
      </c>
      <c r="L39" s="69">
        <v>501.52390682713099</v>
      </c>
      <c r="M39" s="37">
        <f t="shared" si="4"/>
        <v>2.5153776550915241</v>
      </c>
      <c r="N39" s="45">
        <v>331.79980357118995</v>
      </c>
      <c r="O39" s="45">
        <v>311.08647852591787</v>
      </c>
      <c r="P39" s="69">
        <v>417.33388630830399</v>
      </c>
      <c r="Q39" s="12">
        <f t="shared" si="5"/>
        <v>2.2140996195951779</v>
      </c>
    </row>
    <row r="40" spans="1:36" x14ac:dyDescent="0.2">
      <c r="A40" s="32" t="s">
        <v>345</v>
      </c>
      <c r="B40" s="27" t="s">
        <v>346</v>
      </c>
      <c r="C40" s="27" t="s">
        <v>36</v>
      </c>
      <c r="D40" s="27" t="s">
        <v>101</v>
      </c>
      <c r="E40" s="33">
        <v>2016</v>
      </c>
      <c r="F40" s="41">
        <v>0</v>
      </c>
      <c r="G40" s="38">
        <v>0</v>
      </c>
      <c r="H40" s="26">
        <v>0</v>
      </c>
      <c r="I40" s="37">
        <f t="shared" si="3"/>
        <v>0</v>
      </c>
      <c r="J40" s="41">
        <v>0</v>
      </c>
      <c r="K40" s="38">
        <v>0</v>
      </c>
      <c r="L40" s="68">
        <v>0</v>
      </c>
      <c r="M40" s="37">
        <f t="shared" si="4"/>
        <v>0</v>
      </c>
      <c r="N40" s="41">
        <v>0</v>
      </c>
      <c r="O40" s="38">
        <v>0</v>
      </c>
      <c r="P40" s="68">
        <v>0</v>
      </c>
      <c r="Q40" s="12">
        <f t="shared" si="5"/>
        <v>0</v>
      </c>
    </row>
    <row r="41" spans="1:36" x14ac:dyDescent="0.2">
      <c r="A41" s="25" t="s">
        <v>105</v>
      </c>
      <c r="B41" s="26" t="s">
        <v>106</v>
      </c>
      <c r="C41" s="26" t="s">
        <v>9</v>
      </c>
      <c r="D41" s="26" t="s">
        <v>101</v>
      </c>
      <c r="E41" s="28">
        <v>2011</v>
      </c>
      <c r="F41" s="43">
        <v>5</v>
      </c>
      <c r="G41" s="39">
        <v>10</v>
      </c>
      <c r="H41" s="39">
        <v>9</v>
      </c>
      <c r="I41" s="37">
        <f t="shared" si="3"/>
        <v>2.8405731413031952E-2</v>
      </c>
      <c r="J41" s="44">
        <v>0</v>
      </c>
      <c r="K41" s="42">
        <v>0</v>
      </c>
      <c r="L41" s="42">
        <v>0</v>
      </c>
      <c r="M41" s="37">
        <f t="shared" si="4"/>
        <v>0</v>
      </c>
      <c r="N41" s="44">
        <v>1.44431125764986</v>
      </c>
      <c r="O41" s="42">
        <v>4.7415717796865904</v>
      </c>
      <c r="P41" s="42">
        <v>2.2104756359370201</v>
      </c>
      <c r="Q41" s="12">
        <f t="shared" si="5"/>
        <v>1.7471817150161738E-2</v>
      </c>
    </row>
    <row r="42" spans="1:36" x14ac:dyDescent="0.2">
      <c r="A42" s="32" t="s">
        <v>347</v>
      </c>
      <c r="B42" s="27" t="s">
        <v>348</v>
      </c>
      <c r="C42" s="27" t="s">
        <v>70</v>
      </c>
      <c r="D42" s="27" t="s">
        <v>101</v>
      </c>
      <c r="E42" s="33">
        <v>2016</v>
      </c>
      <c r="F42" s="41">
        <v>0</v>
      </c>
      <c r="G42" s="38">
        <v>0</v>
      </c>
      <c r="H42" s="26">
        <v>1</v>
      </c>
      <c r="I42" s="37">
        <f t="shared" si="3"/>
        <v>1.1594202898550724E-3</v>
      </c>
      <c r="J42" s="41">
        <v>0</v>
      </c>
      <c r="K42" s="38">
        <v>0</v>
      </c>
      <c r="L42" s="68">
        <v>0</v>
      </c>
      <c r="M42" s="37">
        <f t="shared" si="4"/>
        <v>0</v>
      </c>
      <c r="N42" s="41">
        <v>0</v>
      </c>
      <c r="O42" s="38">
        <v>0</v>
      </c>
      <c r="P42" s="68">
        <v>0.21320072087374603</v>
      </c>
      <c r="Q42" s="12">
        <f t="shared" si="5"/>
        <v>4.2827718185931007E-4</v>
      </c>
    </row>
    <row r="43" spans="1:36" x14ac:dyDescent="0.2">
      <c r="A43" s="25" t="s">
        <v>552</v>
      </c>
      <c r="B43" s="26" t="s">
        <v>107</v>
      </c>
      <c r="C43" s="26" t="s">
        <v>36</v>
      </c>
      <c r="D43" s="26" t="s">
        <v>101</v>
      </c>
      <c r="E43" s="28">
        <v>2014</v>
      </c>
      <c r="F43" s="43">
        <v>16</v>
      </c>
      <c r="G43" s="39">
        <v>19</v>
      </c>
      <c r="H43" s="39">
        <v>12</v>
      </c>
      <c r="I43" s="37">
        <f t="shared" si="3"/>
        <v>5.6032914914784099E-2</v>
      </c>
      <c r="J43" s="44">
        <v>6.4807406984078604</v>
      </c>
      <c r="K43" s="42">
        <v>6.8556546004010404</v>
      </c>
      <c r="L43" s="42">
        <v>0</v>
      </c>
      <c r="M43" s="37">
        <f t="shared" si="4"/>
        <v>2.7115354424490014E-2</v>
      </c>
      <c r="N43" s="44">
        <v>13.620040888393909</v>
      </c>
      <c r="O43" s="42">
        <v>13.4023376102122</v>
      </c>
      <c r="P43" s="42">
        <v>7.2734152729574797</v>
      </c>
      <c r="Q43" s="12">
        <f t="shared" si="5"/>
        <v>7.2399510923439991E-2</v>
      </c>
    </row>
    <row r="44" spans="1:36" x14ac:dyDescent="0.2">
      <c r="A44" s="25" t="s">
        <v>108</v>
      </c>
      <c r="B44" s="26" t="s">
        <v>109</v>
      </c>
      <c r="C44" s="26" t="s">
        <v>12</v>
      </c>
      <c r="D44" s="26" t="s">
        <v>101</v>
      </c>
      <c r="E44" s="28">
        <v>2009</v>
      </c>
      <c r="F44" s="43">
        <v>73</v>
      </c>
      <c r="G44" s="39">
        <v>94</v>
      </c>
      <c r="H44" s="39">
        <v>100</v>
      </c>
      <c r="I44" s="37">
        <f t="shared" si="3"/>
        <v>0.31676922257940548</v>
      </c>
      <c r="J44" s="44">
        <v>11.982944499707399</v>
      </c>
      <c r="K44" s="42">
        <v>20.899854758056598</v>
      </c>
      <c r="L44" s="42">
        <v>27.567035404971001</v>
      </c>
      <c r="M44" s="37">
        <f t="shared" si="4"/>
        <v>0.11852459842599322</v>
      </c>
      <c r="N44" s="44">
        <v>37.918176263501408</v>
      </c>
      <c r="O44" s="42">
        <v>41.8114131239534</v>
      </c>
      <c r="P44" s="42">
        <v>31.286916730881298</v>
      </c>
      <c r="Q44" s="12">
        <f t="shared" si="5"/>
        <v>0.23308726502616556</v>
      </c>
    </row>
    <row r="45" spans="1:36" x14ac:dyDescent="0.2">
      <c r="A45" s="25" t="s">
        <v>110</v>
      </c>
      <c r="B45" s="26" t="s">
        <v>111</v>
      </c>
      <c r="C45" s="26" t="s">
        <v>6</v>
      </c>
      <c r="D45" s="26" t="s">
        <v>101</v>
      </c>
      <c r="E45" s="28">
        <v>2009</v>
      </c>
      <c r="F45" s="43">
        <v>590</v>
      </c>
      <c r="G45" s="39">
        <v>645</v>
      </c>
      <c r="H45" s="39">
        <v>656</v>
      </c>
      <c r="I45" s="37">
        <f t="shared" si="3"/>
        <v>2.2479106587117017</v>
      </c>
      <c r="J45" s="44">
        <v>305.53596194948551</v>
      </c>
      <c r="K45" s="42">
        <v>352.86526210307397</v>
      </c>
      <c r="L45" s="42">
        <v>374.96483762891103</v>
      </c>
      <c r="M45" s="37">
        <f t="shared" si="4"/>
        <v>2.0472518742568053</v>
      </c>
      <c r="N45" s="44">
        <v>275.00983329049831</v>
      </c>
      <c r="O45" s="42">
        <v>374.41795103389001</v>
      </c>
      <c r="P45" s="42">
        <v>363.87640967471702</v>
      </c>
      <c r="Q45" s="12">
        <f t="shared" si="5"/>
        <v>2.1136163030350579</v>
      </c>
    </row>
    <row r="46" spans="1:36" x14ac:dyDescent="0.2">
      <c r="A46" s="32" t="s">
        <v>349</v>
      </c>
      <c r="B46" s="27" t="s">
        <v>350</v>
      </c>
      <c r="C46" s="27" t="s">
        <v>36</v>
      </c>
      <c r="D46" s="27" t="s">
        <v>101</v>
      </c>
      <c r="E46" s="33">
        <v>2016</v>
      </c>
      <c r="F46" s="41">
        <v>0</v>
      </c>
      <c r="G46" s="38">
        <v>0</v>
      </c>
      <c r="H46" s="26">
        <v>0</v>
      </c>
      <c r="I46" s="37">
        <f t="shared" si="3"/>
        <v>0</v>
      </c>
      <c r="J46" s="41">
        <v>0</v>
      </c>
      <c r="K46" s="38">
        <v>0</v>
      </c>
      <c r="L46" s="68">
        <v>0</v>
      </c>
      <c r="M46" s="37">
        <f t="shared" si="4"/>
        <v>0</v>
      </c>
      <c r="N46" s="41">
        <v>0</v>
      </c>
      <c r="O46" s="38">
        <v>0</v>
      </c>
      <c r="P46" s="68">
        <v>0</v>
      </c>
      <c r="Q46" s="12">
        <f t="shared" si="5"/>
        <v>0</v>
      </c>
    </row>
    <row r="47" spans="1:36" s="15" customFormat="1" x14ac:dyDescent="0.2">
      <c r="A47" s="25" t="s">
        <v>112</v>
      </c>
      <c r="B47" s="26" t="s">
        <v>113</v>
      </c>
      <c r="C47" s="26" t="s">
        <v>9</v>
      </c>
      <c r="D47" s="26" t="s">
        <v>101</v>
      </c>
      <c r="E47" s="28">
        <v>2014</v>
      </c>
      <c r="F47" s="43">
        <v>9</v>
      </c>
      <c r="G47" s="39">
        <v>17</v>
      </c>
      <c r="H47" s="39">
        <v>21</v>
      </c>
      <c r="I47" s="37">
        <f t="shared" si="3"/>
        <v>5.5511905878042403E-2</v>
      </c>
      <c r="J47" s="44">
        <v>0</v>
      </c>
      <c r="K47" s="42">
        <v>0</v>
      </c>
      <c r="L47" s="42">
        <v>0</v>
      </c>
      <c r="M47" s="37">
        <f t="shared" si="4"/>
        <v>0</v>
      </c>
      <c r="N47" s="44">
        <v>1.81819020743701</v>
      </c>
      <c r="O47" s="42">
        <v>5.5850205546950002</v>
      </c>
      <c r="P47" s="42">
        <v>11.979459699099801</v>
      </c>
      <c r="Q47" s="12">
        <f t="shared" si="5"/>
        <v>3.9670776509293348E-2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x14ac:dyDescent="0.2">
      <c r="A48" s="32" t="s">
        <v>351</v>
      </c>
      <c r="B48" s="27" t="s">
        <v>352</v>
      </c>
      <c r="C48" s="27" t="s">
        <v>36</v>
      </c>
      <c r="D48" s="27" t="s">
        <v>101</v>
      </c>
      <c r="E48" s="33">
        <v>2016</v>
      </c>
      <c r="F48" s="41">
        <v>0</v>
      </c>
      <c r="G48" s="38">
        <v>0</v>
      </c>
      <c r="H48" s="26">
        <v>3</v>
      </c>
      <c r="I48" s="37">
        <f t="shared" si="3"/>
        <v>3.4782608695652175E-3</v>
      </c>
      <c r="J48" s="41">
        <v>0</v>
      </c>
      <c r="K48" s="38">
        <v>0</v>
      </c>
      <c r="L48" s="68">
        <v>0</v>
      </c>
      <c r="M48" s="37">
        <f t="shared" si="4"/>
        <v>0</v>
      </c>
      <c r="N48" s="41">
        <v>0</v>
      </c>
      <c r="O48" s="38">
        <v>0</v>
      </c>
      <c r="P48" s="68">
        <v>3.0688012734703398</v>
      </c>
      <c r="Q48" s="12">
        <f t="shared" si="5"/>
        <v>6.1646018629854657E-3</v>
      </c>
    </row>
    <row r="49" spans="1:17" x14ac:dyDescent="0.2">
      <c r="A49" s="25" t="s">
        <v>114</v>
      </c>
      <c r="B49" s="18" t="s">
        <v>308</v>
      </c>
      <c r="C49" s="26" t="s">
        <v>9</v>
      </c>
      <c r="D49" s="26" t="s">
        <v>101</v>
      </c>
      <c r="E49" s="28">
        <v>2012</v>
      </c>
      <c r="F49" s="43">
        <v>11</v>
      </c>
      <c r="G49" s="39">
        <v>9</v>
      </c>
      <c r="H49" s="39">
        <v>13</v>
      </c>
      <c r="I49" s="37">
        <f t="shared" si="3"/>
        <v>3.9221386400302864E-2</v>
      </c>
      <c r="J49" s="44">
        <v>0</v>
      </c>
      <c r="K49" s="42">
        <v>0</v>
      </c>
      <c r="L49" s="42">
        <v>2.6457513110645898</v>
      </c>
      <c r="M49" s="37">
        <f t="shared" si="4"/>
        <v>5.0146959922217254E-3</v>
      </c>
      <c r="N49" s="44">
        <v>4.22015459715736</v>
      </c>
      <c r="O49" s="42">
        <v>4.8468665871698899</v>
      </c>
      <c r="P49" s="42">
        <v>5.0275403530553104</v>
      </c>
      <c r="Q49" s="12">
        <f t="shared" si="5"/>
        <v>2.9448315997219723E-2</v>
      </c>
    </row>
    <row r="50" spans="1:17" x14ac:dyDescent="0.2">
      <c r="A50" s="32" t="s">
        <v>353</v>
      </c>
      <c r="B50" s="27" t="s">
        <v>354</v>
      </c>
      <c r="C50" s="27" t="s">
        <v>36</v>
      </c>
      <c r="D50" s="27" t="s">
        <v>355</v>
      </c>
      <c r="E50" s="33">
        <v>2016</v>
      </c>
      <c r="F50" s="41">
        <v>0</v>
      </c>
      <c r="G50" s="38">
        <v>0</v>
      </c>
      <c r="H50" s="26">
        <v>0</v>
      </c>
      <c r="I50" s="37">
        <f t="shared" si="3"/>
        <v>0</v>
      </c>
      <c r="J50" s="41">
        <v>0</v>
      </c>
      <c r="K50" s="38">
        <v>0</v>
      </c>
      <c r="L50" s="68">
        <v>0</v>
      </c>
      <c r="M50" s="37">
        <f t="shared" si="4"/>
        <v>0</v>
      </c>
      <c r="N50" s="41">
        <v>0</v>
      </c>
      <c r="O50" s="38">
        <v>0</v>
      </c>
      <c r="P50" s="68">
        <v>0</v>
      </c>
      <c r="Q50" s="12">
        <f t="shared" si="5"/>
        <v>0</v>
      </c>
    </row>
    <row r="51" spans="1:17" x14ac:dyDescent="0.2">
      <c r="A51" s="32" t="s">
        <v>356</v>
      </c>
      <c r="B51" s="27" t="s">
        <v>357</v>
      </c>
      <c r="C51" s="27" t="s">
        <v>36</v>
      </c>
      <c r="D51" s="27" t="s">
        <v>355</v>
      </c>
      <c r="E51" s="33">
        <v>2016</v>
      </c>
      <c r="F51" s="41">
        <v>0</v>
      </c>
      <c r="G51" s="38">
        <v>0</v>
      </c>
      <c r="H51" s="26">
        <v>0</v>
      </c>
      <c r="I51" s="37">
        <f t="shared" si="3"/>
        <v>0</v>
      </c>
      <c r="J51" s="41">
        <v>0</v>
      </c>
      <c r="K51" s="38">
        <v>0</v>
      </c>
      <c r="L51" s="68">
        <v>0</v>
      </c>
      <c r="M51" s="37">
        <f t="shared" si="4"/>
        <v>0</v>
      </c>
      <c r="N51" s="41">
        <v>0</v>
      </c>
      <c r="O51" s="38">
        <v>0</v>
      </c>
      <c r="P51" s="68">
        <v>0</v>
      </c>
      <c r="Q51" s="12">
        <f t="shared" si="5"/>
        <v>0</v>
      </c>
    </row>
    <row r="52" spans="1:17" x14ac:dyDescent="0.2">
      <c r="A52" s="25" t="s">
        <v>115</v>
      </c>
      <c r="B52" s="26" t="s">
        <v>116</v>
      </c>
      <c r="C52" s="26" t="s">
        <v>9</v>
      </c>
      <c r="D52" s="27" t="s">
        <v>355</v>
      </c>
      <c r="E52" s="28">
        <v>2013</v>
      </c>
      <c r="F52" s="43">
        <v>16</v>
      </c>
      <c r="G52" s="39">
        <v>29</v>
      </c>
      <c r="H52" s="39">
        <v>25</v>
      </c>
      <c r="I52" s="37">
        <f t="shared" si="3"/>
        <v>8.2941659250094613E-2</v>
      </c>
      <c r="J52" s="44">
        <v>0</v>
      </c>
      <c r="K52" s="42">
        <v>36.345563690772501</v>
      </c>
      <c r="L52" s="42">
        <v>63.968742366877898</v>
      </c>
      <c r="M52" s="37">
        <f t="shared" si="4"/>
        <v>0.19256933989788899</v>
      </c>
      <c r="N52" s="44">
        <v>5.56491989478583</v>
      </c>
      <c r="O52" s="42">
        <v>9.27913547298723</v>
      </c>
      <c r="P52" s="42">
        <v>10.7221951600784</v>
      </c>
      <c r="Q52" s="12">
        <f t="shared" si="5"/>
        <v>5.3057366712921029E-2</v>
      </c>
    </row>
    <row r="53" spans="1:17" x14ac:dyDescent="0.2">
      <c r="A53" s="32" t="s">
        <v>358</v>
      </c>
      <c r="B53" s="27" t="s">
        <v>359</v>
      </c>
      <c r="C53" s="27" t="s">
        <v>36</v>
      </c>
      <c r="D53" s="27" t="s">
        <v>355</v>
      </c>
      <c r="E53" s="33">
        <v>2016</v>
      </c>
      <c r="F53" s="41">
        <v>0</v>
      </c>
      <c r="G53" s="38">
        <v>0</v>
      </c>
      <c r="H53" s="26">
        <v>0</v>
      </c>
      <c r="I53" s="37">
        <f t="shared" si="3"/>
        <v>0</v>
      </c>
      <c r="J53" s="41">
        <v>0</v>
      </c>
      <c r="K53" s="38">
        <v>0</v>
      </c>
      <c r="L53" s="68">
        <v>0</v>
      </c>
      <c r="M53" s="37">
        <f t="shared" si="4"/>
        <v>0</v>
      </c>
      <c r="N53" s="41">
        <v>0</v>
      </c>
      <c r="O53" s="38">
        <v>0</v>
      </c>
      <c r="P53" s="68">
        <v>0</v>
      </c>
      <c r="Q53" s="12">
        <f t="shared" si="5"/>
        <v>0</v>
      </c>
    </row>
    <row r="54" spans="1:17" x14ac:dyDescent="0.2">
      <c r="A54" s="32" t="s">
        <v>360</v>
      </c>
      <c r="B54" s="27" t="s">
        <v>361</v>
      </c>
      <c r="C54" s="27" t="s">
        <v>36</v>
      </c>
      <c r="D54" s="27" t="s">
        <v>355</v>
      </c>
      <c r="E54" s="33">
        <v>2016</v>
      </c>
      <c r="F54" s="41">
        <v>0</v>
      </c>
      <c r="G54" s="38">
        <v>0</v>
      </c>
      <c r="H54" s="26">
        <v>0</v>
      </c>
      <c r="I54" s="37">
        <f t="shared" si="3"/>
        <v>0</v>
      </c>
      <c r="J54" s="41">
        <v>0</v>
      </c>
      <c r="K54" s="38">
        <v>0</v>
      </c>
      <c r="L54" s="68">
        <v>0</v>
      </c>
      <c r="M54" s="37">
        <f t="shared" si="4"/>
        <v>0</v>
      </c>
      <c r="N54" s="41">
        <v>0</v>
      </c>
      <c r="O54" s="38">
        <v>0</v>
      </c>
      <c r="P54" s="68">
        <v>0</v>
      </c>
      <c r="Q54" s="12">
        <f t="shared" si="5"/>
        <v>0</v>
      </c>
    </row>
    <row r="55" spans="1:17" x14ac:dyDescent="0.2">
      <c r="A55" s="25" t="s">
        <v>117</v>
      </c>
      <c r="B55" s="26" t="s">
        <v>118</v>
      </c>
      <c r="C55" s="26" t="s">
        <v>6</v>
      </c>
      <c r="D55" s="27" t="s">
        <v>355</v>
      </c>
      <c r="E55" s="28">
        <v>2009</v>
      </c>
      <c r="F55" s="43">
        <v>406</v>
      </c>
      <c r="G55" s="39">
        <v>452</v>
      </c>
      <c r="H55" s="39">
        <v>460</v>
      </c>
      <c r="I55" s="37">
        <f t="shared" si="3"/>
        <v>1.5664682758264363</v>
      </c>
      <c r="J55" s="44">
        <v>198.8828868090113</v>
      </c>
      <c r="K55" s="42">
        <v>217.77435736053701</v>
      </c>
      <c r="L55" s="42">
        <v>246.234682846872</v>
      </c>
      <c r="M55" s="37">
        <f t="shared" si="4"/>
        <v>1.3133258262183083</v>
      </c>
      <c r="N55" s="44">
        <v>202.67725592116039</v>
      </c>
      <c r="O55" s="42">
        <v>191.925159879322</v>
      </c>
      <c r="P55" s="42">
        <v>266.128184027842</v>
      </c>
      <c r="Q55" s="12">
        <f t="shared" si="5"/>
        <v>1.3789211126653322</v>
      </c>
    </row>
    <row r="56" spans="1:17" x14ac:dyDescent="0.2">
      <c r="A56" s="32" t="s">
        <v>362</v>
      </c>
      <c r="B56" s="27" t="s">
        <v>363</v>
      </c>
      <c r="C56" s="27" t="s">
        <v>36</v>
      </c>
      <c r="D56" s="27" t="s">
        <v>355</v>
      </c>
      <c r="E56" s="33">
        <v>2016</v>
      </c>
      <c r="F56" s="41">
        <v>0</v>
      </c>
      <c r="G56" s="38">
        <v>0</v>
      </c>
      <c r="H56" s="26">
        <v>0</v>
      </c>
      <c r="I56" s="37">
        <f t="shared" si="3"/>
        <v>0</v>
      </c>
      <c r="J56" s="41">
        <v>0</v>
      </c>
      <c r="K56" s="38">
        <v>0</v>
      </c>
      <c r="L56" s="68">
        <v>0</v>
      </c>
      <c r="M56" s="37">
        <f t="shared" si="4"/>
        <v>0</v>
      </c>
      <c r="N56" s="41">
        <v>0</v>
      </c>
      <c r="O56" s="38">
        <v>0</v>
      </c>
      <c r="P56" s="68">
        <v>0</v>
      </c>
      <c r="Q56" s="12">
        <f t="shared" si="5"/>
        <v>0</v>
      </c>
    </row>
    <row r="57" spans="1:17" x14ac:dyDescent="0.2">
      <c r="A57" s="25" t="s">
        <v>119</v>
      </c>
      <c r="B57" s="26" t="s">
        <v>120</v>
      </c>
      <c r="C57" s="26" t="s">
        <v>6</v>
      </c>
      <c r="D57" s="27" t="s">
        <v>355</v>
      </c>
      <c r="E57" s="28">
        <v>2009</v>
      </c>
      <c r="F57" s="43">
        <v>93</v>
      </c>
      <c r="G57" s="39">
        <v>78</v>
      </c>
      <c r="H57" s="39">
        <v>89</v>
      </c>
      <c r="I57" s="37">
        <f t="shared" si="3"/>
        <v>0.30961622343205536</v>
      </c>
      <c r="J57" s="44">
        <v>31.8641542927225</v>
      </c>
      <c r="K57" s="42">
        <v>37.205763921150101</v>
      </c>
      <c r="L57" s="42">
        <v>54.603658297623603</v>
      </c>
      <c r="M57" s="37">
        <f t="shared" si="4"/>
        <v>0.2436787830451968</v>
      </c>
      <c r="N57" s="44">
        <v>47.214731767638007</v>
      </c>
      <c r="O57" s="42">
        <v>47.151098927266197</v>
      </c>
      <c r="P57" s="42">
        <v>53.700398133265502</v>
      </c>
      <c r="Q57" s="12">
        <f t="shared" si="5"/>
        <v>0.30963815088712743</v>
      </c>
    </row>
    <row r="58" spans="1:17" x14ac:dyDescent="0.2">
      <c r="A58" s="32" t="s">
        <v>364</v>
      </c>
      <c r="B58" s="27" t="s">
        <v>365</v>
      </c>
      <c r="C58" s="27" t="s">
        <v>36</v>
      </c>
      <c r="D58" s="27" t="s">
        <v>366</v>
      </c>
      <c r="E58" s="33">
        <v>2016</v>
      </c>
      <c r="F58" s="41">
        <v>0</v>
      </c>
      <c r="G58" s="38">
        <v>0</v>
      </c>
      <c r="H58" s="26">
        <v>0</v>
      </c>
      <c r="I58" s="37">
        <f t="shared" si="3"/>
        <v>0</v>
      </c>
      <c r="J58" s="41">
        <v>0</v>
      </c>
      <c r="K58" s="38">
        <v>0</v>
      </c>
      <c r="L58" s="68">
        <v>0</v>
      </c>
      <c r="M58" s="37">
        <f t="shared" si="4"/>
        <v>0</v>
      </c>
      <c r="N58" s="41">
        <v>0</v>
      </c>
      <c r="O58" s="38">
        <v>0</v>
      </c>
      <c r="P58" s="68">
        <v>0</v>
      </c>
      <c r="Q58" s="12">
        <f t="shared" si="5"/>
        <v>0</v>
      </c>
    </row>
    <row r="59" spans="1:17" x14ac:dyDescent="0.2">
      <c r="A59" s="32" t="s">
        <v>367</v>
      </c>
      <c r="B59" s="27" t="s">
        <v>368</v>
      </c>
      <c r="C59" s="27" t="s">
        <v>36</v>
      </c>
      <c r="D59" s="27" t="s">
        <v>366</v>
      </c>
      <c r="E59" s="33">
        <v>2016</v>
      </c>
      <c r="F59" s="41">
        <v>0</v>
      </c>
      <c r="G59" s="38">
        <v>0</v>
      </c>
      <c r="H59" s="26">
        <v>0</v>
      </c>
      <c r="I59" s="37">
        <f t="shared" si="3"/>
        <v>0</v>
      </c>
      <c r="J59" s="41">
        <v>0</v>
      </c>
      <c r="K59" s="38">
        <v>0</v>
      </c>
      <c r="L59" s="68">
        <v>0</v>
      </c>
      <c r="M59" s="37">
        <f t="shared" si="4"/>
        <v>0</v>
      </c>
      <c r="N59" s="41">
        <v>0</v>
      </c>
      <c r="O59" s="38">
        <v>0</v>
      </c>
      <c r="P59" s="68">
        <v>0</v>
      </c>
      <c r="Q59" s="12">
        <f t="shared" si="5"/>
        <v>0</v>
      </c>
    </row>
    <row r="60" spans="1:17" x14ac:dyDescent="0.2">
      <c r="A60" s="25" t="s">
        <v>4</v>
      </c>
      <c r="B60" s="26" t="s">
        <v>5</v>
      </c>
      <c r="C60" s="26" t="s">
        <v>6</v>
      </c>
      <c r="D60" s="27" t="s">
        <v>366</v>
      </c>
      <c r="E60" s="28">
        <v>2009</v>
      </c>
      <c r="F60" s="43">
        <v>212</v>
      </c>
      <c r="G60" s="39">
        <v>259</v>
      </c>
      <c r="H60" s="39">
        <v>290</v>
      </c>
      <c r="I60" s="37">
        <f t="shared" si="3"/>
        <v>0.90290148400311976</v>
      </c>
      <c r="J60" s="44">
        <v>103.99182848446637</v>
      </c>
      <c r="K60" s="42">
        <v>157.75105800438101</v>
      </c>
      <c r="L60" s="42">
        <v>158.36804541171699</v>
      </c>
      <c r="M60" s="37">
        <f t="shared" si="4"/>
        <v>0.8289591769884157</v>
      </c>
      <c r="N60" s="44">
        <v>123.71041275413933</v>
      </c>
      <c r="O60" s="42">
        <v>183.399030865962</v>
      </c>
      <c r="P60" s="42">
        <v>180.79894487813999</v>
      </c>
      <c r="Q60" s="12">
        <f t="shared" si="5"/>
        <v>1.0162911439519178</v>
      </c>
    </row>
    <row r="61" spans="1:17" x14ac:dyDescent="0.2">
      <c r="A61" s="25" t="s">
        <v>7</v>
      </c>
      <c r="B61" s="26" t="s">
        <v>8</v>
      </c>
      <c r="C61" s="26" t="s">
        <v>9</v>
      </c>
      <c r="D61" s="27" t="s">
        <v>366</v>
      </c>
      <c r="E61" s="28">
        <v>2014</v>
      </c>
      <c r="F61" s="43">
        <v>1</v>
      </c>
      <c r="G61" s="39">
        <v>1</v>
      </c>
      <c r="H61" s="39">
        <v>1</v>
      </c>
      <c r="I61" s="37">
        <f t="shared" si="3"/>
        <v>3.5699819940028764E-3</v>
      </c>
      <c r="J61" s="44">
        <v>0</v>
      </c>
      <c r="K61" s="42">
        <v>0</v>
      </c>
      <c r="L61" s="42">
        <v>0</v>
      </c>
      <c r="M61" s="37">
        <f t="shared" si="4"/>
        <v>0</v>
      </c>
      <c r="N61" s="44">
        <v>2.16694530542346</v>
      </c>
      <c r="O61" s="42">
        <v>3.85541660738307</v>
      </c>
      <c r="P61" s="42">
        <v>1.43684239541331</v>
      </c>
      <c r="Q61" s="12">
        <f t="shared" si="5"/>
        <v>1.566300362342337E-2</v>
      </c>
    </row>
    <row r="62" spans="1:17" x14ac:dyDescent="0.2">
      <c r="A62" s="25" t="s">
        <v>10</v>
      </c>
      <c r="B62" s="26" t="s">
        <v>11</v>
      </c>
      <c r="C62" s="26" t="s">
        <v>12</v>
      </c>
      <c r="D62" s="27" t="s">
        <v>366</v>
      </c>
      <c r="E62" s="28">
        <v>2009</v>
      </c>
      <c r="F62" s="43">
        <v>38</v>
      </c>
      <c r="G62" s="39">
        <v>46</v>
      </c>
      <c r="H62" s="39">
        <v>41</v>
      </c>
      <c r="I62" s="37">
        <f t="shared" si="3"/>
        <v>0.14860660109543017</v>
      </c>
      <c r="J62" s="44">
        <v>15.660439084753</v>
      </c>
      <c r="K62" s="42">
        <v>18.4494897427832</v>
      </c>
      <c r="L62" s="42">
        <v>8.8031186194343505</v>
      </c>
      <c r="M62" s="37">
        <f t="shared" si="4"/>
        <v>8.5903714742348883E-2</v>
      </c>
      <c r="N62" s="44">
        <v>28.039381677440161</v>
      </c>
      <c r="O62" s="42">
        <v>23.8856477390874</v>
      </c>
      <c r="P62" s="42">
        <v>15.9120629633215</v>
      </c>
      <c r="Q62" s="12">
        <f t="shared" si="5"/>
        <v>0.14322865462791046</v>
      </c>
    </row>
    <row r="63" spans="1:17" x14ac:dyDescent="0.2">
      <c r="A63" s="32" t="s">
        <v>369</v>
      </c>
      <c r="B63" s="27" t="s">
        <v>370</v>
      </c>
      <c r="C63" s="27" t="s">
        <v>36</v>
      </c>
      <c r="D63" s="27" t="s">
        <v>366</v>
      </c>
      <c r="E63" s="33">
        <v>2016</v>
      </c>
      <c r="F63" s="41">
        <v>0</v>
      </c>
      <c r="G63" s="38">
        <v>0</v>
      </c>
      <c r="H63" s="26">
        <v>0</v>
      </c>
      <c r="I63" s="37">
        <f t="shared" si="3"/>
        <v>0</v>
      </c>
      <c r="J63" s="41">
        <v>0</v>
      </c>
      <c r="K63" s="38">
        <v>0</v>
      </c>
      <c r="L63" s="68">
        <v>0</v>
      </c>
      <c r="M63" s="37">
        <f t="shared" si="4"/>
        <v>0</v>
      </c>
      <c r="N63" s="41">
        <v>0</v>
      </c>
      <c r="O63" s="38">
        <v>0</v>
      </c>
      <c r="P63" s="68">
        <v>0</v>
      </c>
      <c r="Q63" s="12">
        <f t="shared" si="5"/>
        <v>0</v>
      </c>
    </row>
    <row r="64" spans="1:17" x14ac:dyDescent="0.2">
      <c r="A64" s="32" t="s">
        <v>371</v>
      </c>
      <c r="B64" s="27" t="s">
        <v>372</v>
      </c>
      <c r="C64" s="27" t="s">
        <v>36</v>
      </c>
      <c r="D64" s="27" t="s">
        <v>366</v>
      </c>
      <c r="E64" s="33">
        <v>2016</v>
      </c>
      <c r="F64" s="41">
        <v>0</v>
      </c>
      <c r="G64" s="38">
        <v>0</v>
      </c>
      <c r="H64" s="26">
        <v>0</v>
      </c>
      <c r="I64" s="37">
        <f t="shared" si="3"/>
        <v>0</v>
      </c>
      <c r="J64" s="41">
        <v>0</v>
      </c>
      <c r="K64" s="38">
        <v>0</v>
      </c>
      <c r="L64" s="68">
        <v>0</v>
      </c>
      <c r="M64" s="37">
        <f t="shared" si="4"/>
        <v>0</v>
      </c>
      <c r="N64" s="41">
        <v>0</v>
      </c>
      <c r="O64" s="38">
        <v>0</v>
      </c>
      <c r="P64" s="68">
        <v>0</v>
      </c>
      <c r="Q64" s="12">
        <f t="shared" si="5"/>
        <v>0</v>
      </c>
    </row>
    <row r="65" spans="1:17" x14ac:dyDescent="0.2">
      <c r="A65" s="32" t="s">
        <v>373</v>
      </c>
      <c r="B65" s="27" t="s">
        <v>374</v>
      </c>
      <c r="C65" s="27" t="s">
        <v>36</v>
      </c>
      <c r="D65" s="27" t="s">
        <v>366</v>
      </c>
      <c r="E65" s="33">
        <v>2016</v>
      </c>
      <c r="F65" s="41">
        <v>0</v>
      </c>
      <c r="G65" s="38">
        <v>0</v>
      </c>
      <c r="H65" s="26">
        <v>0</v>
      </c>
      <c r="I65" s="37">
        <f t="shared" si="3"/>
        <v>0</v>
      </c>
      <c r="J65" s="41">
        <v>0</v>
      </c>
      <c r="K65" s="38">
        <v>0</v>
      </c>
      <c r="L65" s="68">
        <v>0</v>
      </c>
      <c r="M65" s="37">
        <f t="shared" si="4"/>
        <v>0</v>
      </c>
      <c r="N65" s="41">
        <v>0</v>
      </c>
      <c r="O65" s="38">
        <v>0</v>
      </c>
      <c r="P65" s="68">
        <v>0</v>
      </c>
      <c r="Q65" s="12">
        <f t="shared" si="5"/>
        <v>0</v>
      </c>
    </row>
    <row r="66" spans="1:17" ht="12" customHeight="1" x14ac:dyDescent="0.2">
      <c r="A66" s="32" t="s">
        <v>375</v>
      </c>
      <c r="B66" s="27" t="s">
        <v>376</v>
      </c>
      <c r="C66" s="27" t="s">
        <v>36</v>
      </c>
      <c r="D66" s="27" t="s">
        <v>366</v>
      </c>
      <c r="E66" s="33">
        <v>2016</v>
      </c>
      <c r="F66" s="41">
        <v>0</v>
      </c>
      <c r="G66" s="38">
        <v>0</v>
      </c>
      <c r="H66" s="26">
        <v>0</v>
      </c>
      <c r="I66" s="37">
        <f t="shared" ref="I66:I97" si="6">((100/$H$249*H66)*1/3+(100/$F$249*F66)*1/3+(100/$G$249*G66)*1/3)</f>
        <v>0</v>
      </c>
      <c r="J66" s="41">
        <v>0</v>
      </c>
      <c r="K66" s="38">
        <v>0</v>
      </c>
      <c r="L66" s="68">
        <v>0</v>
      </c>
      <c r="M66" s="37">
        <f t="shared" ref="M66:M97" si="7">((100/$L$249*L66)*1/3+(100/$J$249*J66)*1/3+(100/$K$249*K66)*1/3)</f>
        <v>0</v>
      </c>
      <c r="N66" s="41">
        <v>0</v>
      </c>
      <c r="O66" s="38">
        <v>0</v>
      </c>
      <c r="P66" s="68">
        <v>0</v>
      </c>
      <c r="Q66" s="12">
        <f t="shared" ref="Q66:Q97" si="8">((100/$P$249*P66)*1/3+(100/$N$249*N66)*1/3+(100/$O$249*O66)*1/3)</f>
        <v>0</v>
      </c>
    </row>
    <row r="67" spans="1:17" x14ac:dyDescent="0.2">
      <c r="A67" s="32" t="s">
        <v>377</v>
      </c>
      <c r="B67" s="27" t="s">
        <v>378</v>
      </c>
      <c r="C67" s="27" t="s">
        <v>36</v>
      </c>
      <c r="D67" s="27" t="s">
        <v>366</v>
      </c>
      <c r="E67" s="33">
        <v>2016</v>
      </c>
      <c r="F67" s="41">
        <v>0</v>
      </c>
      <c r="G67" s="38">
        <v>0</v>
      </c>
      <c r="H67" s="26">
        <v>0</v>
      </c>
      <c r="I67" s="37">
        <f t="shared" si="6"/>
        <v>0</v>
      </c>
      <c r="J67" s="41">
        <v>0</v>
      </c>
      <c r="K67" s="38">
        <v>0</v>
      </c>
      <c r="L67" s="68">
        <v>0</v>
      </c>
      <c r="M67" s="37">
        <f t="shared" si="7"/>
        <v>0</v>
      </c>
      <c r="N67" s="41">
        <v>0</v>
      </c>
      <c r="O67" s="38">
        <v>0</v>
      </c>
      <c r="P67" s="68">
        <v>0</v>
      </c>
      <c r="Q67" s="12">
        <f t="shared" si="8"/>
        <v>0</v>
      </c>
    </row>
    <row r="68" spans="1:17" x14ac:dyDescent="0.2">
      <c r="A68" s="32" t="s">
        <v>379</v>
      </c>
      <c r="B68" s="27" t="s">
        <v>380</v>
      </c>
      <c r="C68" s="27" t="s">
        <v>36</v>
      </c>
      <c r="D68" s="27" t="s">
        <v>366</v>
      </c>
      <c r="E68" s="33">
        <v>2016</v>
      </c>
      <c r="F68" s="41">
        <v>0</v>
      </c>
      <c r="G68" s="38">
        <v>0</v>
      </c>
      <c r="H68" s="26">
        <v>4</v>
      </c>
      <c r="I68" s="37">
        <f t="shared" si="6"/>
        <v>4.6376811594202897E-3</v>
      </c>
      <c r="J68" s="41">
        <v>0</v>
      </c>
      <c r="K68" s="38">
        <v>0</v>
      </c>
      <c r="L68" s="68">
        <v>0</v>
      </c>
      <c r="M68" s="37">
        <f t="shared" si="7"/>
        <v>0</v>
      </c>
      <c r="N68" s="41">
        <v>0</v>
      </c>
      <c r="O68" s="38">
        <v>0</v>
      </c>
      <c r="P68" s="68">
        <v>0.79048664074187902</v>
      </c>
      <c r="Q68" s="12">
        <f t="shared" si="8"/>
        <v>1.5879279835777245E-3</v>
      </c>
    </row>
    <row r="69" spans="1:17" x14ac:dyDescent="0.2">
      <c r="A69" s="25" t="s">
        <v>13</v>
      </c>
      <c r="B69" s="26" t="s">
        <v>14</v>
      </c>
      <c r="C69" s="26" t="s">
        <v>12</v>
      </c>
      <c r="D69" s="27" t="s">
        <v>366</v>
      </c>
      <c r="E69" s="28">
        <v>2009</v>
      </c>
      <c r="F69" s="43">
        <v>101</v>
      </c>
      <c r="G69" s="39">
        <v>107</v>
      </c>
      <c r="H69" s="39">
        <v>74</v>
      </c>
      <c r="I69" s="37">
        <f t="shared" si="6"/>
        <v>0.33636560190852027</v>
      </c>
      <c r="J69" s="44">
        <v>30.358208526048479</v>
      </c>
      <c r="K69" s="42">
        <v>41.217701670253398</v>
      </c>
      <c r="L69" s="42">
        <v>32.055468821613204</v>
      </c>
      <c r="M69" s="37">
        <f t="shared" si="7"/>
        <v>0.20563984992766965</v>
      </c>
      <c r="N69" s="44">
        <v>34.785003786680591</v>
      </c>
      <c r="O69" s="42">
        <v>55.3823030274825</v>
      </c>
      <c r="P69" s="42">
        <v>51.138882422333801</v>
      </c>
      <c r="Q69" s="12">
        <f t="shared" si="8"/>
        <v>0.29429733221951404</v>
      </c>
    </row>
    <row r="70" spans="1:17" x14ac:dyDescent="0.2">
      <c r="A70" s="9" t="s">
        <v>15</v>
      </c>
      <c r="B70" s="18" t="s">
        <v>310</v>
      </c>
      <c r="C70" s="26" t="s">
        <v>294</v>
      </c>
      <c r="D70" s="18" t="s">
        <v>366</v>
      </c>
      <c r="E70" s="11">
        <v>2009</v>
      </c>
      <c r="F70" s="43">
        <v>375</v>
      </c>
      <c r="G70" s="43">
        <v>435</v>
      </c>
      <c r="H70" s="43">
        <v>434</v>
      </c>
      <c r="I70" s="37">
        <f t="shared" si="6"/>
        <v>1.4781667282556952</v>
      </c>
      <c r="J70" s="43">
        <v>231.3614</v>
      </c>
      <c r="K70" s="43">
        <v>283.74620381637698</v>
      </c>
      <c r="L70" s="44">
        <v>242.560097842023</v>
      </c>
      <c r="M70" s="37">
        <f t="shared" si="7"/>
        <v>1.504290983677989</v>
      </c>
      <c r="N70" s="43">
        <v>250.357</v>
      </c>
      <c r="O70" s="43">
        <v>303.00393498858801</v>
      </c>
      <c r="P70" s="44">
        <v>291.20404434388701</v>
      </c>
      <c r="Q70" s="12">
        <f t="shared" si="8"/>
        <v>1.7649919305362447</v>
      </c>
    </row>
    <row r="71" spans="1:17" x14ac:dyDescent="0.2">
      <c r="A71" s="25" t="s">
        <v>16</v>
      </c>
      <c r="B71" s="26" t="s">
        <v>17</v>
      </c>
      <c r="C71" s="26" t="s">
        <v>9</v>
      </c>
      <c r="D71" s="27" t="s">
        <v>366</v>
      </c>
      <c r="E71" s="28">
        <v>2014</v>
      </c>
      <c r="F71" s="43">
        <v>1</v>
      </c>
      <c r="G71" s="39">
        <v>0</v>
      </c>
      <c r="H71" s="39">
        <v>0</v>
      </c>
      <c r="I71" s="37">
        <f t="shared" si="6"/>
        <v>1.2269336474283472E-3</v>
      </c>
      <c r="J71" s="44">
        <v>0</v>
      </c>
      <c r="K71" s="42">
        <v>0</v>
      </c>
      <c r="L71" s="42">
        <v>0</v>
      </c>
      <c r="M71" s="37">
        <f t="shared" si="7"/>
        <v>0</v>
      </c>
      <c r="N71" s="44">
        <v>0.28867512941360501</v>
      </c>
      <c r="O71" s="42">
        <v>0</v>
      </c>
      <c r="P71" s="42">
        <v>0</v>
      </c>
      <c r="Q71" s="12">
        <f t="shared" si="8"/>
        <v>6.3423369367144331E-4</v>
      </c>
    </row>
    <row r="72" spans="1:17" x14ac:dyDescent="0.2">
      <c r="A72" s="32" t="s">
        <v>381</v>
      </c>
      <c r="B72" s="27" t="s">
        <v>382</v>
      </c>
      <c r="C72" s="27" t="s">
        <v>36</v>
      </c>
      <c r="D72" s="27" t="s">
        <v>366</v>
      </c>
      <c r="E72" s="33">
        <v>2016</v>
      </c>
      <c r="F72" s="41">
        <v>0</v>
      </c>
      <c r="G72" s="38">
        <v>0</v>
      </c>
      <c r="H72" s="26">
        <v>0</v>
      </c>
      <c r="I72" s="37">
        <f t="shared" si="6"/>
        <v>0</v>
      </c>
      <c r="J72" s="41">
        <v>0</v>
      </c>
      <c r="K72" s="38">
        <v>0</v>
      </c>
      <c r="L72" s="68">
        <v>0</v>
      </c>
      <c r="M72" s="37">
        <f t="shared" si="7"/>
        <v>0</v>
      </c>
      <c r="N72" s="41">
        <v>0</v>
      </c>
      <c r="O72" s="38">
        <v>0</v>
      </c>
      <c r="P72" s="68">
        <v>0</v>
      </c>
      <c r="Q72" s="12">
        <f t="shared" si="8"/>
        <v>0</v>
      </c>
    </row>
    <row r="73" spans="1:17" x14ac:dyDescent="0.2">
      <c r="A73" s="25" t="s">
        <v>18</v>
      </c>
      <c r="B73" s="26" t="s">
        <v>19</v>
      </c>
      <c r="C73" s="26" t="s">
        <v>6</v>
      </c>
      <c r="D73" s="27" t="s">
        <v>366</v>
      </c>
      <c r="E73" s="28">
        <v>2009</v>
      </c>
      <c r="F73" s="43">
        <v>16</v>
      </c>
      <c r="G73" s="39">
        <v>33</v>
      </c>
      <c r="H73" s="39">
        <v>39</v>
      </c>
      <c r="I73" s="37">
        <f t="shared" si="6"/>
        <v>0.10390805553494345</v>
      </c>
      <c r="J73" s="44">
        <v>1.4142135623731</v>
      </c>
      <c r="K73" s="42">
        <v>16.436486574913499</v>
      </c>
      <c r="L73" s="42">
        <v>30.4130189641855</v>
      </c>
      <c r="M73" s="37">
        <f t="shared" si="7"/>
        <v>9.2880318897176656E-2</v>
      </c>
      <c r="N73" s="44">
        <v>6.4021395383851099</v>
      </c>
      <c r="O73" s="42">
        <v>23.523800098206198</v>
      </c>
      <c r="P73" s="42">
        <v>37.637313492527198</v>
      </c>
      <c r="Q73" s="12">
        <f t="shared" si="8"/>
        <v>0.13857987473881858</v>
      </c>
    </row>
    <row r="74" spans="1:17" x14ac:dyDescent="0.2">
      <c r="A74" s="32" t="s">
        <v>383</v>
      </c>
      <c r="B74" s="27" t="s">
        <v>384</v>
      </c>
      <c r="C74" s="27" t="s">
        <v>36</v>
      </c>
      <c r="D74" s="27" t="s">
        <v>366</v>
      </c>
      <c r="E74" s="33">
        <v>2016</v>
      </c>
      <c r="F74" s="41">
        <v>0</v>
      </c>
      <c r="G74" s="38">
        <v>0</v>
      </c>
      <c r="H74" s="26">
        <v>0</v>
      </c>
      <c r="I74" s="37">
        <f t="shared" si="6"/>
        <v>0</v>
      </c>
      <c r="J74" s="41">
        <v>0</v>
      </c>
      <c r="K74" s="38">
        <v>0</v>
      </c>
      <c r="L74" s="68">
        <v>0</v>
      </c>
      <c r="M74" s="37">
        <f t="shared" si="7"/>
        <v>0</v>
      </c>
      <c r="N74" s="41">
        <v>0</v>
      </c>
      <c r="O74" s="38">
        <v>0</v>
      </c>
      <c r="P74" s="68">
        <v>0</v>
      </c>
      <c r="Q74" s="12">
        <f t="shared" si="8"/>
        <v>0</v>
      </c>
    </row>
    <row r="75" spans="1:17" x14ac:dyDescent="0.2">
      <c r="A75" s="25" t="s">
        <v>20</v>
      </c>
      <c r="B75" s="26" t="s">
        <v>21</v>
      </c>
      <c r="C75" s="26" t="s">
        <v>12</v>
      </c>
      <c r="D75" s="27" t="s">
        <v>366</v>
      </c>
      <c r="E75" s="28">
        <v>2009</v>
      </c>
      <c r="F75" s="43">
        <v>51</v>
      </c>
      <c r="G75" s="39">
        <v>56</v>
      </c>
      <c r="H75" s="39">
        <v>48</v>
      </c>
      <c r="I75" s="37">
        <f t="shared" si="6"/>
        <v>0.18450896110817872</v>
      </c>
      <c r="J75" s="44">
        <v>20.070717056769499</v>
      </c>
      <c r="K75" s="42">
        <v>11.0986510729096</v>
      </c>
      <c r="L75" s="42">
        <v>12.0168818052136</v>
      </c>
      <c r="M75" s="37">
        <f t="shared" si="7"/>
        <v>8.6866894925282323E-2</v>
      </c>
      <c r="N75" s="44">
        <v>45.88594612787864</v>
      </c>
      <c r="O75" s="42">
        <v>35.225570302199003</v>
      </c>
      <c r="P75" s="42">
        <v>26.7631467107704</v>
      </c>
      <c r="Q75" s="12">
        <f t="shared" si="8"/>
        <v>0.22781289871106808</v>
      </c>
    </row>
    <row r="76" spans="1:17" x14ac:dyDescent="0.2">
      <c r="A76" s="32" t="s">
        <v>385</v>
      </c>
      <c r="B76" s="27" t="s">
        <v>386</v>
      </c>
      <c r="C76" s="27" t="s">
        <v>36</v>
      </c>
      <c r="D76" s="27" t="s">
        <v>366</v>
      </c>
      <c r="E76" s="33">
        <v>2016</v>
      </c>
      <c r="F76" s="41">
        <v>0</v>
      </c>
      <c r="G76" s="38">
        <v>0</v>
      </c>
      <c r="H76" s="26">
        <v>1</v>
      </c>
      <c r="I76" s="37">
        <f t="shared" si="6"/>
        <v>1.1594202898550724E-3</v>
      </c>
      <c r="J76" s="41">
        <v>0</v>
      </c>
      <c r="K76" s="38">
        <v>0</v>
      </c>
      <c r="L76" s="68">
        <v>0</v>
      </c>
      <c r="M76" s="37">
        <f t="shared" si="7"/>
        <v>0</v>
      </c>
      <c r="N76" s="41">
        <v>0</v>
      </c>
      <c r="O76" s="38">
        <v>0</v>
      </c>
      <c r="P76" s="68">
        <v>0.5</v>
      </c>
      <c r="Q76" s="12">
        <f t="shared" si="8"/>
        <v>1.0043990003976786E-3</v>
      </c>
    </row>
    <row r="77" spans="1:17" x14ac:dyDescent="0.2">
      <c r="A77" s="25" t="s">
        <v>22</v>
      </c>
      <c r="B77" s="26" t="s">
        <v>23</v>
      </c>
      <c r="C77" s="26" t="s">
        <v>6</v>
      </c>
      <c r="D77" s="27" t="s">
        <v>366</v>
      </c>
      <c r="E77" s="28">
        <v>2009</v>
      </c>
      <c r="F77" s="43">
        <v>549</v>
      </c>
      <c r="G77" s="39">
        <v>617</v>
      </c>
      <c r="H77" s="39">
        <v>750</v>
      </c>
      <c r="I77" s="37">
        <f t="shared" si="6"/>
        <v>2.2734503008253713</v>
      </c>
      <c r="J77" s="44">
        <v>250.1812963972902</v>
      </c>
      <c r="K77" s="42">
        <v>363.54199089740098</v>
      </c>
      <c r="L77" s="42">
        <v>399.91068152415102</v>
      </c>
      <c r="M77" s="37">
        <f t="shared" si="7"/>
        <v>1.9987943333502205</v>
      </c>
      <c r="N77" s="44">
        <v>334.9155041051402</v>
      </c>
      <c r="O77" s="42">
        <v>442.85681204054401</v>
      </c>
      <c r="P77" s="42">
        <v>490.71780519900602</v>
      </c>
      <c r="Q77" s="12">
        <f t="shared" si="8"/>
        <v>2.6423219219165825</v>
      </c>
    </row>
    <row r="78" spans="1:17" x14ac:dyDescent="0.2">
      <c r="A78" s="25" t="s">
        <v>24</v>
      </c>
      <c r="B78" s="26" t="s">
        <v>25</v>
      </c>
      <c r="C78" s="26" t="s">
        <v>9</v>
      </c>
      <c r="D78" s="27" t="s">
        <v>366</v>
      </c>
      <c r="E78" s="28">
        <v>2013</v>
      </c>
      <c r="F78" s="43">
        <v>15</v>
      </c>
      <c r="G78" s="39">
        <v>16</v>
      </c>
      <c r="H78" s="39">
        <v>13</v>
      </c>
      <c r="I78" s="37">
        <f t="shared" si="6"/>
        <v>5.2414517387052453E-2</v>
      </c>
      <c r="J78" s="44">
        <v>0</v>
      </c>
      <c r="K78" s="42">
        <v>0</v>
      </c>
      <c r="L78" s="42">
        <v>0</v>
      </c>
      <c r="M78" s="37">
        <f t="shared" si="7"/>
        <v>0</v>
      </c>
      <c r="N78" s="44">
        <v>7.8109191537495004</v>
      </c>
      <c r="O78" s="42">
        <v>11.2780678685931</v>
      </c>
      <c r="P78" s="42">
        <v>13.1951613348684</v>
      </c>
      <c r="Q78" s="12">
        <f t="shared" si="8"/>
        <v>6.7115605941488729E-2</v>
      </c>
    </row>
    <row r="79" spans="1:17" x14ac:dyDescent="0.2">
      <c r="A79" s="25" t="s">
        <v>26</v>
      </c>
      <c r="B79" s="26" t="s">
        <v>27</v>
      </c>
      <c r="C79" s="26" t="s">
        <v>9</v>
      </c>
      <c r="D79" s="27" t="s">
        <v>366</v>
      </c>
      <c r="E79" s="28">
        <v>2011</v>
      </c>
      <c r="F79" s="43">
        <v>18</v>
      </c>
      <c r="G79" s="39">
        <v>21</v>
      </c>
      <c r="H79" s="39">
        <v>21</v>
      </c>
      <c r="I79" s="37">
        <f t="shared" si="6"/>
        <v>7.1288820931775354E-2</v>
      </c>
      <c r="J79" s="44">
        <v>0</v>
      </c>
      <c r="K79" s="42">
        <v>0</v>
      </c>
      <c r="L79" s="42">
        <v>4.79583152331272</v>
      </c>
      <c r="M79" s="37">
        <f t="shared" si="7"/>
        <v>9.0899084198695478E-3</v>
      </c>
      <c r="N79" s="44">
        <v>6.2764312638809701</v>
      </c>
      <c r="O79" s="42">
        <v>9.6254898400328806</v>
      </c>
      <c r="P79" s="42">
        <v>12.3743063258571</v>
      </c>
      <c r="Q79" s="12">
        <f t="shared" si="8"/>
        <v>5.8659455167563782E-2</v>
      </c>
    </row>
    <row r="80" spans="1:17" x14ac:dyDescent="0.2">
      <c r="A80" s="25" t="s">
        <v>28</v>
      </c>
      <c r="B80" s="26" t="s">
        <v>29</v>
      </c>
      <c r="C80" s="26" t="s">
        <v>9</v>
      </c>
      <c r="D80" s="27" t="s">
        <v>366</v>
      </c>
      <c r="E80" s="28">
        <v>2014</v>
      </c>
      <c r="F80" s="43">
        <v>0</v>
      </c>
      <c r="G80" s="39">
        <v>1</v>
      </c>
      <c r="H80" s="39">
        <v>0</v>
      </c>
      <c r="I80" s="37">
        <f t="shared" si="6"/>
        <v>1.1836280567194565E-3</v>
      </c>
      <c r="J80" s="44">
        <v>0</v>
      </c>
      <c r="K80" s="42">
        <v>0</v>
      </c>
      <c r="L80" s="42">
        <v>0</v>
      </c>
      <c r="M80" s="37">
        <f t="shared" si="7"/>
        <v>0</v>
      </c>
      <c r="N80" s="44">
        <v>0</v>
      </c>
      <c r="O80" s="42">
        <v>0.11805626739608301</v>
      </c>
      <c r="P80" s="42">
        <v>0</v>
      </c>
      <c r="Q80" s="12">
        <f t="shared" si="8"/>
        <v>2.4545059066927893E-4</v>
      </c>
    </row>
    <row r="81" spans="1:17" x14ac:dyDescent="0.2">
      <c r="A81" s="25" t="s">
        <v>199</v>
      </c>
      <c r="B81" s="26" t="s">
        <v>200</v>
      </c>
      <c r="C81" s="26" t="s">
        <v>9</v>
      </c>
      <c r="D81" s="27" t="s">
        <v>389</v>
      </c>
      <c r="E81" s="28">
        <v>2015</v>
      </c>
      <c r="F81" s="38">
        <v>0</v>
      </c>
      <c r="G81" s="39">
        <v>9</v>
      </c>
      <c r="H81" s="39">
        <v>7</v>
      </c>
      <c r="I81" s="37">
        <f t="shared" si="6"/>
        <v>1.8768594539460615E-2</v>
      </c>
      <c r="J81" s="38">
        <v>0</v>
      </c>
      <c r="K81" s="42">
        <v>0</v>
      </c>
      <c r="L81" s="42">
        <v>5.8309518948452999</v>
      </c>
      <c r="M81" s="37">
        <f t="shared" si="7"/>
        <v>1.1051851689776812E-2</v>
      </c>
      <c r="N81" s="38">
        <v>0</v>
      </c>
      <c r="O81" s="42">
        <v>11.290869677859799</v>
      </c>
      <c r="P81" s="42">
        <v>9.5711534116552102</v>
      </c>
      <c r="Q81" s="12">
        <f t="shared" si="8"/>
        <v>4.2701342348187898E-2</v>
      </c>
    </row>
    <row r="82" spans="1:17" x14ac:dyDescent="0.2">
      <c r="A82" s="32" t="s">
        <v>387</v>
      </c>
      <c r="B82" s="27" t="s">
        <v>388</v>
      </c>
      <c r="C82" s="27" t="s">
        <v>36</v>
      </c>
      <c r="D82" s="27" t="s">
        <v>389</v>
      </c>
      <c r="E82" s="33">
        <v>2016</v>
      </c>
      <c r="F82" s="41">
        <v>0</v>
      </c>
      <c r="G82" s="38">
        <v>0</v>
      </c>
      <c r="H82" s="26">
        <v>1</v>
      </c>
      <c r="I82" s="37">
        <f t="shared" si="6"/>
        <v>1.1594202898550724E-3</v>
      </c>
      <c r="J82" s="41">
        <v>0</v>
      </c>
      <c r="K82" s="38">
        <v>0</v>
      </c>
      <c r="L82" s="68">
        <v>0</v>
      </c>
      <c r="M82" s="37">
        <f t="shared" si="7"/>
        <v>0</v>
      </c>
      <c r="N82" s="41">
        <v>0</v>
      </c>
      <c r="O82" s="38">
        <v>0</v>
      </c>
      <c r="P82" s="68">
        <v>0.25</v>
      </c>
      <c r="Q82" s="12">
        <f t="shared" si="8"/>
        <v>5.0219950019883932E-4</v>
      </c>
    </row>
    <row r="83" spans="1:17" x14ac:dyDescent="0.2">
      <c r="A83" s="32" t="s">
        <v>390</v>
      </c>
      <c r="B83" s="27" t="s">
        <v>391</v>
      </c>
      <c r="C83" s="27" t="s">
        <v>36</v>
      </c>
      <c r="D83" s="27" t="s">
        <v>389</v>
      </c>
      <c r="E83" s="33">
        <v>2016</v>
      </c>
      <c r="F83" s="41">
        <v>0</v>
      </c>
      <c r="G83" s="38">
        <v>0</v>
      </c>
      <c r="H83" s="26">
        <v>0</v>
      </c>
      <c r="I83" s="37">
        <f t="shared" si="6"/>
        <v>0</v>
      </c>
      <c r="J83" s="41">
        <v>0</v>
      </c>
      <c r="K83" s="38">
        <v>0</v>
      </c>
      <c r="L83" s="68">
        <v>0</v>
      </c>
      <c r="M83" s="37">
        <f t="shared" si="7"/>
        <v>0</v>
      </c>
      <c r="N83" s="41">
        <v>0</v>
      </c>
      <c r="O83" s="38">
        <v>0</v>
      </c>
      <c r="P83" s="68">
        <v>0</v>
      </c>
      <c r="Q83" s="12">
        <f t="shared" si="8"/>
        <v>0</v>
      </c>
    </row>
    <row r="84" spans="1:17" x14ac:dyDescent="0.2">
      <c r="A84" s="25" t="s">
        <v>201</v>
      </c>
      <c r="B84" s="26" t="s">
        <v>202</v>
      </c>
      <c r="C84" s="26" t="s">
        <v>12</v>
      </c>
      <c r="D84" s="27" t="s">
        <v>389</v>
      </c>
      <c r="E84" s="28">
        <v>2009</v>
      </c>
      <c r="F84" s="43">
        <v>397</v>
      </c>
      <c r="G84" s="39">
        <v>373</v>
      </c>
      <c r="H84" s="39">
        <v>356</v>
      </c>
      <c r="I84" s="37">
        <f t="shared" si="6"/>
        <v>1.3413395463738169</v>
      </c>
      <c r="J84" s="44">
        <v>168.83433246675418</v>
      </c>
      <c r="K84" s="42">
        <v>135.023731578568</v>
      </c>
      <c r="L84" s="42">
        <v>136.791277144475</v>
      </c>
      <c r="M84" s="37">
        <f t="shared" si="7"/>
        <v>0.8801553105749238</v>
      </c>
      <c r="N84" s="44">
        <v>114.0460769854279</v>
      </c>
      <c r="O84" s="42">
        <v>105.362075958292</v>
      </c>
      <c r="P84" s="42">
        <v>118.547980518673</v>
      </c>
      <c r="Q84" s="12">
        <f t="shared" si="8"/>
        <v>0.70776199814455942</v>
      </c>
    </row>
    <row r="85" spans="1:17" x14ac:dyDescent="0.2">
      <c r="A85" s="32" t="s">
        <v>392</v>
      </c>
      <c r="B85" s="27" t="s">
        <v>393</v>
      </c>
      <c r="C85" s="27" t="s">
        <v>36</v>
      </c>
      <c r="D85" s="27" t="s">
        <v>389</v>
      </c>
      <c r="E85" s="33">
        <v>2016</v>
      </c>
      <c r="F85" s="41">
        <v>0</v>
      </c>
      <c r="G85" s="38">
        <v>0</v>
      </c>
      <c r="H85" s="26">
        <v>0</v>
      </c>
      <c r="I85" s="37">
        <f t="shared" si="6"/>
        <v>0</v>
      </c>
      <c r="J85" s="41">
        <v>0</v>
      </c>
      <c r="K85" s="38">
        <v>0</v>
      </c>
      <c r="L85" s="68">
        <v>0</v>
      </c>
      <c r="M85" s="37">
        <f t="shared" si="7"/>
        <v>0</v>
      </c>
      <c r="N85" s="41">
        <v>0</v>
      </c>
      <c r="O85" s="38">
        <v>0</v>
      </c>
      <c r="P85" s="68">
        <v>0</v>
      </c>
      <c r="Q85" s="12">
        <f t="shared" si="8"/>
        <v>0</v>
      </c>
    </row>
    <row r="86" spans="1:17" x14ac:dyDescent="0.2">
      <c r="A86" s="32" t="s">
        <v>394</v>
      </c>
      <c r="B86" s="27" t="s">
        <v>395</v>
      </c>
      <c r="C86" s="27" t="s">
        <v>36</v>
      </c>
      <c r="D86" s="27" t="s">
        <v>389</v>
      </c>
      <c r="E86" s="33">
        <v>2016</v>
      </c>
      <c r="F86" s="41">
        <v>0</v>
      </c>
      <c r="G86" s="38">
        <v>0</v>
      </c>
      <c r="H86" s="26">
        <v>0</v>
      </c>
      <c r="I86" s="37">
        <f t="shared" si="6"/>
        <v>0</v>
      </c>
      <c r="J86" s="41">
        <v>0</v>
      </c>
      <c r="K86" s="38">
        <v>0</v>
      </c>
      <c r="L86" s="68">
        <v>0</v>
      </c>
      <c r="M86" s="37">
        <f t="shared" si="7"/>
        <v>0</v>
      </c>
      <c r="N86" s="41">
        <v>0</v>
      </c>
      <c r="O86" s="38">
        <v>0</v>
      </c>
      <c r="P86" s="68">
        <v>0</v>
      </c>
      <c r="Q86" s="12">
        <f t="shared" si="8"/>
        <v>0</v>
      </c>
    </row>
    <row r="87" spans="1:17" x14ac:dyDescent="0.2">
      <c r="A87" s="32" t="s">
        <v>396</v>
      </c>
      <c r="B87" s="27" t="s">
        <v>397</v>
      </c>
      <c r="C87" s="27" t="s">
        <v>36</v>
      </c>
      <c r="D87" s="27" t="s">
        <v>389</v>
      </c>
      <c r="E87" s="33">
        <v>2016</v>
      </c>
      <c r="F87" s="41">
        <v>0</v>
      </c>
      <c r="G87" s="38">
        <v>0</v>
      </c>
      <c r="H87" s="26">
        <v>0</v>
      </c>
      <c r="I87" s="37">
        <f t="shared" si="6"/>
        <v>0</v>
      </c>
      <c r="J87" s="41">
        <v>0</v>
      </c>
      <c r="K87" s="38">
        <v>0</v>
      </c>
      <c r="L87" s="68">
        <v>0</v>
      </c>
      <c r="M87" s="37">
        <f t="shared" si="7"/>
        <v>0</v>
      </c>
      <c r="N87" s="41">
        <v>0</v>
      </c>
      <c r="O87" s="38">
        <v>0</v>
      </c>
      <c r="P87" s="68">
        <v>0</v>
      </c>
      <c r="Q87" s="12">
        <f t="shared" si="8"/>
        <v>0</v>
      </c>
    </row>
    <row r="88" spans="1:17" x14ac:dyDescent="0.2">
      <c r="A88" s="32" t="s">
        <v>398</v>
      </c>
      <c r="B88" s="27" t="s">
        <v>399</v>
      </c>
      <c r="C88" s="27" t="s">
        <v>36</v>
      </c>
      <c r="D88" s="27" t="s">
        <v>389</v>
      </c>
      <c r="E88" s="33">
        <v>2016</v>
      </c>
      <c r="F88" s="41">
        <v>0</v>
      </c>
      <c r="G88" s="38">
        <v>0</v>
      </c>
      <c r="H88" s="26">
        <v>0</v>
      </c>
      <c r="I88" s="37">
        <f t="shared" si="6"/>
        <v>0</v>
      </c>
      <c r="J88" s="41">
        <v>0</v>
      </c>
      <c r="K88" s="38">
        <v>0</v>
      </c>
      <c r="L88" s="68">
        <v>0</v>
      </c>
      <c r="M88" s="37">
        <f t="shared" si="7"/>
        <v>0</v>
      </c>
      <c r="N88" s="41">
        <v>0</v>
      </c>
      <c r="O88" s="38">
        <v>0</v>
      </c>
      <c r="P88" s="68">
        <v>0</v>
      </c>
      <c r="Q88" s="12">
        <f t="shared" si="8"/>
        <v>0</v>
      </c>
    </row>
    <row r="89" spans="1:17" x14ac:dyDescent="0.2">
      <c r="A89" s="32" t="s">
        <v>400</v>
      </c>
      <c r="B89" s="27" t="s">
        <v>401</v>
      </c>
      <c r="C89" s="27" t="s">
        <v>36</v>
      </c>
      <c r="D89" s="27" t="s">
        <v>389</v>
      </c>
      <c r="E89" s="33">
        <v>2016</v>
      </c>
      <c r="F89" s="41">
        <v>0</v>
      </c>
      <c r="G89" s="38">
        <v>0</v>
      </c>
      <c r="H89" s="26">
        <v>1</v>
      </c>
      <c r="I89" s="37">
        <f t="shared" si="6"/>
        <v>1.1594202898550724E-3</v>
      </c>
      <c r="J89" s="41">
        <v>0</v>
      </c>
      <c r="K89" s="38">
        <v>0</v>
      </c>
      <c r="L89" s="68">
        <v>0</v>
      </c>
      <c r="M89" s="37">
        <f t="shared" si="7"/>
        <v>0</v>
      </c>
      <c r="N89" s="41">
        <v>0</v>
      </c>
      <c r="O89" s="38">
        <v>0</v>
      </c>
      <c r="P89" s="68">
        <v>1.68019998962046</v>
      </c>
      <c r="Q89" s="12">
        <f t="shared" si="8"/>
        <v>3.3751823800859601E-3</v>
      </c>
    </row>
    <row r="90" spans="1:17" x14ac:dyDescent="0.2">
      <c r="A90" s="25" t="s">
        <v>203</v>
      </c>
      <c r="B90" s="26" t="s">
        <v>204</v>
      </c>
      <c r="C90" s="26" t="s">
        <v>70</v>
      </c>
      <c r="D90" s="18" t="s">
        <v>389</v>
      </c>
      <c r="E90" s="11">
        <v>2009</v>
      </c>
      <c r="F90" s="43">
        <v>129</v>
      </c>
      <c r="G90" s="39">
        <v>160</v>
      </c>
      <c r="H90" s="39">
        <v>160</v>
      </c>
      <c r="I90" s="37">
        <f t="shared" si="6"/>
        <v>0.53316217597018145</v>
      </c>
      <c r="J90" s="44">
        <v>74.845058457493494</v>
      </c>
      <c r="K90" s="42">
        <v>107.198873778158</v>
      </c>
      <c r="L90" s="42">
        <v>74.714825429638395</v>
      </c>
      <c r="M90" s="37">
        <f t="shared" si="7"/>
        <v>0.50975796283822117</v>
      </c>
      <c r="N90" s="44">
        <v>61.149121690379872</v>
      </c>
      <c r="O90" s="42">
        <v>87.647106726961894</v>
      </c>
      <c r="P90" s="42">
        <v>71.721672242179096</v>
      </c>
      <c r="Q90" s="12">
        <f t="shared" si="8"/>
        <v>0.46064898466741944</v>
      </c>
    </row>
    <row r="91" spans="1:17" x14ac:dyDescent="0.2">
      <c r="A91" s="25" t="s">
        <v>205</v>
      </c>
      <c r="B91" s="26" t="s">
        <v>206</v>
      </c>
      <c r="C91" s="26" t="s">
        <v>6</v>
      </c>
      <c r="D91" s="27" t="s">
        <v>389</v>
      </c>
      <c r="E91" s="28">
        <v>2009</v>
      </c>
      <c r="F91" s="43">
        <v>1172</v>
      </c>
      <c r="G91" s="39">
        <v>1069</v>
      </c>
      <c r="H91" s="39">
        <v>1122</v>
      </c>
      <c r="I91" s="37">
        <f t="shared" si="6"/>
        <v>4.0041341926365135</v>
      </c>
      <c r="J91" s="44">
        <v>760.2974179242359</v>
      </c>
      <c r="K91" s="42">
        <v>592.55112793397996</v>
      </c>
      <c r="L91" s="42">
        <v>664.11732858798405</v>
      </c>
      <c r="M91" s="37">
        <f t="shared" si="7"/>
        <v>4.0243312317299207</v>
      </c>
      <c r="N91" s="44">
        <v>762.80796671697351</v>
      </c>
      <c r="O91" s="42">
        <v>611.16134085204897</v>
      </c>
      <c r="P91" s="42">
        <v>619.93929369365105</v>
      </c>
      <c r="Q91" s="12">
        <f t="shared" si="8"/>
        <v>4.1919245935590972</v>
      </c>
    </row>
    <row r="92" spans="1:17" x14ac:dyDescent="0.2">
      <c r="A92" s="25" t="s">
        <v>207</v>
      </c>
      <c r="B92" s="26" t="s">
        <v>208</v>
      </c>
      <c r="C92" s="26" t="s">
        <v>9</v>
      </c>
      <c r="D92" s="27" t="s">
        <v>389</v>
      </c>
      <c r="E92" s="28">
        <v>2012</v>
      </c>
      <c r="F92" s="43">
        <v>8</v>
      </c>
      <c r="G92" s="39">
        <v>9</v>
      </c>
      <c r="H92" s="39">
        <v>7</v>
      </c>
      <c r="I92" s="37">
        <f t="shared" si="6"/>
        <v>2.8584063718887394E-2</v>
      </c>
      <c r="J92" s="44">
        <v>0</v>
      </c>
      <c r="K92" s="42">
        <v>0</v>
      </c>
      <c r="L92" s="42">
        <v>0</v>
      </c>
      <c r="M92" s="37">
        <f t="shared" si="7"/>
        <v>0</v>
      </c>
      <c r="N92" s="44">
        <v>3.5758800595319098</v>
      </c>
      <c r="O92" s="42">
        <v>6.0040606535759498</v>
      </c>
      <c r="P92" s="42">
        <v>6.7560575758699599</v>
      </c>
      <c r="Q92" s="12">
        <f t="shared" si="8"/>
        <v>3.391097483783595E-2</v>
      </c>
    </row>
    <row r="93" spans="1:17" x14ac:dyDescent="0.2">
      <c r="A93" s="25" t="s">
        <v>536</v>
      </c>
      <c r="B93" s="26" t="s">
        <v>537</v>
      </c>
      <c r="C93" s="26" t="s">
        <v>9</v>
      </c>
      <c r="D93" s="18" t="s">
        <v>389</v>
      </c>
      <c r="E93" s="28">
        <v>2014</v>
      </c>
      <c r="F93" s="43">
        <v>1</v>
      </c>
      <c r="G93" s="39">
        <v>1</v>
      </c>
      <c r="H93" s="38">
        <v>0</v>
      </c>
      <c r="I93" s="37">
        <f t="shared" si="6"/>
        <v>2.4105617041478037E-3</v>
      </c>
      <c r="J93" s="44">
        <v>0</v>
      </c>
      <c r="K93" s="42">
        <v>0</v>
      </c>
      <c r="L93" s="73">
        <v>0</v>
      </c>
      <c r="M93" s="37">
        <f t="shared" si="7"/>
        <v>0</v>
      </c>
      <c r="N93" s="44">
        <v>0.213200720873746</v>
      </c>
      <c r="O93" s="42">
        <v>0.75164605264609796</v>
      </c>
      <c r="P93" s="38">
        <v>0</v>
      </c>
      <c r="Q93" s="12">
        <f t="shared" si="8"/>
        <v>2.0311587115581487E-3</v>
      </c>
    </row>
    <row r="94" spans="1:17" x14ac:dyDescent="0.2">
      <c r="A94" s="25" t="s">
        <v>209</v>
      </c>
      <c r="B94" s="26" t="s">
        <v>210</v>
      </c>
      <c r="C94" s="26" t="s">
        <v>9</v>
      </c>
      <c r="D94" s="27" t="s">
        <v>389</v>
      </c>
      <c r="E94" s="28">
        <v>2009</v>
      </c>
      <c r="F94" s="43">
        <v>9</v>
      </c>
      <c r="G94" s="39">
        <v>17</v>
      </c>
      <c r="H94" s="39">
        <v>26</v>
      </c>
      <c r="I94" s="37">
        <f t="shared" si="6"/>
        <v>6.1309007327317769E-2</v>
      </c>
      <c r="J94" s="44">
        <v>10.198039027185599</v>
      </c>
      <c r="K94" s="42">
        <v>8.7320508075688803</v>
      </c>
      <c r="L94" s="42">
        <v>13.3506697976678</v>
      </c>
      <c r="M94" s="37">
        <f t="shared" si="7"/>
        <v>6.3938453706896256E-2</v>
      </c>
      <c r="N94" s="44">
        <v>15.0118930121665</v>
      </c>
      <c r="O94" s="42">
        <v>11.573255025353101</v>
      </c>
      <c r="P94" s="42">
        <v>8.4667114064612008</v>
      </c>
      <c r="Q94" s="12">
        <f t="shared" si="8"/>
        <v>7.4051727939236034E-2</v>
      </c>
    </row>
    <row r="95" spans="1:17" x14ac:dyDescent="0.2">
      <c r="A95" s="25" t="s">
        <v>211</v>
      </c>
      <c r="B95" s="26" t="s">
        <v>212</v>
      </c>
      <c r="C95" s="26" t="s">
        <v>9</v>
      </c>
      <c r="D95" s="27" t="s">
        <v>389</v>
      </c>
      <c r="E95" s="28">
        <v>2012</v>
      </c>
      <c r="F95" s="43">
        <v>21</v>
      </c>
      <c r="G95" s="39">
        <v>16</v>
      </c>
      <c r="H95" s="39">
        <v>18</v>
      </c>
      <c r="I95" s="37">
        <f t="shared" si="6"/>
        <v>6.5573220720897898E-2</v>
      </c>
      <c r="J95" s="44">
        <v>0</v>
      </c>
      <c r="K95" s="42">
        <v>0</v>
      </c>
      <c r="L95" s="42">
        <v>0</v>
      </c>
      <c r="M95" s="37">
        <f t="shared" si="7"/>
        <v>0</v>
      </c>
      <c r="N95" s="44">
        <v>14.484476198418967</v>
      </c>
      <c r="O95" s="42">
        <v>16.352675024130399</v>
      </c>
      <c r="P95" s="42">
        <v>14.4489160195283</v>
      </c>
      <c r="Q95" s="12">
        <f t="shared" si="8"/>
        <v>9.4846891724718607E-2</v>
      </c>
    </row>
    <row r="96" spans="1:17" x14ac:dyDescent="0.2">
      <c r="A96" s="25" t="s">
        <v>213</v>
      </c>
      <c r="B96" s="26" t="s">
        <v>214</v>
      </c>
      <c r="C96" s="26" t="s">
        <v>9</v>
      </c>
      <c r="D96" s="27" t="s">
        <v>389</v>
      </c>
      <c r="E96" s="28">
        <v>2009</v>
      </c>
      <c r="F96" s="43">
        <v>8</v>
      </c>
      <c r="G96" s="39">
        <v>12</v>
      </c>
      <c r="H96" s="39">
        <v>13</v>
      </c>
      <c r="I96" s="37">
        <f t="shared" si="6"/>
        <v>3.9091469628176195E-2</v>
      </c>
      <c r="J96" s="44">
        <v>0</v>
      </c>
      <c r="K96" s="42">
        <v>0</v>
      </c>
      <c r="L96" s="42">
        <v>0</v>
      </c>
      <c r="M96" s="37">
        <f t="shared" si="7"/>
        <v>0</v>
      </c>
      <c r="N96" s="44">
        <v>7.5977576832163898</v>
      </c>
      <c r="O96" s="42">
        <v>12.696735388290399</v>
      </c>
      <c r="P96" s="42">
        <v>13.643647743041599</v>
      </c>
      <c r="Q96" s="12">
        <f t="shared" si="8"/>
        <v>7.0497747430765062E-2</v>
      </c>
    </row>
    <row r="97" spans="1:17" x14ac:dyDescent="0.2">
      <c r="A97" s="25" t="s">
        <v>215</v>
      </c>
      <c r="B97" s="26" t="s">
        <v>216</v>
      </c>
      <c r="C97" s="26" t="s">
        <v>9</v>
      </c>
      <c r="D97" s="27" t="s">
        <v>389</v>
      </c>
      <c r="E97" s="28">
        <v>2013</v>
      </c>
      <c r="F97" s="43">
        <v>9</v>
      </c>
      <c r="G97" s="39">
        <v>5</v>
      </c>
      <c r="H97" s="39">
        <v>4</v>
      </c>
      <c r="I97" s="37">
        <f t="shared" si="6"/>
        <v>2.1598224269872696E-2</v>
      </c>
      <c r="J97" s="44">
        <v>0</v>
      </c>
      <c r="K97" s="42">
        <v>0</v>
      </c>
      <c r="L97" s="42">
        <v>0</v>
      </c>
      <c r="M97" s="37">
        <f t="shared" si="7"/>
        <v>0</v>
      </c>
      <c r="N97" s="44">
        <v>4.0884549391934115</v>
      </c>
      <c r="O97" s="42">
        <v>4.2074698919654701</v>
      </c>
      <c r="P97" s="42">
        <v>1.48053729243087</v>
      </c>
      <c r="Q97" s="12">
        <f t="shared" si="8"/>
        <v>2.0704383992866116E-2</v>
      </c>
    </row>
    <row r="98" spans="1:17" x14ac:dyDescent="0.2">
      <c r="A98" s="25" t="s">
        <v>217</v>
      </c>
      <c r="B98" s="26" t="s">
        <v>218</v>
      </c>
      <c r="C98" s="26" t="s">
        <v>9</v>
      </c>
      <c r="D98" s="27" t="s">
        <v>389</v>
      </c>
      <c r="E98" s="28">
        <v>2014</v>
      </c>
      <c r="F98" s="43">
        <v>2</v>
      </c>
      <c r="G98" s="39">
        <v>2</v>
      </c>
      <c r="H98" s="39">
        <v>3</v>
      </c>
      <c r="I98" s="37">
        <f t="shared" ref="I98:I129" si="9">((100/$H$249*H98)*1/3+(100/$F$249*F98)*1/3+(100/$G$249*G98)*1/3)</f>
        <v>8.2993842778608246E-3</v>
      </c>
      <c r="J98" s="44">
        <v>0</v>
      </c>
      <c r="K98" s="42">
        <v>0</v>
      </c>
      <c r="L98" s="42">
        <v>0</v>
      </c>
      <c r="M98" s="37">
        <f t="shared" ref="M98:M129" si="10">((100/$L$249*L98)*1/3+(100/$J$249*J98)*1/3+(100/$K$249*K98)*1/3)</f>
        <v>0</v>
      </c>
      <c r="N98" s="44">
        <v>2.7442984632266501</v>
      </c>
      <c r="O98" s="42">
        <v>5.7340091886898996</v>
      </c>
      <c r="P98" s="42">
        <v>5.0374427222987999</v>
      </c>
      <c r="Q98" s="12">
        <f t="shared" ref="Q98:Q129" si="11">((100/$P$249*P98)*1/3+(100/$N$249*N98)*1/3+(100/$O$249*O98)*1/3)</f>
        <v>2.8070134853099254E-2</v>
      </c>
    </row>
    <row r="99" spans="1:17" x14ac:dyDescent="0.2">
      <c r="A99" s="32" t="s">
        <v>402</v>
      </c>
      <c r="B99" s="27" t="s">
        <v>403</v>
      </c>
      <c r="C99" s="27" t="s">
        <v>36</v>
      </c>
      <c r="D99" s="27" t="s">
        <v>389</v>
      </c>
      <c r="E99" s="33">
        <v>2016</v>
      </c>
      <c r="F99" s="41">
        <v>0</v>
      </c>
      <c r="G99" s="38">
        <v>0</v>
      </c>
      <c r="H99" s="26">
        <v>0</v>
      </c>
      <c r="I99" s="37">
        <f t="shared" si="9"/>
        <v>0</v>
      </c>
      <c r="J99" s="41">
        <v>0</v>
      </c>
      <c r="K99" s="38">
        <v>0</v>
      </c>
      <c r="L99" s="68">
        <v>0</v>
      </c>
      <c r="M99" s="37">
        <f t="shared" si="10"/>
        <v>0</v>
      </c>
      <c r="N99" s="41">
        <v>0</v>
      </c>
      <c r="O99" s="38">
        <v>0</v>
      </c>
      <c r="P99" s="68">
        <v>0</v>
      </c>
      <c r="Q99" s="12">
        <f t="shared" si="11"/>
        <v>0</v>
      </c>
    </row>
    <row r="100" spans="1:17" x14ac:dyDescent="0.2">
      <c r="A100" s="25" t="s">
        <v>219</v>
      </c>
      <c r="B100" s="26" t="s">
        <v>220</v>
      </c>
      <c r="C100" s="26" t="s">
        <v>9</v>
      </c>
      <c r="D100" s="27" t="s">
        <v>389</v>
      </c>
      <c r="E100" s="28">
        <v>2012</v>
      </c>
      <c r="F100" s="43">
        <v>1</v>
      </c>
      <c r="G100" s="39">
        <v>3</v>
      </c>
      <c r="H100" s="39">
        <v>5</v>
      </c>
      <c r="I100" s="37">
        <f t="shared" si="9"/>
        <v>1.057491926686208E-2</v>
      </c>
      <c r="J100" s="44">
        <v>0</v>
      </c>
      <c r="K100" s="42">
        <v>0</v>
      </c>
      <c r="L100" s="42">
        <v>0</v>
      </c>
      <c r="M100" s="37">
        <f t="shared" si="10"/>
        <v>0</v>
      </c>
      <c r="N100" s="44">
        <v>0.22360680103302</v>
      </c>
      <c r="O100" s="42">
        <v>2.5268483005103599</v>
      </c>
      <c r="P100" s="42">
        <v>2.9492233691482501</v>
      </c>
      <c r="Q100" s="12">
        <f t="shared" si="11"/>
        <v>1.1669235461069166E-2</v>
      </c>
    </row>
    <row r="101" spans="1:17" x14ac:dyDescent="0.2">
      <c r="A101" s="25" t="s">
        <v>221</v>
      </c>
      <c r="B101" s="26" t="s">
        <v>222</v>
      </c>
      <c r="C101" s="26" t="s">
        <v>9</v>
      </c>
      <c r="D101" s="27" t="s">
        <v>389</v>
      </c>
      <c r="E101" s="28">
        <v>2014</v>
      </c>
      <c r="F101" s="43">
        <v>2</v>
      </c>
      <c r="G101" s="39">
        <v>3</v>
      </c>
      <c r="H101" s="39">
        <v>6</v>
      </c>
      <c r="I101" s="37">
        <f t="shared" si="9"/>
        <v>1.2961273204145498E-2</v>
      </c>
      <c r="J101" s="44">
        <v>0</v>
      </c>
      <c r="K101" s="42">
        <v>0</v>
      </c>
      <c r="L101" s="42">
        <v>0</v>
      </c>
      <c r="M101" s="37">
        <f t="shared" si="10"/>
        <v>0</v>
      </c>
      <c r="N101" s="44">
        <v>1.0371534325982199</v>
      </c>
      <c r="O101" s="42">
        <v>3.2190659333227498</v>
      </c>
      <c r="P101" s="42">
        <v>4.2444199884688096</v>
      </c>
      <c r="Q101" s="12">
        <f t="shared" si="11"/>
        <v>1.7497615006895288E-2</v>
      </c>
    </row>
    <row r="102" spans="1:17" x14ac:dyDescent="0.2">
      <c r="A102" s="25" t="s">
        <v>223</v>
      </c>
      <c r="B102" s="26" t="s">
        <v>224</v>
      </c>
      <c r="C102" s="26" t="s">
        <v>9</v>
      </c>
      <c r="D102" s="27" t="s">
        <v>389</v>
      </c>
      <c r="E102" s="28">
        <v>2011</v>
      </c>
      <c r="F102" s="43">
        <v>10</v>
      </c>
      <c r="G102" s="39">
        <v>9</v>
      </c>
      <c r="H102" s="39">
        <v>22</v>
      </c>
      <c r="I102" s="37">
        <f t="shared" si="9"/>
        <v>4.8429235361570171E-2</v>
      </c>
      <c r="J102" s="44">
        <v>0</v>
      </c>
      <c r="K102" s="42">
        <v>0</v>
      </c>
      <c r="L102" s="42">
        <v>2.2360679774997898</v>
      </c>
      <c r="M102" s="37">
        <f t="shared" si="10"/>
        <v>4.2381916539962327E-3</v>
      </c>
      <c r="N102" s="44">
        <v>4.6648803394786018</v>
      </c>
      <c r="O102" s="42">
        <v>6.5618044150675603</v>
      </c>
      <c r="P102" s="42">
        <v>14.090051607888601</v>
      </c>
      <c r="Q102" s="12">
        <f t="shared" si="11"/>
        <v>5.2195679588352029E-2</v>
      </c>
    </row>
    <row r="103" spans="1:17" x14ac:dyDescent="0.2">
      <c r="A103" s="25" t="s">
        <v>225</v>
      </c>
      <c r="B103" s="26" t="s">
        <v>226</v>
      </c>
      <c r="C103" s="26" t="s">
        <v>9</v>
      </c>
      <c r="D103" s="27" t="s">
        <v>389</v>
      </c>
      <c r="E103" s="28">
        <v>2012</v>
      </c>
      <c r="F103" s="43">
        <v>15</v>
      </c>
      <c r="G103" s="39">
        <v>13</v>
      </c>
      <c r="H103" s="39">
        <v>13</v>
      </c>
      <c r="I103" s="37">
        <f t="shared" si="9"/>
        <v>4.886363321689409E-2</v>
      </c>
      <c r="J103" s="44">
        <v>0</v>
      </c>
      <c r="K103" s="42">
        <v>0</v>
      </c>
      <c r="L103" s="42">
        <v>0</v>
      </c>
      <c r="M103" s="37">
        <f t="shared" si="10"/>
        <v>0</v>
      </c>
      <c r="N103" s="44">
        <v>40.647599999999997</v>
      </c>
      <c r="O103" s="42">
        <v>9.3853712635090307</v>
      </c>
      <c r="P103" s="42">
        <v>5.2365778576152202</v>
      </c>
      <c r="Q103" s="12">
        <f t="shared" si="11"/>
        <v>0.1193371466965788</v>
      </c>
    </row>
    <row r="104" spans="1:17" x14ac:dyDescent="0.2">
      <c r="A104" s="25" t="s">
        <v>227</v>
      </c>
      <c r="B104" s="26" t="s">
        <v>228</v>
      </c>
      <c r="C104" s="26" t="s">
        <v>6</v>
      </c>
      <c r="D104" s="27" t="s">
        <v>389</v>
      </c>
      <c r="E104" s="28">
        <v>2009</v>
      </c>
      <c r="F104" s="43">
        <v>533</v>
      </c>
      <c r="G104" s="39">
        <v>499</v>
      </c>
      <c r="H104" s="39">
        <v>486</v>
      </c>
      <c r="I104" s="37">
        <f t="shared" si="9"/>
        <v>1.8080642952518833</v>
      </c>
      <c r="J104" s="44">
        <v>317.73784528927513</v>
      </c>
      <c r="K104" s="42">
        <v>314.76020306605398</v>
      </c>
      <c r="L104" s="42">
        <v>263.33992214117302</v>
      </c>
      <c r="M104" s="37">
        <f t="shared" si="10"/>
        <v>1.7866256731713801</v>
      </c>
      <c r="N104" s="44">
        <v>319.00618943438883</v>
      </c>
      <c r="O104" s="42">
        <v>329.89103670738001</v>
      </c>
      <c r="P104" s="42">
        <v>308.08498754714799</v>
      </c>
      <c r="Q104" s="12">
        <f t="shared" si="11"/>
        <v>2.0056289660837643</v>
      </c>
    </row>
    <row r="105" spans="1:17" x14ac:dyDescent="0.2">
      <c r="A105" s="25" t="s">
        <v>121</v>
      </c>
      <c r="B105" s="26" t="s">
        <v>122</v>
      </c>
      <c r="C105" s="26" t="s">
        <v>70</v>
      </c>
      <c r="D105" s="18" t="s">
        <v>406</v>
      </c>
      <c r="E105" s="11">
        <v>2009</v>
      </c>
      <c r="F105" s="43">
        <v>48</v>
      </c>
      <c r="G105" s="39">
        <v>62</v>
      </c>
      <c r="H105" s="39">
        <v>96</v>
      </c>
      <c r="I105" s="37">
        <f t="shared" si="9"/>
        <v>0.24358210241925393</v>
      </c>
      <c r="J105" s="44">
        <v>20.966629999999999</v>
      </c>
      <c r="K105" s="42">
        <v>44.470562507503097</v>
      </c>
      <c r="L105" s="42">
        <v>66.861041371775599</v>
      </c>
      <c r="M105" s="37">
        <f t="shared" si="10"/>
        <v>0.25819486581493573</v>
      </c>
      <c r="N105" s="44">
        <v>34.0505</v>
      </c>
      <c r="O105" s="42">
        <v>64.435114334936898</v>
      </c>
      <c r="P105" s="42">
        <v>74.096355174599395</v>
      </c>
      <c r="Q105" s="12">
        <f t="shared" si="11"/>
        <v>0.35762220108751563</v>
      </c>
    </row>
    <row r="106" spans="1:17" x14ac:dyDescent="0.2">
      <c r="A106" s="25" t="s">
        <v>123</v>
      </c>
      <c r="B106" s="26" t="s">
        <v>124</v>
      </c>
      <c r="C106" s="26" t="s">
        <v>70</v>
      </c>
      <c r="D106" s="27" t="s">
        <v>406</v>
      </c>
      <c r="E106" s="28">
        <v>2009</v>
      </c>
      <c r="F106" s="43">
        <v>103</v>
      </c>
      <c r="G106" s="39">
        <v>219</v>
      </c>
      <c r="H106" s="39">
        <v>377</v>
      </c>
      <c r="I106" s="37">
        <f t="shared" si="9"/>
        <v>0.82269015938204304</v>
      </c>
      <c r="J106" s="44">
        <v>106.97394029082901</v>
      </c>
      <c r="K106" s="42">
        <v>195.306110394901</v>
      </c>
      <c r="L106" s="42">
        <v>265.47233141805498</v>
      </c>
      <c r="M106" s="37">
        <f t="shared" si="10"/>
        <v>1.1119466189062888</v>
      </c>
      <c r="N106" s="44">
        <v>70.582228869023794</v>
      </c>
      <c r="O106" s="42">
        <v>151.259813739495</v>
      </c>
      <c r="P106" s="42">
        <v>247.64646005295501</v>
      </c>
      <c r="Q106" s="12">
        <f t="shared" si="11"/>
        <v>0.96702842900338459</v>
      </c>
    </row>
    <row r="107" spans="1:17" x14ac:dyDescent="0.2">
      <c r="A107" s="32" t="s">
        <v>404</v>
      </c>
      <c r="B107" s="27" t="s">
        <v>405</v>
      </c>
      <c r="C107" s="27" t="s">
        <v>36</v>
      </c>
      <c r="D107" s="27" t="s">
        <v>406</v>
      </c>
      <c r="E107" s="33">
        <v>2016</v>
      </c>
      <c r="F107" s="41">
        <v>0</v>
      </c>
      <c r="G107" s="38">
        <v>0</v>
      </c>
      <c r="H107" s="26">
        <v>0</v>
      </c>
      <c r="I107" s="37">
        <f t="shared" si="9"/>
        <v>0</v>
      </c>
      <c r="J107" s="41">
        <v>0</v>
      </c>
      <c r="K107" s="38">
        <v>0</v>
      </c>
      <c r="L107" s="68">
        <v>0</v>
      </c>
      <c r="M107" s="37">
        <f t="shared" si="10"/>
        <v>0</v>
      </c>
      <c r="N107" s="41">
        <v>0</v>
      </c>
      <c r="O107" s="38">
        <v>0</v>
      </c>
      <c r="P107" s="68">
        <v>0</v>
      </c>
      <c r="Q107" s="12">
        <f t="shared" si="11"/>
        <v>0</v>
      </c>
    </row>
    <row r="108" spans="1:17" x14ac:dyDescent="0.2">
      <c r="A108" s="32" t="s">
        <v>407</v>
      </c>
      <c r="B108" s="27" t="s">
        <v>408</v>
      </c>
      <c r="C108" s="27" t="s">
        <v>36</v>
      </c>
      <c r="D108" s="27" t="s">
        <v>406</v>
      </c>
      <c r="E108" s="33">
        <v>2016</v>
      </c>
      <c r="F108" s="41">
        <v>0</v>
      </c>
      <c r="G108" s="38">
        <v>0</v>
      </c>
      <c r="H108" s="26">
        <v>0</v>
      </c>
      <c r="I108" s="37">
        <f t="shared" si="9"/>
        <v>0</v>
      </c>
      <c r="J108" s="41">
        <v>0</v>
      </c>
      <c r="K108" s="38">
        <v>0</v>
      </c>
      <c r="L108" s="68">
        <v>0</v>
      </c>
      <c r="M108" s="37">
        <f t="shared" si="10"/>
        <v>0</v>
      </c>
      <c r="N108" s="41">
        <v>0</v>
      </c>
      <c r="O108" s="38">
        <v>0</v>
      </c>
      <c r="P108" s="68">
        <v>0</v>
      </c>
      <c r="Q108" s="12">
        <f t="shared" si="11"/>
        <v>0</v>
      </c>
    </row>
    <row r="109" spans="1:17" x14ac:dyDescent="0.2">
      <c r="A109" s="25" t="s">
        <v>125</v>
      </c>
      <c r="B109" s="26" t="s">
        <v>126</v>
      </c>
      <c r="C109" s="26" t="s">
        <v>70</v>
      </c>
      <c r="D109" s="18" t="s">
        <v>406</v>
      </c>
      <c r="E109" s="11">
        <v>2009</v>
      </c>
      <c r="F109" s="43">
        <v>9</v>
      </c>
      <c r="G109" s="39">
        <v>13</v>
      </c>
      <c r="H109" s="39">
        <v>31</v>
      </c>
      <c r="I109" s="37">
        <f t="shared" si="9"/>
        <v>6.2371596549715309E-2</v>
      </c>
      <c r="J109" s="44">
        <v>0</v>
      </c>
      <c r="K109" s="42">
        <v>2.6457513110645898</v>
      </c>
      <c r="L109" s="42">
        <v>24.264337522473699</v>
      </c>
      <c r="M109" s="37">
        <f t="shared" si="10"/>
        <v>5.1182082595164026E-2</v>
      </c>
      <c r="N109" s="44">
        <v>9.4143252788042915</v>
      </c>
      <c r="O109" s="42">
        <v>9.7066129647474497</v>
      </c>
      <c r="P109" s="42">
        <v>27.449001089509402</v>
      </c>
      <c r="Q109" s="12">
        <f t="shared" si="11"/>
        <v>9.6004244878010209E-2</v>
      </c>
    </row>
    <row r="110" spans="1:17" x14ac:dyDescent="0.2">
      <c r="A110" s="25" t="s">
        <v>547</v>
      </c>
      <c r="B110" s="26" t="s">
        <v>127</v>
      </c>
      <c r="C110" s="26" t="s">
        <v>128</v>
      </c>
      <c r="D110" s="27" t="s">
        <v>406</v>
      </c>
      <c r="E110" s="28">
        <v>2012</v>
      </c>
      <c r="F110" s="43">
        <v>485</v>
      </c>
      <c r="G110" s="39">
        <v>450</v>
      </c>
      <c r="H110" s="39">
        <v>520</v>
      </c>
      <c r="I110" s="37">
        <f t="shared" si="9"/>
        <v>1.7305939952511413</v>
      </c>
      <c r="J110" s="44">
        <v>321.84794211089036</v>
      </c>
      <c r="K110" s="42">
        <v>382.46668005342002</v>
      </c>
      <c r="L110" s="42">
        <v>407.256554665978</v>
      </c>
      <c r="M110" s="37">
        <f t="shared" si="10"/>
        <v>2.2009333499589236</v>
      </c>
      <c r="N110" s="44">
        <v>0</v>
      </c>
      <c r="O110" s="42">
        <v>0</v>
      </c>
      <c r="P110" s="42">
        <v>0</v>
      </c>
      <c r="Q110" s="12">
        <f t="shared" si="11"/>
        <v>0</v>
      </c>
    </row>
    <row r="111" spans="1:17" x14ac:dyDescent="0.2">
      <c r="A111" s="25" t="s">
        <v>129</v>
      </c>
      <c r="B111" s="26" t="s">
        <v>130</v>
      </c>
      <c r="C111" s="26" t="s">
        <v>128</v>
      </c>
      <c r="D111" s="27" t="s">
        <v>406</v>
      </c>
      <c r="E111" s="28">
        <v>2013</v>
      </c>
      <c r="F111" s="43">
        <v>31</v>
      </c>
      <c r="G111" s="39">
        <v>35</v>
      </c>
      <c r="H111" s="39">
        <v>40</v>
      </c>
      <c r="I111" s="37">
        <f t="shared" si="9"/>
        <v>0.12583873664966264</v>
      </c>
      <c r="J111" s="44">
        <v>0</v>
      </c>
      <c r="K111" s="42">
        <v>0</v>
      </c>
      <c r="L111" s="42">
        <v>0</v>
      </c>
      <c r="M111" s="37">
        <f t="shared" si="10"/>
        <v>0</v>
      </c>
      <c r="N111" s="44">
        <v>34.2624</v>
      </c>
      <c r="O111" s="42">
        <v>35.121777910757402</v>
      </c>
      <c r="P111" s="42">
        <v>30.708623179705299</v>
      </c>
      <c r="Q111" s="12">
        <f t="shared" si="11"/>
        <v>0.20998525732018775</v>
      </c>
    </row>
    <row r="112" spans="1:17" x14ac:dyDescent="0.2">
      <c r="A112" s="25" t="s">
        <v>131</v>
      </c>
      <c r="B112" s="26" t="s">
        <v>295</v>
      </c>
      <c r="C112" s="26" t="s">
        <v>9</v>
      </c>
      <c r="D112" s="27" t="s">
        <v>406</v>
      </c>
      <c r="E112" s="28">
        <v>2009</v>
      </c>
      <c r="F112" s="43">
        <v>29</v>
      </c>
      <c r="G112" s="39">
        <v>36</v>
      </c>
      <c r="H112" s="39">
        <v>31</v>
      </c>
      <c r="I112" s="37">
        <f t="shared" si="9"/>
        <v>0.11413371480282974</v>
      </c>
      <c r="J112" s="44">
        <v>18.4236942320187</v>
      </c>
      <c r="K112" s="42">
        <v>25.245887572748099</v>
      </c>
      <c r="L112" s="42">
        <v>15.7575192407856</v>
      </c>
      <c r="M112" s="37">
        <f t="shared" si="10"/>
        <v>0.11824728799762033</v>
      </c>
      <c r="N112" s="44">
        <v>23.418680211805199</v>
      </c>
      <c r="O112" s="42">
        <v>25.402060966513801</v>
      </c>
      <c r="P112" s="42">
        <v>16.046194324072701</v>
      </c>
      <c r="Q112" s="12">
        <f t="shared" si="11"/>
        <v>0.13649895751068072</v>
      </c>
    </row>
    <row r="113" spans="1:17" x14ac:dyDescent="0.2">
      <c r="A113" s="25" t="s">
        <v>132</v>
      </c>
      <c r="B113" s="26" t="s">
        <v>133</v>
      </c>
      <c r="C113" s="26" t="s">
        <v>9</v>
      </c>
      <c r="D113" s="27" t="s">
        <v>406</v>
      </c>
      <c r="E113" s="28">
        <v>2009</v>
      </c>
      <c r="F113" s="43">
        <v>94</v>
      </c>
      <c r="G113" s="39">
        <v>68</v>
      </c>
      <c r="H113" s="39">
        <v>14</v>
      </c>
      <c r="I113" s="37">
        <f t="shared" si="9"/>
        <v>0.2120503547731587</v>
      </c>
      <c r="J113" s="44">
        <v>70.601908439204493</v>
      </c>
      <c r="K113" s="42">
        <v>27.285391227912601</v>
      </c>
      <c r="L113" s="42">
        <v>3.4641016151377499</v>
      </c>
      <c r="M113" s="37">
        <f t="shared" si="10"/>
        <v>0.20894408459769612</v>
      </c>
      <c r="N113" s="44">
        <v>83.466052114672934</v>
      </c>
      <c r="O113" s="42">
        <v>46.799872231010703</v>
      </c>
      <c r="P113" s="42">
        <v>15.573503126765701</v>
      </c>
      <c r="Q113" s="12">
        <f t="shared" si="11"/>
        <v>0.31196464902007298</v>
      </c>
    </row>
    <row r="114" spans="1:17" x14ac:dyDescent="0.2">
      <c r="A114" s="25" t="s">
        <v>134</v>
      </c>
      <c r="B114" s="26" t="s">
        <v>135</v>
      </c>
      <c r="C114" s="26" t="s">
        <v>70</v>
      </c>
      <c r="D114" s="18" t="s">
        <v>406</v>
      </c>
      <c r="E114" s="11">
        <v>2009</v>
      </c>
      <c r="F114" s="43">
        <v>18</v>
      </c>
      <c r="G114" s="39">
        <v>47</v>
      </c>
      <c r="H114" s="39">
        <v>41</v>
      </c>
      <c r="I114" s="37">
        <f t="shared" si="9"/>
        <v>0.12525155620358266</v>
      </c>
      <c r="J114" s="44">
        <v>5.8309518948452999</v>
      </c>
      <c r="K114" s="42">
        <v>19.8689182995202</v>
      </c>
      <c r="L114" s="42">
        <v>15.3459702795524</v>
      </c>
      <c r="M114" s="37">
        <f t="shared" si="10"/>
        <v>8.0369157162036825E-2</v>
      </c>
      <c r="N114" s="44">
        <v>19.3312519641708</v>
      </c>
      <c r="O114" s="42">
        <v>47.558578985029101</v>
      </c>
      <c r="P114" s="42">
        <v>62.879338557364903</v>
      </c>
      <c r="Q114" s="12">
        <f t="shared" si="11"/>
        <v>0.26766257981643737</v>
      </c>
    </row>
    <row r="115" spans="1:17" x14ac:dyDescent="0.2">
      <c r="A115" s="25" t="s">
        <v>136</v>
      </c>
      <c r="B115" s="26" t="s">
        <v>137</v>
      </c>
      <c r="C115" s="26" t="s">
        <v>12</v>
      </c>
      <c r="D115" s="27" t="s">
        <v>406</v>
      </c>
      <c r="E115" s="28">
        <v>2009</v>
      </c>
      <c r="F115" s="43">
        <v>375</v>
      </c>
      <c r="G115" s="39">
        <v>383</v>
      </c>
      <c r="H115" s="39">
        <v>342</v>
      </c>
      <c r="I115" s="37">
        <f t="shared" si="9"/>
        <v>1.3099514026396168</v>
      </c>
      <c r="J115" s="44">
        <v>210.0554574827367</v>
      </c>
      <c r="K115" s="42">
        <v>226.26528465093699</v>
      </c>
      <c r="L115" s="42">
        <v>208.96543699490101</v>
      </c>
      <c r="M115" s="37">
        <f t="shared" si="10"/>
        <v>1.2829016567923381</v>
      </c>
      <c r="N115" s="44">
        <v>209.63212297851311</v>
      </c>
      <c r="O115" s="42">
        <v>201.00358248100201</v>
      </c>
      <c r="P115" s="42">
        <v>171.70024263382399</v>
      </c>
      <c r="Q115" s="12">
        <f t="shared" si="11"/>
        <v>1.2233895769019791</v>
      </c>
    </row>
    <row r="116" spans="1:17" x14ac:dyDescent="0.2">
      <c r="A116" s="25" t="s">
        <v>138</v>
      </c>
      <c r="B116" s="26" t="s">
        <v>139</v>
      </c>
      <c r="C116" s="26" t="s">
        <v>6</v>
      </c>
      <c r="D116" s="27" t="s">
        <v>406</v>
      </c>
      <c r="E116" s="28">
        <v>2009</v>
      </c>
      <c r="F116" s="43">
        <v>3661</v>
      </c>
      <c r="G116" s="39">
        <v>3404</v>
      </c>
      <c r="H116" s="39">
        <v>3305</v>
      </c>
      <c r="I116" s="37">
        <f t="shared" si="9"/>
        <v>12.352758046279224</v>
      </c>
      <c r="J116" s="44">
        <v>2243.0855433429024</v>
      </c>
      <c r="K116" s="42">
        <v>2330.1186551676601</v>
      </c>
      <c r="L116" s="42">
        <v>2176.5230575421401</v>
      </c>
      <c r="M116" s="37">
        <f t="shared" si="10"/>
        <v>13.426524984165258</v>
      </c>
      <c r="N116" s="44">
        <v>1902.9803215503607</v>
      </c>
      <c r="O116" s="42">
        <v>2051.00584269295</v>
      </c>
      <c r="P116" s="42">
        <v>1958.2891130662699</v>
      </c>
      <c r="Q116" s="12">
        <f t="shared" si="11"/>
        <v>12.378993036654773</v>
      </c>
    </row>
    <row r="117" spans="1:17" x14ac:dyDescent="0.2">
      <c r="A117" s="25" t="s">
        <v>140</v>
      </c>
      <c r="B117" s="26" t="s">
        <v>141</v>
      </c>
      <c r="C117" s="26" t="s">
        <v>142</v>
      </c>
      <c r="D117" s="27" t="s">
        <v>406</v>
      </c>
      <c r="E117" s="28">
        <v>2009</v>
      </c>
      <c r="F117" s="43">
        <v>109</v>
      </c>
      <c r="G117" s="39">
        <v>109</v>
      </c>
      <c r="H117" s="39">
        <v>108</v>
      </c>
      <c r="I117" s="37">
        <f t="shared" si="9"/>
        <v>0.38796861705645846</v>
      </c>
      <c r="J117" s="44">
        <v>97.217478424493905</v>
      </c>
      <c r="K117" s="42">
        <v>140.19057457762199</v>
      </c>
      <c r="L117" s="42">
        <v>105.130475039044</v>
      </c>
      <c r="M117" s="37">
        <f t="shared" si="10"/>
        <v>0.67931247727322908</v>
      </c>
      <c r="N117" s="44">
        <v>123.18711472928075</v>
      </c>
      <c r="O117" s="42">
        <v>164.49721643302399</v>
      </c>
      <c r="P117" s="42">
        <v>128.46402694225199</v>
      </c>
      <c r="Q117" s="12">
        <f t="shared" si="11"/>
        <v>0.87071242231737944</v>
      </c>
    </row>
    <row r="118" spans="1:17" x14ac:dyDescent="0.2">
      <c r="A118" s="32" t="s">
        <v>409</v>
      </c>
      <c r="B118" s="27" t="s">
        <v>410</v>
      </c>
      <c r="C118" s="27" t="s">
        <v>70</v>
      </c>
      <c r="D118" s="27" t="s">
        <v>406</v>
      </c>
      <c r="E118" s="33">
        <v>2016</v>
      </c>
      <c r="F118" s="41">
        <v>0</v>
      </c>
      <c r="G118" s="38">
        <v>0</v>
      </c>
      <c r="H118" s="26">
        <v>1</v>
      </c>
      <c r="I118" s="37">
        <f t="shared" si="9"/>
        <v>1.1594202898550724E-3</v>
      </c>
      <c r="J118" s="41">
        <v>0</v>
      </c>
      <c r="K118" s="38">
        <v>0</v>
      </c>
      <c r="L118" s="68">
        <v>0</v>
      </c>
      <c r="M118" s="37">
        <f t="shared" si="10"/>
        <v>0</v>
      </c>
      <c r="N118" s="41">
        <v>0</v>
      </c>
      <c r="O118" s="38">
        <v>0</v>
      </c>
      <c r="P118" s="68">
        <v>7.6811456195378698</v>
      </c>
      <c r="Q118" s="12">
        <f t="shared" si="11"/>
        <v>1.5429869964345691E-2</v>
      </c>
    </row>
    <row r="119" spans="1:17" x14ac:dyDescent="0.2">
      <c r="A119" s="32" t="s">
        <v>411</v>
      </c>
      <c r="B119" s="27" t="s">
        <v>412</v>
      </c>
      <c r="C119" s="27" t="s">
        <v>36</v>
      </c>
      <c r="D119" s="27" t="s">
        <v>406</v>
      </c>
      <c r="E119" s="33">
        <v>2016</v>
      </c>
      <c r="F119" s="41">
        <v>0</v>
      </c>
      <c r="G119" s="38">
        <v>0</v>
      </c>
      <c r="H119" s="26">
        <v>0</v>
      </c>
      <c r="I119" s="37">
        <f t="shared" si="9"/>
        <v>0</v>
      </c>
      <c r="J119" s="41">
        <v>0</v>
      </c>
      <c r="K119" s="38">
        <v>0</v>
      </c>
      <c r="L119" s="68">
        <v>0</v>
      </c>
      <c r="M119" s="37">
        <f t="shared" si="10"/>
        <v>0</v>
      </c>
      <c r="N119" s="41">
        <v>0</v>
      </c>
      <c r="O119" s="38">
        <v>0</v>
      </c>
      <c r="P119" s="68">
        <v>0</v>
      </c>
      <c r="Q119" s="12">
        <f t="shared" si="11"/>
        <v>0</v>
      </c>
    </row>
    <row r="120" spans="1:17" x14ac:dyDescent="0.2">
      <c r="A120" s="25" t="s">
        <v>143</v>
      </c>
      <c r="B120" s="26" t="s">
        <v>144</v>
      </c>
      <c r="C120" s="26" t="s">
        <v>128</v>
      </c>
      <c r="D120" s="27" t="s">
        <v>406</v>
      </c>
      <c r="E120" s="28">
        <v>2012</v>
      </c>
      <c r="F120" s="43">
        <v>19</v>
      </c>
      <c r="G120" s="39">
        <v>17</v>
      </c>
      <c r="H120" s="39">
        <v>14</v>
      </c>
      <c r="I120" s="37">
        <f t="shared" si="9"/>
        <v>5.9665300323340373E-2</v>
      </c>
      <c r="J120" s="44">
        <v>0</v>
      </c>
      <c r="K120" s="42">
        <v>0</v>
      </c>
      <c r="L120" s="42">
        <v>0</v>
      </c>
      <c r="M120" s="37">
        <f t="shared" si="10"/>
        <v>0</v>
      </c>
      <c r="N120" s="44">
        <v>17.049800000000001</v>
      </c>
      <c r="O120" s="42">
        <v>11.3911954611432</v>
      </c>
      <c r="P120" s="42">
        <v>14.0122480423114</v>
      </c>
      <c r="Q120" s="12">
        <f t="shared" si="11"/>
        <v>8.9290454659051721E-2</v>
      </c>
    </row>
    <row r="121" spans="1:17" x14ac:dyDescent="0.2">
      <c r="A121" s="25" t="s">
        <v>145</v>
      </c>
      <c r="B121" s="26" t="s">
        <v>146</v>
      </c>
      <c r="C121" s="26" t="s">
        <v>9</v>
      </c>
      <c r="D121" s="27" t="s">
        <v>406</v>
      </c>
      <c r="E121" s="28">
        <v>2013</v>
      </c>
      <c r="F121" s="43">
        <v>6</v>
      </c>
      <c r="G121" s="39">
        <v>13</v>
      </c>
      <c r="H121" s="39">
        <v>14</v>
      </c>
      <c r="I121" s="37">
        <f t="shared" si="9"/>
        <v>3.8980650679894036E-2</v>
      </c>
      <c r="J121" s="44">
        <v>0</v>
      </c>
      <c r="K121" s="42">
        <v>3.3166247903553998</v>
      </c>
      <c r="L121" s="42">
        <v>2.8284271247461898</v>
      </c>
      <c r="M121" s="37">
        <f t="shared" si="10"/>
        <v>1.1869473370740985E-2</v>
      </c>
      <c r="N121" s="44">
        <v>2.4020231802023302</v>
      </c>
      <c r="O121" s="42">
        <v>6.8196761125917904</v>
      </c>
      <c r="P121" s="42">
        <v>6.1753849777082204</v>
      </c>
      <c r="Q121" s="12">
        <f t="shared" si="11"/>
        <v>3.1861243378902643E-2</v>
      </c>
    </row>
    <row r="122" spans="1:17" x14ac:dyDescent="0.2">
      <c r="A122" s="25" t="s">
        <v>147</v>
      </c>
      <c r="B122" s="26" t="s">
        <v>148</v>
      </c>
      <c r="C122" s="26" t="s">
        <v>9</v>
      </c>
      <c r="D122" s="27" t="s">
        <v>406</v>
      </c>
      <c r="E122" s="28">
        <v>2013</v>
      </c>
      <c r="F122" s="43">
        <v>3</v>
      </c>
      <c r="G122" s="39">
        <v>3</v>
      </c>
      <c r="H122" s="39">
        <v>2</v>
      </c>
      <c r="I122" s="37">
        <f t="shared" si="9"/>
        <v>9.5505256921535556E-3</v>
      </c>
      <c r="J122" s="44">
        <v>0</v>
      </c>
      <c r="K122" s="42">
        <v>0</v>
      </c>
      <c r="L122" s="42">
        <v>0</v>
      </c>
      <c r="M122" s="37">
        <f t="shared" si="10"/>
        <v>0</v>
      </c>
      <c r="N122" s="44">
        <v>1.487636679694766</v>
      </c>
      <c r="O122" s="42">
        <v>0.81796632760675003</v>
      </c>
      <c r="P122" s="42">
        <v>0.33002125401799803</v>
      </c>
      <c r="Q122" s="12">
        <f t="shared" si="11"/>
        <v>5.6319906469931022E-3</v>
      </c>
    </row>
    <row r="123" spans="1:17" x14ac:dyDescent="0.2">
      <c r="A123" s="25" t="s">
        <v>149</v>
      </c>
      <c r="B123" s="26" t="s">
        <v>150</v>
      </c>
      <c r="C123" s="26" t="s">
        <v>9</v>
      </c>
      <c r="D123" s="27" t="s">
        <v>406</v>
      </c>
      <c r="E123" s="28">
        <v>2009</v>
      </c>
      <c r="F123" s="43">
        <v>22</v>
      </c>
      <c r="G123" s="39">
        <v>30</v>
      </c>
      <c r="H123" s="39">
        <v>22</v>
      </c>
      <c r="I123" s="37">
        <f t="shared" si="9"/>
        <v>8.8008628321818924E-2</v>
      </c>
      <c r="J123" s="44">
        <v>6.0827625302982202</v>
      </c>
      <c r="K123" s="42">
        <v>2.8284271247461898</v>
      </c>
      <c r="L123" s="42">
        <v>0</v>
      </c>
      <c r="M123" s="37">
        <f t="shared" si="10"/>
        <v>1.837336688608136E-2</v>
      </c>
      <c r="N123" s="44">
        <v>53.755445999089034</v>
      </c>
      <c r="O123" s="42">
        <v>78.107048178256704</v>
      </c>
      <c r="P123" s="42">
        <v>71.060727549507703</v>
      </c>
      <c r="Q123" s="12">
        <f t="shared" si="11"/>
        <v>0.42324228511643425</v>
      </c>
    </row>
    <row r="124" spans="1:17" x14ac:dyDescent="0.2">
      <c r="A124" s="25" t="s">
        <v>151</v>
      </c>
      <c r="B124" s="26" t="s">
        <v>152</v>
      </c>
      <c r="C124" s="26" t="s">
        <v>9</v>
      </c>
      <c r="D124" s="27" t="s">
        <v>406</v>
      </c>
      <c r="E124" s="28">
        <v>2009</v>
      </c>
      <c r="F124" s="43">
        <v>116</v>
      </c>
      <c r="G124" s="39">
        <v>180</v>
      </c>
      <c r="H124" s="39">
        <v>161</v>
      </c>
      <c r="I124" s="37">
        <f t="shared" si="9"/>
        <v>0.54204401997785712</v>
      </c>
      <c r="J124" s="44">
        <v>55.017962267430605</v>
      </c>
      <c r="K124" s="42">
        <v>92.312352524045494</v>
      </c>
      <c r="L124" s="42">
        <v>86.078437269227706</v>
      </c>
      <c r="M124" s="37">
        <f t="shared" si="10"/>
        <v>0.46028617622120116</v>
      </c>
      <c r="N124" s="44">
        <v>62.891892995916727</v>
      </c>
      <c r="O124" s="42">
        <v>70.151677426249904</v>
      </c>
      <c r="P124" s="42">
        <v>49.001219468586498</v>
      </c>
      <c r="Q124" s="12">
        <f t="shared" si="11"/>
        <v>0.38246242207943598</v>
      </c>
    </row>
    <row r="125" spans="1:17" x14ac:dyDescent="0.2">
      <c r="A125" s="25" t="s">
        <v>153</v>
      </c>
      <c r="B125" s="26" t="s">
        <v>154</v>
      </c>
      <c r="C125" s="26" t="s">
        <v>9</v>
      </c>
      <c r="D125" s="27" t="s">
        <v>406</v>
      </c>
      <c r="E125" s="28">
        <v>2011</v>
      </c>
      <c r="F125" s="43">
        <v>22</v>
      </c>
      <c r="G125" s="39">
        <v>18</v>
      </c>
      <c r="H125" s="39">
        <v>15</v>
      </c>
      <c r="I125" s="37">
        <f t="shared" si="9"/>
        <v>6.5689149612199932E-2</v>
      </c>
      <c r="J125" s="44">
        <v>0</v>
      </c>
      <c r="K125" s="42">
        <v>0</v>
      </c>
      <c r="L125" s="42">
        <v>0</v>
      </c>
      <c r="M125" s="37">
        <f t="shared" si="10"/>
        <v>0</v>
      </c>
      <c r="N125" s="44">
        <v>15.935800395168402</v>
      </c>
      <c r="O125" s="42">
        <v>12.1122171063049</v>
      </c>
      <c r="P125" s="42">
        <v>27.115481227741299</v>
      </c>
      <c r="Q125" s="12">
        <f t="shared" si="11"/>
        <v>0.11466376536408875</v>
      </c>
    </row>
    <row r="126" spans="1:17" x14ac:dyDescent="0.2">
      <c r="A126" s="25" t="s">
        <v>155</v>
      </c>
      <c r="B126" s="26" t="s">
        <v>156</v>
      </c>
      <c r="C126" s="26" t="s">
        <v>9</v>
      </c>
      <c r="D126" s="27" t="s">
        <v>406</v>
      </c>
      <c r="E126" s="28">
        <v>2014</v>
      </c>
      <c r="F126" s="43">
        <v>8</v>
      </c>
      <c r="G126" s="39">
        <v>8</v>
      </c>
      <c r="H126" s="39">
        <v>10</v>
      </c>
      <c r="I126" s="37">
        <f t="shared" si="9"/>
        <v>3.0878696531733155E-2</v>
      </c>
      <c r="J126" s="44">
        <v>3.4641016151377499</v>
      </c>
      <c r="K126" s="42">
        <v>2.8284271247461898</v>
      </c>
      <c r="L126" s="42">
        <v>3.4641016151377499</v>
      </c>
      <c r="M126" s="37">
        <f t="shared" si="10"/>
        <v>1.9418834142795372E-2</v>
      </c>
      <c r="N126" s="44">
        <v>6.6772937997097399</v>
      </c>
      <c r="O126" s="42">
        <v>8.5193373200006004</v>
      </c>
      <c r="P126" s="42">
        <v>7.8671759556535896</v>
      </c>
      <c r="Q126" s="12">
        <f t="shared" si="11"/>
        <v>4.818645584725359E-2</v>
      </c>
    </row>
    <row r="127" spans="1:17" x14ac:dyDescent="0.2">
      <c r="A127" s="25" t="s">
        <v>157</v>
      </c>
      <c r="B127" s="26" t="s">
        <v>158</v>
      </c>
      <c r="C127" s="26" t="s">
        <v>9</v>
      </c>
      <c r="D127" s="27" t="s">
        <v>406</v>
      </c>
      <c r="E127" s="28">
        <v>2009</v>
      </c>
      <c r="F127" s="43">
        <v>1</v>
      </c>
      <c r="G127" s="39">
        <v>2</v>
      </c>
      <c r="H127" s="39">
        <v>1</v>
      </c>
      <c r="I127" s="37">
        <f t="shared" si="9"/>
        <v>4.7536100507223327E-3</v>
      </c>
      <c r="J127" s="44">
        <v>0</v>
      </c>
      <c r="K127" s="42">
        <v>0</v>
      </c>
      <c r="L127" s="42">
        <v>0</v>
      </c>
      <c r="M127" s="37">
        <f t="shared" si="10"/>
        <v>0</v>
      </c>
      <c r="N127" s="44">
        <v>3.3166247281161199</v>
      </c>
      <c r="O127" s="42">
        <v>1.92943623571685</v>
      </c>
      <c r="P127" s="42">
        <v>1</v>
      </c>
      <c r="Q127" s="12">
        <f t="shared" si="11"/>
        <v>1.3307076059303233E-2</v>
      </c>
    </row>
    <row r="128" spans="1:17" x14ac:dyDescent="0.2">
      <c r="A128" s="25" t="s">
        <v>159</v>
      </c>
      <c r="B128" s="26" t="s">
        <v>160</v>
      </c>
      <c r="C128" s="26" t="s">
        <v>70</v>
      </c>
      <c r="D128" s="18" t="s">
        <v>406</v>
      </c>
      <c r="E128" s="11">
        <v>2009</v>
      </c>
      <c r="F128" s="43">
        <v>375</v>
      </c>
      <c r="G128" s="39">
        <v>358</v>
      </c>
      <c r="H128" s="39">
        <v>248</v>
      </c>
      <c r="I128" s="37">
        <f t="shared" si="9"/>
        <v>1.1713751939752535</v>
      </c>
      <c r="J128" s="44">
        <v>327.58177449702794</v>
      </c>
      <c r="K128" s="42">
        <v>299.82793539266697</v>
      </c>
      <c r="L128" s="42">
        <v>260.524362390683</v>
      </c>
      <c r="M128" s="37">
        <f t="shared" si="10"/>
        <v>1.7727377301139646</v>
      </c>
      <c r="N128" s="44">
        <v>208.92033053274457</v>
      </c>
      <c r="O128" s="42">
        <v>166.9977501003134</v>
      </c>
      <c r="P128" s="42">
        <v>178.215478817888</v>
      </c>
      <c r="Q128" s="12">
        <f t="shared" si="11"/>
        <v>1.1642120567590852</v>
      </c>
    </row>
    <row r="129" spans="1:17" x14ac:dyDescent="0.2">
      <c r="A129" s="25" t="s">
        <v>161</v>
      </c>
      <c r="B129" s="26" t="s">
        <v>162</v>
      </c>
      <c r="C129" s="26" t="s">
        <v>70</v>
      </c>
      <c r="D129" s="27" t="s">
        <v>406</v>
      </c>
      <c r="E129" s="28">
        <v>2009</v>
      </c>
      <c r="F129" s="43">
        <v>71</v>
      </c>
      <c r="G129" s="39">
        <v>70</v>
      </c>
      <c r="H129" s="39">
        <v>31</v>
      </c>
      <c r="I129" s="37">
        <f t="shared" si="9"/>
        <v>0.20590828192328184</v>
      </c>
      <c r="J129" s="44">
        <v>52.776980519069603</v>
      </c>
      <c r="K129" s="42">
        <v>46.685202856321602</v>
      </c>
      <c r="L129" s="42">
        <v>16.017554101317302</v>
      </c>
      <c r="M129" s="37">
        <f t="shared" si="10"/>
        <v>0.23323162917808954</v>
      </c>
      <c r="N129" s="44">
        <v>36.8203684192735</v>
      </c>
      <c r="O129" s="42">
        <v>28.8361908278989</v>
      </c>
      <c r="P129" s="42">
        <v>10.488551985391799</v>
      </c>
      <c r="Q129" s="12">
        <f t="shared" si="11"/>
        <v>0.16191884952149721</v>
      </c>
    </row>
    <row r="130" spans="1:17" x14ac:dyDescent="0.2">
      <c r="A130" s="25" t="s">
        <v>163</v>
      </c>
      <c r="B130" s="26" t="s">
        <v>164</v>
      </c>
      <c r="C130" s="26" t="s">
        <v>9</v>
      </c>
      <c r="D130" s="27" t="s">
        <v>406</v>
      </c>
      <c r="E130" s="28">
        <v>2009</v>
      </c>
      <c r="F130" s="43">
        <v>0</v>
      </c>
      <c r="G130" s="39">
        <v>0</v>
      </c>
      <c r="H130" s="39">
        <v>0</v>
      </c>
      <c r="I130" s="37">
        <f t="shared" ref="I130:I161" si="12">((100/$H$249*H130)*1/3+(100/$F$249*F130)*1/3+(100/$G$249*G130)*1/3)</f>
        <v>0</v>
      </c>
      <c r="J130" s="44">
        <v>0</v>
      </c>
      <c r="K130" s="42">
        <v>0</v>
      </c>
      <c r="L130" s="42">
        <v>0</v>
      </c>
      <c r="M130" s="37">
        <f t="shared" ref="M130:M161" si="13">((100/$L$249*L130)*1/3+(100/$J$249*J130)*1/3+(100/$K$249*K130)*1/3)</f>
        <v>0</v>
      </c>
      <c r="N130" s="44">
        <v>0</v>
      </c>
      <c r="O130" s="42">
        <v>0</v>
      </c>
      <c r="P130" s="42">
        <v>0</v>
      </c>
      <c r="Q130" s="12">
        <f t="shared" ref="Q130:Q161" si="14">((100/$P$249*P130)*1/3+(100/$N$249*N130)*1/3+(100/$O$249*O130)*1/3)</f>
        <v>0</v>
      </c>
    </row>
    <row r="131" spans="1:17" x14ac:dyDescent="0.2">
      <c r="A131" s="32" t="s">
        <v>413</v>
      </c>
      <c r="B131" s="27" t="s">
        <v>414</v>
      </c>
      <c r="C131" s="27" t="s">
        <v>70</v>
      </c>
      <c r="D131" s="27" t="s">
        <v>406</v>
      </c>
      <c r="E131" s="33">
        <v>2016</v>
      </c>
      <c r="F131" s="41">
        <v>0</v>
      </c>
      <c r="G131" s="38">
        <v>0</v>
      </c>
      <c r="H131" s="26">
        <v>0</v>
      </c>
      <c r="I131" s="37">
        <f t="shared" si="12"/>
        <v>0</v>
      </c>
      <c r="J131" s="41">
        <v>0</v>
      </c>
      <c r="K131" s="38">
        <v>0</v>
      </c>
      <c r="L131" s="68">
        <v>0</v>
      </c>
      <c r="M131" s="37">
        <f t="shared" si="13"/>
        <v>0</v>
      </c>
      <c r="N131" s="41">
        <v>0</v>
      </c>
      <c r="O131" s="38">
        <v>0</v>
      </c>
      <c r="P131" s="68">
        <v>0</v>
      </c>
      <c r="Q131" s="12">
        <f t="shared" si="14"/>
        <v>0</v>
      </c>
    </row>
    <row r="132" spans="1:17" x14ac:dyDescent="0.2">
      <c r="A132" s="25" t="s">
        <v>165</v>
      </c>
      <c r="B132" s="26" t="s">
        <v>166</v>
      </c>
      <c r="C132" s="26" t="s">
        <v>36</v>
      </c>
      <c r="D132" s="27" t="s">
        <v>406</v>
      </c>
      <c r="E132" s="28">
        <v>2014</v>
      </c>
      <c r="F132" s="43">
        <v>0</v>
      </c>
      <c r="G132" s="39">
        <v>2</v>
      </c>
      <c r="H132" s="39">
        <v>3</v>
      </c>
      <c r="I132" s="37">
        <f t="shared" si="12"/>
        <v>5.8455169830041306E-3</v>
      </c>
      <c r="J132" s="44">
        <v>0</v>
      </c>
      <c r="K132" s="42">
        <v>0</v>
      </c>
      <c r="L132" s="42">
        <v>0</v>
      </c>
      <c r="M132" s="37">
        <f t="shared" si="13"/>
        <v>0</v>
      </c>
      <c r="N132" s="44">
        <v>0</v>
      </c>
      <c r="O132" s="42">
        <v>4.8785828220359999</v>
      </c>
      <c r="P132" s="42">
        <v>10.0740209161024</v>
      </c>
      <c r="Q132" s="12">
        <f t="shared" si="14"/>
        <v>3.0379726568520102E-2</v>
      </c>
    </row>
    <row r="133" spans="1:17" x14ac:dyDescent="0.2">
      <c r="A133" s="32" t="s">
        <v>415</v>
      </c>
      <c r="B133" s="27" t="s">
        <v>416</v>
      </c>
      <c r="C133" s="27" t="s">
        <v>36</v>
      </c>
      <c r="D133" s="27" t="s">
        <v>406</v>
      </c>
      <c r="E133" s="33">
        <v>2016</v>
      </c>
      <c r="F133" s="41">
        <v>0</v>
      </c>
      <c r="G133" s="38">
        <v>0</v>
      </c>
      <c r="H133" s="26">
        <v>0</v>
      </c>
      <c r="I133" s="37">
        <f t="shared" si="12"/>
        <v>0</v>
      </c>
      <c r="J133" s="41">
        <v>0</v>
      </c>
      <c r="K133" s="38">
        <v>0</v>
      </c>
      <c r="L133" s="68">
        <v>0</v>
      </c>
      <c r="M133" s="37">
        <f t="shared" si="13"/>
        <v>0</v>
      </c>
      <c r="N133" s="41">
        <v>0</v>
      </c>
      <c r="O133" s="38">
        <v>0</v>
      </c>
      <c r="P133" s="68">
        <v>0</v>
      </c>
      <c r="Q133" s="12">
        <f t="shared" si="14"/>
        <v>0</v>
      </c>
    </row>
    <row r="134" spans="1:17" x14ac:dyDescent="0.2">
      <c r="A134" s="32" t="s">
        <v>417</v>
      </c>
      <c r="B134" s="27" t="s">
        <v>418</v>
      </c>
      <c r="C134" s="27" t="s">
        <v>36</v>
      </c>
      <c r="D134" s="27" t="s">
        <v>406</v>
      </c>
      <c r="E134" s="33">
        <v>2016</v>
      </c>
      <c r="F134" s="41">
        <v>0</v>
      </c>
      <c r="G134" s="38">
        <v>0</v>
      </c>
      <c r="H134" s="26">
        <v>0</v>
      </c>
      <c r="I134" s="37">
        <f t="shared" si="12"/>
        <v>0</v>
      </c>
      <c r="J134" s="41">
        <v>0</v>
      </c>
      <c r="K134" s="38">
        <v>0</v>
      </c>
      <c r="L134" s="68">
        <v>0</v>
      </c>
      <c r="M134" s="37">
        <f t="shared" si="13"/>
        <v>0</v>
      </c>
      <c r="N134" s="41">
        <v>0</v>
      </c>
      <c r="O134" s="38">
        <v>0</v>
      </c>
      <c r="P134" s="68">
        <v>0</v>
      </c>
      <c r="Q134" s="12">
        <f t="shared" si="14"/>
        <v>0</v>
      </c>
    </row>
    <row r="135" spans="1:17" x14ac:dyDescent="0.2">
      <c r="A135" s="25" t="s">
        <v>167</v>
      </c>
      <c r="B135" s="26" t="s">
        <v>168</v>
      </c>
      <c r="C135" s="26" t="s">
        <v>9</v>
      </c>
      <c r="D135" s="27" t="s">
        <v>406</v>
      </c>
      <c r="E135" s="28">
        <v>2013</v>
      </c>
      <c r="F135" s="43">
        <v>5</v>
      </c>
      <c r="G135" s="39">
        <v>3</v>
      </c>
      <c r="H135" s="39">
        <v>7</v>
      </c>
      <c r="I135" s="37">
        <f t="shared" si="12"/>
        <v>1.7801494436285613E-2</v>
      </c>
      <c r="J135" s="44">
        <v>0</v>
      </c>
      <c r="K135" s="42">
        <v>0</v>
      </c>
      <c r="L135" s="42">
        <v>0</v>
      </c>
      <c r="M135" s="37">
        <f t="shared" si="13"/>
        <v>0</v>
      </c>
      <c r="N135" s="44">
        <v>1.0663850216658</v>
      </c>
      <c r="O135" s="42">
        <v>1.1036569217160599</v>
      </c>
      <c r="P135" s="42">
        <v>4.7699777477035497</v>
      </c>
      <c r="Q135" s="12">
        <f t="shared" si="14"/>
        <v>1.4219434261615697E-2</v>
      </c>
    </row>
    <row r="136" spans="1:17" x14ac:dyDescent="0.2">
      <c r="A136" s="25" t="s">
        <v>169</v>
      </c>
      <c r="B136" s="26" t="s">
        <v>170</v>
      </c>
      <c r="C136" s="26" t="s">
        <v>12</v>
      </c>
      <c r="D136" s="27" t="s">
        <v>406</v>
      </c>
      <c r="E136" s="28">
        <v>2009</v>
      </c>
      <c r="F136" s="43">
        <v>693</v>
      </c>
      <c r="G136" s="39">
        <v>671</v>
      </c>
      <c r="H136" s="39">
        <v>655</v>
      </c>
      <c r="I136" s="37">
        <f t="shared" si="12"/>
        <v>2.4038997335816723</v>
      </c>
      <c r="J136" s="44">
        <v>379.65465616774588</v>
      </c>
      <c r="K136" s="42">
        <v>354.99682053103999</v>
      </c>
      <c r="L136" s="42">
        <v>375.37362389335999</v>
      </c>
      <c r="M136" s="37">
        <f t="shared" si="13"/>
        <v>2.2084567712937364</v>
      </c>
      <c r="N136" s="44">
        <v>304.34222480838162</v>
      </c>
      <c r="O136" s="42">
        <v>244.976324228001</v>
      </c>
      <c r="P136" s="42">
        <v>272.35673655105802</v>
      </c>
      <c r="Q136" s="12">
        <f t="shared" si="14"/>
        <v>1.7250946248509118</v>
      </c>
    </row>
    <row r="137" spans="1:17" x14ac:dyDescent="0.2">
      <c r="A137" s="32" t="s">
        <v>419</v>
      </c>
      <c r="B137" s="27" t="s">
        <v>420</v>
      </c>
      <c r="C137" s="27" t="s">
        <v>36</v>
      </c>
      <c r="D137" s="27" t="s">
        <v>406</v>
      </c>
      <c r="E137" s="33">
        <v>2016</v>
      </c>
      <c r="F137" s="41">
        <v>0</v>
      </c>
      <c r="G137" s="38">
        <v>0</v>
      </c>
      <c r="H137" s="26">
        <v>0</v>
      </c>
      <c r="I137" s="37">
        <f t="shared" si="12"/>
        <v>0</v>
      </c>
      <c r="J137" s="41">
        <v>0</v>
      </c>
      <c r="K137" s="38">
        <v>0</v>
      </c>
      <c r="L137" s="68">
        <v>0</v>
      </c>
      <c r="M137" s="37">
        <f t="shared" si="13"/>
        <v>0</v>
      </c>
      <c r="N137" s="41">
        <v>0</v>
      </c>
      <c r="O137" s="38">
        <v>0</v>
      </c>
      <c r="P137" s="68">
        <v>0</v>
      </c>
      <c r="Q137" s="12">
        <f t="shared" si="14"/>
        <v>0</v>
      </c>
    </row>
    <row r="138" spans="1:17" x14ac:dyDescent="0.2">
      <c r="A138" s="25" t="s">
        <v>171</v>
      </c>
      <c r="B138" s="26" t="s">
        <v>172</v>
      </c>
      <c r="C138" s="26" t="s">
        <v>9</v>
      </c>
      <c r="D138" s="27" t="s">
        <v>406</v>
      </c>
      <c r="E138" s="28">
        <v>2009</v>
      </c>
      <c r="F138" s="43">
        <v>2</v>
      </c>
      <c r="G138" s="39">
        <v>1</v>
      </c>
      <c r="H138" s="39">
        <v>0</v>
      </c>
      <c r="I138" s="37">
        <f t="shared" si="12"/>
        <v>3.6374953515761511E-3</v>
      </c>
      <c r="J138" s="44">
        <v>0</v>
      </c>
      <c r="K138" s="42">
        <v>0</v>
      </c>
      <c r="L138" s="42">
        <v>0</v>
      </c>
      <c r="M138" s="37">
        <f t="shared" si="13"/>
        <v>0</v>
      </c>
      <c r="N138" s="44">
        <v>3.3574832357816198</v>
      </c>
      <c r="O138" s="42">
        <v>0.140028009227678</v>
      </c>
      <c r="P138" s="42">
        <v>0</v>
      </c>
      <c r="Q138" s="12">
        <f t="shared" si="14"/>
        <v>7.6676905529171613E-3</v>
      </c>
    </row>
    <row r="139" spans="1:17" x14ac:dyDescent="0.2">
      <c r="A139" s="25" t="s">
        <v>173</v>
      </c>
      <c r="B139" s="26" t="s">
        <v>174</v>
      </c>
      <c r="C139" s="26" t="s">
        <v>9</v>
      </c>
      <c r="D139" s="27" t="s">
        <v>406</v>
      </c>
      <c r="E139" s="28">
        <v>2009</v>
      </c>
      <c r="F139" s="43">
        <v>69</v>
      </c>
      <c r="G139" s="39">
        <v>68</v>
      </c>
      <c r="H139" s="39">
        <v>92</v>
      </c>
      <c r="I139" s="37">
        <f t="shared" si="12"/>
        <v>0.27181179619614565</v>
      </c>
      <c r="J139" s="44">
        <v>24.363763902626779</v>
      </c>
      <c r="K139" s="42">
        <v>38.860547882581798</v>
      </c>
      <c r="L139" s="42">
        <v>58.5711103074308</v>
      </c>
      <c r="M139" s="37">
        <f t="shared" si="13"/>
        <v>0.23863462400891722</v>
      </c>
      <c r="N139" s="44">
        <v>25.742287214176752</v>
      </c>
      <c r="O139" s="42">
        <v>38.257322291677397</v>
      </c>
      <c r="P139" s="42">
        <v>79.223387609601104</v>
      </c>
      <c r="Q139" s="12">
        <f t="shared" si="14"/>
        <v>0.29524161044898589</v>
      </c>
    </row>
    <row r="140" spans="1:17" x14ac:dyDescent="0.2">
      <c r="A140" s="25" t="s">
        <v>175</v>
      </c>
      <c r="B140" s="26" t="s">
        <v>176</v>
      </c>
      <c r="C140" s="26" t="s">
        <v>9</v>
      </c>
      <c r="D140" s="27" t="s">
        <v>406</v>
      </c>
      <c r="E140" s="28">
        <v>2012</v>
      </c>
      <c r="F140" s="43">
        <v>1</v>
      </c>
      <c r="G140" s="39">
        <v>2</v>
      </c>
      <c r="H140" s="39">
        <v>4</v>
      </c>
      <c r="I140" s="37">
        <f t="shared" si="12"/>
        <v>8.2318709202875498E-3</v>
      </c>
      <c r="J140" s="44">
        <v>0</v>
      </c>
      <c r="K140" s="42">
        <v>0</v>
      </c>
      <c r="L140" s="42">
        <v>0</v>
      </c>
      <c r="M140" s="37">
        <f t="shared" si="13"/>
        <v>0</v>
      </c>
      <c r="N140" s="44">
        <v>0.123091495398319</v>
      </c>
      <c r="O140" s="42">
        <v>2.17880147242811</v>
      </c>
      <c r="P140" s="42">
        <v>1.1317885870464299</v>
      </c>
      <c r="Q140" s="12">
        <f t="shared" si="14"/>
        <v>7.0739153660062688E-3</v>
      </c>
    </row>
    <row r="141" spans="1:17" x14ac:dyDescent="0.2">
      <c r="A141" s="25" t="s">
        <v>544</v>
      </c>
      <c r="B141" s="26" t="s">
        <v>177</v>
      </c>
      <c r="C141" s="26" t="s">
        <v>70</v>
      </c>
      <c r="D141" s="27" t="s">
        <v>406</v>
      </c>
      <c r="E141" s="28">
        <v>2015</v>
      </c>
      <c r="F141" s="38">
        <v>0</v>
      </c>
      <c r="G141" s="39">
        <v>1</v>
      </c>
      <c r="H141" s="39">
        <v>3</v>
      </c>
      <c r="I141" s="37">
        <f t="shared" si="12"/>
        <v>4.6618889262846743E-3</v>
      </c>
      <c r="J141" s="38">
        <v>0</v>
      </c>
      <c r="K141" s="42">
        <v>0</v>
      </c>
      <c r="L141" s="42">
        <v>0</v>
      </c>
      <c r="M141" s="37">
        <f t="shared" si="13"/>
        <v>0</v>
      </c>
      <c r="N141" s="38">
        <v>0</v>
      </c>
      <c r="O141" s="42">
        <v>0.875</v>
      </c>
      <c r="P141" s="42">
        <v>3.40014615188531</v>
      </c>
      <c r="Q141" s="12">
        <f t="shared" si="14"/>
        <v>8.649417847968327E-3</v>
      </c>
    </row>
    <row r="142" spans="1:17" x14ac:dyDescent="0.2">
      <c r="A142" s="32" t="s">
        <v>421</v>
      </c>
      <c r="B142" s="27" t="s">
        <v>422</v>
      </c>
      <c r="C142" s="27" t="s">
        <v>9</v>
      </c>
      <c r="D142" s="27" t="s">
        <v>406</v>
      </c>
      <c r="E142" s="33">
        <v>2016</v>
      </c>
      <c r="F142" s="41">
        <v>0</v>
      </c>
      <c r="G142" s="38">
        <v>0</v>
      </c>
      <c r="H142" s="26">
        <v>4</v>
      </c>
      <c r="I142" s="37">
        <f t="shared" si="12"/>
        <v>4.6376811594202897E-3</v>
      </c>
      <c r="J142" s="41">
        <v>0</v>
      </c>
      <c r="K142" s="38">
        <v>0</v>
      </c>
      <c r="L142" s="68">
        <v>0</v>
      </c>
      <c r="M142" s="37">
        <f t="shared" si="13"/>
        <v>0</v>
      </c>
      <c r="N142" s="41">
        <v>0</v>
      </c>
      <c r="O142" s="38">
        <v>0</v>
      </c>
      <c r="P142" s="68">
        <v>1.56537696934107</v>
      </c>
      <c r="Q142" s="12">
        <f t="shared" si="14"/>
        <v>3.1445261265034366E-3</v>
      </c>
    </row>
    <row r="143" spans="1:17" x14ac:dyDescent="0.2">
      <c r="A143" s="25" t="s">
        <v>178</v>
      </c>
      <c r="B143" s="26" t="s">
        <v>179</v>
      </c>
      <c r="C143" s="26" t="s">
        <v>9</v>
      </c>
      <c r="D143" s="27" t="s">
        <v>406</v>
      </c>
      <c r="E143" s="28">
        <v>2014</v>
      </c>
      <c r="F143" s="43">
        <v>0</v>
      </c>
      <c r="G143" s="39">
        <v>1</v>
      </c>
      <c r="H143" s="39">
        <v>1</v>
      </c>
      <c r="I143" s="37">
        <f t="shared" si="12"/>
        <v>2.343048346574529E-3</v>
      </c>
      <c r="J143" s="44">
        <v>0</v>
      </c>
      <c r="K143" s="42">
        <v>0</v>
      </c>
      <c r="L143" s="42">
        <v>0</v>
      </c>
      <c r="M143" s="37">
        <f t="shared" si="13"/>
        <v>0</v>
      </c>
      <c r="N143" s="44">
        <v>0</v>
      </c>
      <c r="O143" s="42">
        <v>1.06600358751085</v>
      </c>
      <c r="P143" s="42">
        <v>0.19334728918342903</v>
      </c>
      <c r="Q143" s="12">
        <f t="shared" si="14"/>
        <v>2.6047219471266769E-3</v>
      </c>
    </row>
    <row r="144" spans="1:17" x14ac:dyDescent="0.2">
      <c r="A144" s="25" t="s">
        <v>180</v>
      </c>
      <c r="B144" s="26" t="s">
        <v>181</v>
      </c>
      <c r="C144" s="26" t="s">
        <v>9</v>
      </c>
      <c r="D144" s="27" t="s">
        <v>406</v>
      </c>
      <c r="E144" s="28">
        <v>2013</v>
      </c>
      <c r="F144" s="43">
        <v>22</v>
      </c>
      <c r="G144" s="39">
        <v>20</v>
      </c>
      <c r="H144" s="39">
        <v>19</v>
      </c>
      <c r="I144" s="37">
        <f t="shared" si="12"/>
        <v>7.2694086885059142E-2</v>
      </c>
      <c r="J144" s="44">
        <v>0</v>
      </c>
      <c r="K144" s="42">
        <v>0</v>
      </c>
      <c r="L144" s="42">
        <v>0</v>
      </c>
      <c r="M144" s="37">
        <f t="shared" si="13"/>
        <v>0</v>
      </c>
      <c r="N144" s="44">
        <v>12.646264981918609</v>
      </c>
      <c r="O144" s="42">
        <v>7.8622281303651498</v>
      </c>
      <c r="P144" s="42">
        <v>14.1233628625241</v>
      </c>
      <c r="Q144" s="12">
        <f t="shared" si="14"/>
        <v>7.2501805115026907E-2</v>
      </c>
    </row>
    <row r="145" spans="1:17" x14ac:dyDescent="0.2">
      <c r="A145" s="25" t="s">
        <v>182</v>
      </c>
      <c r="B145" s="26" t="s">
        <v>183</v>
      </c>
      <c r="C145" s="26" t="s">
        <v>9</v>
      </c>
      <c r="D145" s="27" t="s">
        <v>406</v>
      </c>
      <c r="E145" s="28">
        <v>2012</v>
      </c>
      <c r="F145" s="43">
        <v>29</v>
      </c>
      <c r="G145" s="39">
        <v>38</v>
      </c>
      <c r="H145" s="39">
        <v>49</v>
      </c>
      <c r="I145" s="37">
        <f t="shared" si="12"/>
        <v>0.13737053613365999</v>
      </c>
      <c r="J145" s="44">
        <v>3.3166247903553998</v>
      </c>
      <c r="K145" s="42">
        <v>14.071247279470301</v>
      </c>
      <c r="L145" s="42">
        <v>18.003291993560101</v>
      </c>
      <c r="M145" s="37">
        <f t="shared" si="13"/>
        <v>6.8728076990661274E-2</v>
      </c>
      <c r="N145" s="44">
        <v>8.5108925640922557</v>
      </c>
      <c r="O145" s="42">
        <v>14.0086305016286</v>
      </c>
      <c r="P145" s="42">
        <v>48.134601127541799</v>
      </c>
      <c r="Q145" s="12">
        <f t="shared" si="14"/>
        <v>0.14451686759159349</v>
      </c>
    </row>
    <row r="146" spans="1:17" x14ac:dyDescent="0.2">
      <c r="A146" s="33" t="s">
        <v>423</v>
      </c>
      <c r="B146" s="27" t="s">
        <v>423</v>
      </c>
      <c r="C146" s="27" t="s">
        <v>128</v>
      </c>
      <c r="D146" s="27" t="s">
        <v>406</v>
      </c>
      <c r="E146" s="33">
        <v>2016</v>
      </c>
      <c r="F146" s="41">
        <v>0</v>
      </c>
      <c r="G146" s="38">
        <v>0</v>
      </c>
      <c r="H146" s="26">
        <v>5</v>
      </c>
      <c r="I146" s="37">
        <f t="shared" si="12"/>
        <v>5.7971014492753624E-3</v>
      </c>
      <c r="J146" s="41">
        <v>0</v>
      </c>
      <c r="K146" s="38">
        <v>0</v>
      </c>
      <c r="L146" s="68">
        <v>0</v>
      </c>
      <c r="M146" s="37">
        <f t="shared" si="13"/>
        <v>0</v>
      </c>
      <c r="N146" s="41">
        <v>0</v>
      </c>
      <c r="O146" s="38">
        <v>0</v>
      </c>
      <c r="P146" s="68">
        <v>7.9235323123888</v>
      </c>
      <c r="Q146" s="12">
        <f t="shared" si="14"/>
        <v>1.5916775868364038E-2</v>
      </c>
    </row>
    <row r="147" spans="1:17" x14ac:dyDescent="0.2">
      <c r="A147" s="25" t="s">
        <v>229</v>
      </c>
      <c r="B147" s="26" t="s">
        <v>230</v>
      </c>
      <c r="C147" s="26" t="s">
        <v>6</v>
      </c>
      <c r="D147" s="26" t="s">
        <v>231</v>
      </c>
      <c r="E147" s="28">
        <v>2009</v>
      </c>
      <c r="F147" s="43">
        <v>447</v>
      </c>
      <c r="G147" s="39">
        <v>441</v>
      </c>
      <c r="H147" s="39">
        <v>419</v>
      </c>
      <c r="I147" s="37">
        <f t="shared" si="12"/>
        <v>1.5562164148630266</v>
      </c>
      <c r="J147" s="44">
        <v>243.45780974116559</v>
      </c>
      <c r="K147" s="42">
        <v>200.84785657949999</v>
      </c>
      <c r="L147" s="42">
        <v>173.17434730998701</v>
      </c>
      <c r="M147" s="37">
        <f t="shared" si="13"/>
        <v>1.2355993167758326</v>
      </c>
      <c r="N147" s="44">
        <v>244.94783599041094</v>
      </c>
      <c r="O147" s="42">
        <v>198.106881752757</v>
      </c>
      <c r="P147" s="42">
        <v>205.10912452672801</v>
      </c>
      <c r="Q147" s="12">
        <f t="shared" si="14"/>
        <v>1.3620691337000748</v>
      </c>
    </row>
    <row r="148" spans="1:17" x14ac:dyDescent="0.2">
      <c r="A148" s="25" t="s">
        <v>232</v>
      </c>
      <c r="B148" s="26" t="s">
        <v>233</v>
      </c>
      <c r="C148" s="26" t="s">
        <v>12</v>
      </c>
      <c r="D148" s="26" t="s">
        <v>231</v>
      </c>
      <c r="E148" s="28">
        <v>2009</v>
      </c>
      <c r="F148" s="43">
        <v>183</v>
      </c>
      <c r="G148" s="39">
        <v>162</v>
      </c>
      <c r="H148" s="39">
        <v>215</v>
      </c>
      <c r="I148" s="37">
        <f t="shared" si="12"/>
        <v>0.66555196498678004</v>
      </c>
      <c r="J148" s="44">
        <v>72.7577043748054</v>
      </c>
      <c r="K148" s="42">
        <v>86.123384299448304</v>
      </c>
      <c r="L148" s="42">
        <v>87.188474793816596</v>
      </c>
      <c r="M148" s="37">
        <f t="shared" si="13"/>
        <v>0.48764145069217424</v>
      </c>
      <c r="N148" s="44">
        <v>71.752425844056305</v>
      </c>
      <c r="O148" s="42">
        <v>83.3201578599095</v>
      </c>
      <c r="P148" s="42">
        <v>81.291415068497002</v>
      </c>
      <c r="Q148" s="12">
        <f t="shared" si="14"/>
        <v>0.4941725020906278</v>
      </c>
    </row>
    <row r="149" spans="1:17" x14ac:dyDescent="0.2">
      <c r="A149" s="25" t="s">
        <v>234</v>
      </c>
      <c r="B149" s="26" t="s">
        <v>235</v>
      </c>
      <c r="C149" s="26" t="s">
        <v>9</v>
      </c>
      <c r="D149" s="26" t="s">
        <v>231</v>
      </c>
      <c r="E149" s="28">
        <v>2014</v>
      </c>
      <c r="F149" s="43">
        <v>0</v>
      </c>
      <c r="G149" s="39">
        <v>1</v>
      </c>
      <c r="H149" s="39">
        <v>2</v>
      </c>
      <c r="I149" s="37">
        <f t="shared" si="12"/>
        <v>3.5024686364296016E-3</v>
      </c>
      <c r="J149" s="44">
        <v>0</v>
      </c>
      <c r="K149" s="42">
        <v>0</v>
      </c>
      <c r="L149" s="42">
        <v>0</v>
      </c>
      <c r="M149" s="37">
        <f t="shared" si="13"/>
        <v>0</v>
      </c>
      <c r="N149" s="44">
        <v>0</v>
      </c>
      <c r="O149" s="42">
        <v>0.29250896678251398</v>
      </c>
      <c r="P149" s="42">
        <v>0.62744537399049105</v>
      </c>
      <c r="Q149" s="12">
        <f t="shared" si="14"/>
        <v>1.8685659228772405E-3</v>
      </c>
    </row>
    <row r="150" spans="1:17" x14ac:dyDescent="0.2">
      <c r="A150" s="32" t="s">
        <v>424</v>
      </c>
      <c r="B150" s="27" t="s">
        <v>425</v>
      </c>
      <c r="C150" s="27" t="s">
        <v>36</v>
      </c>
      <c r="D150" s="27" t="s">
        <v>231</v>
      </c>
      <c r="E150" s="33">
        <v>2016</v>
      </c>
      <c r="F150" s="41">
        <v>0</v>
      </c>
      <c r="G150" s="38">
        <v>0</v>
      </c>
      <c r="H150" s="26">
        <v>0</v>
      </c>
      <c r="I150" s="37">
        <f t="shared" si="12"/>
        <v>0</v>
      </c>
      <c r="J150" s="41">
        <v>0</v>
      </c>
      <c r="K150" s="38">
        <v>0</v>
      </c>
      <c r="L150" s="68">
        <v>0</v>
      </c>
      <c r="M150" s="37">
        <f t="shared" si="13"/>
        <v>0</v>
      </c>
      <c r="N150" s="41">
        <v>0</v>
      </c>
      <c r="O150" s="38">
        <v>0</v>
      </c>
      <c r="P150" s="68">
        <v>0</v>
      </c>
      <c r="Q150" s="12">
        <f t="shared" si="14"/>
        <v>0</v>
      </c>
    </row>
    <row r="151" spans="1:17" x14ac:dyDescent="0.2">
      <c r="A151" s="25" t="s">
        <v>236</v>
      </c>
      <c r="B151" s="26" t="s">
        <v>237</v>
      </c>
      <c r="C151" s="26" t="s">
        <v>12</v>
      </c>
      <c r="D151" s="26" t="s">
        <v>231</v>
      </c>
      <c r="E151" s="28">
        <v>2009</v>
      </c>
      <c r="F151" s="43">
        <v>89</v>
      </c>
      <c r="G151" s="39">
        <v>97</v>
      </c>
      <c r="H151" s="39">
        <v>119</v>
      </c>
      <c r="I151" s="37">
        <f t="shared" si="12"/>
        <v>0.36198003061566381</v>
      </c>
      <c r="J151" s="44">
        <v>28.191406467750401</v>
      </c>
      <c r="K151" s="42">
        <v>36.171741630012299</v>
      </c>
      <c r="L151" s="42">
        <v>49.062028283722803</v>
      </c>
      <c r="M151" s="37">
        <f t="shared" si="13"/>
        <v>0.22340374590604528</v>
      </c>
      <c r="N151" s="44">
        <v>31.474804809125459</v>
      </c>
      <c r="O151" s="42">
        <v>42.667498751395101</v>
      </c>
      <c r="P151" s="42">
        <v>58.838136631298397</v>
      </c>
      <c r="Q151" s="12">
        <f t="shared" si="14"/>
        <v>0.27605557742940251</v>
      </c>
    </row>
    <row r="152" spans="1:17" x14ac:dyDescent="0.2">
      <c r="A152" s="25" t="s">
        <v>238</v>
      </c>
      <c r="B152" s="26" t="s">
        <v>239</v>
      </c>
      <c r="C152" s="26" t="s">
        <v>36</v>
      </c>
      <c r="D152" s="26" t="s">
        <v>231</v>
      </c>
      <c r="E152" s="28">
        <v>2014</v>
      </c>
      <c r="F152" s="43">
        <v>2</v>
      </c>
      <c r="G152" s="39">
        <v>3</v>
      </c>
      <c r="H152" s="39">
        <v>5</v>
      </c>
      <c r="I152" s="37">
        <f t="shared" si="12"/>
        <v>1.1801852914290426E-2</v>
      </c>
      <c r="J152" s="44">
        <v>0</v>
      </c>
      <c r="K152" s="42">
        <v>0</v>
      </c>
      <c r="L152" s="42">
        <v>0</v>
      </c>
      <c r="M152" s="37">
        <f t="shared" si="13"/>
        <v>0</v>
      </c>
      <c r="N152" s="44">
        <v>1.1222852840694599</v>
      </c>
      <c r="O152" s="42">
        <v>2.3357355658599799</v>
      </c>
      <c r="P152" s="42">
        <v>3.0844966394853199</v>
      </c>
      <c r="Q152" s="12">
        <f t="shared" si="14"/>
        <v>1.3518071527941142E-2</v>
      </c>
    </row>
    <row r="153" spans="1:17" x14ac:dyDescent="0.2">
      <c r="A153" s="25" t="s">
        <v>240</v>
      </c>
      <c r="B153" s="26" t="s">
        <v>241</v>
      </c>
      <c r="C153" s="26" t="s">
        <v>6</v>
      </c>
      <c r="D153" s="26" t="s">
        <v>231</v>
      </c>
      <c r="E153" s="28">
        <v>2009</v>
      </c>
      <c r="F153" s="43">
        <v>481</v>
      </c>
      <c r="G153" s="39">
        <v>531</v>
      </c>
      <c r="H153" s="39">
        <v>524</v>
      </c>
      <c r="I153" s="37">
        <f t="shared" si="12"/>
        <v>1.8261978144151243</v>
      </c>
      <c r="J153" s="44">
        <v>286.56815745093201</v>
      </c>
      <c r="K153" s="42">
        <v>304.223790003994</v>
      </c>
      <c r="L153" s="42">
        <v>317.47240358258199</v>
      </c>
      <c r="M153" s="37">
        <f t="shared" si="13"/>
        <v>1.8028427228001949</v>
      </c>
      <c r="N153" s="44">
        <v>244.83382669146019</v>
      </c>
      <c r="O153" s="42">
        <v>308.90990553413297</v>
      </c>
      <c r="P153" s="42">
        <v>305.25985963574698</v>
      </c>
      <c r="Q153" s="12">
        <f t="shared" si="14"/>
        <v>1.7933716298775382</v>
      </c>
    </row>
    <row r="154" spans="1:17" x14ac:dyDescent="0.2">
      <c r="A154" s="25" t="s">
        <v>242</v>
      </c>
      <c r="B154" s="26" t="s">
        <v>243</v>
      </c>
      <c r="C154" s="26" t="s">
        <v>9</v>
      </c>
      <c r="D154" s="26" t="s">
        <v>231</v>
      </c>
      <c r="E154" s="28">
        <v>2014</v>
      </c>
      <c r="F154" s="43">
        <v>9</v>
      </c>
      <c r="G154" s="39">
        <v>7</v>
      </c>
      <c r="H154" s="39">
        <v>8</v>
      </c>
      <c r="I154" s="37">
        <f t="shared" si="12"/>
        <v>2.8603161542731896E-2</v>
      </c>
      <c r="J154" s="44">
        <v>0</v>
      </c>
      <c r="K154" s="42">
        <v>0</v>
      </c>
      <c r="L154" s="42">
        <v>0</v>
      </c>
      <c r="M154" s="37">
        <f t="shared" si="13"/>
        <v>0</v>
      </c>
      <c r="N154" s="44">
        <v>16.4363084397887</v>
      </c>
      <c r="O154" s="42">
        <v>10.7349821851322</v>
      </c>
      <c r="P154" s="42">
        <v>5.8633983076558502</v>
      </c>
      <c r="Q154" s="12">
        <f t="shared" si="14"/>
        <v>7.0208858030718885E-2</v>
      </c>
    </row>
    <row r="155" spans="1:17" x14ac:dyDescent="0.2">
      <c r="A155" s="32" t="s">
        <v>426</v>
      </c>
      <c r="B155" s="27" t="s">
        <v>427</v>
      </c>
      <c r="C155" s="27" t="s">
        <v>9</v>
      </c>
      <c r="D155" s="27" t="s">
        <v>428</v>
      </c>
      <c r="E155" s="33">
        <v>2016</v>
      </c>
      <c r="F155" s="41">
        <v>0</v>
      </c>
      <c r="G155" s="38">
        <v>0</v>
      </c>
      <c r="H155" s="26">
        <v>6</v>
      </c>
      <c r="I155" s="37">
        <f t="shared" si="12"/>
        <v>6.956521739130435E-3</v>
      </c>
      <c r="J155" s="41">
        <v>0</v>
      </c>
      <c r="K155" s="38">
        <v>0</v>
      </c>
      <c r="L155" s="68">
        <v>0</v>
      </c>
      <c r="M155" s="37">
        <f t="shared" si="13"/>
        <v>0</v>
      </c>
      <c r="N155" s="41">
        <v>0</v>
      </c>
      <c r="O155" s="38">
        <v>0</v>
      </c>
      <c r="P155" s="68">
        <v>8.3033534129601598</v>
      </c>
      <c r="Q155" s="12">
        <f t="shared" si="14"/>
        <v>1.6679759735851677E-2</v>
      </c>
    </row>
    <row r="156" spans="1:17" x14ac:dyDescent="0.2">
      <c r="A156" s="25" t="s">
        <v>30</v>
      </c>
      <c r="B156" s="26" t="s">
        <v>31</v>
      </c>
      <c r="C156" s="26" t="s">
        <v>9</v>
      </c>
      <c r="D156" s="27" t="s">
        <v>428</v>
      </c>
      <c r="E156" s="28">
        <v>2014</v>
      </c>
      <c r="F156" s="43">
        <v>14</v>
      </c>
      <c r="G156" s="39">
        <v>24</v>
      </c>
      <c r="H156" s="39">
        <v>31</v>
      </c>
      <c r="I156" s="37">
        <f t="shared" si="12"/>
        <v>8.1526173410771063E-2</v>
      </c>
      <c r="J156" s="44">
        <v>0</v>
      </c>
      <c r="K156" s="42">
        <v>28.7054001888146</v>
      </c>
      <c r="L156" s="42">
        <v>42.443316342973098</v>
      </c>
      <c r="M156" s="37">
        <f t="shared" si="13"/>
        <v>0.13677750246943332</v>
      </c>
      <c r="N156" s="44">
        <v>5.2353998817726239</v>
      </c>
      <c r="O156" s="42">
        <v>15.4101716209904</v>
      </c>
      <c r="P156" s="42">
        <v>18.511047626196099</v>
      </c>
      <c r="Q156" s="12">
        <f t="shared" si="14"/>
        <v>8.0726653164973572E-2</v>
      </c>
    </row>
    <row r="157" spans="1:17" x14ac:dyDescent="0.2">
      <c r="A157" s="32" t="s">
        <v>429</v>
      </c>
      <c r="B157" s="27" t="s">
        <v>430</v>
      </c>
      <c r="C157" s="27" t="s">
        <v>36</v>
      </c>
      <c r="D157" s="27" t="s">
        <v>428</v>
      </c>
      <c r="E157" s="33">
        <v>2016</v>
      </c>
      <c r="F157" s="41">
        <v>0</v>
      </c>
      <c r="G157" s="38">
        <v>0</v>
      </c>
      <c r="H157" s="26">
        <v>0</v>
      </c>
      <c r="I157" s="37">
        <f t="shared" si="12"/>
        <v>0</v>
      </c>
      <c r="J157" s="41">
        <v>0</v>
      </c>
      <c r="K157" s="38">
        <v>0</v>
      </c>
      <c r="L157" s="68">
        <v>0</v>
      </c>
      <c r="M157" s="37">
        <f t="shared" si="13"/>
        <v>0</v>
      </c>
      <c r="N157" s="41">
        <v>0</v>
      </c>
      <c r="O157" s="38">
        <v>0</v>
      </c>
      <c r="P157" s="68">
        <v>0</v>
      </c>
      <c r="Q157" s="12">
        <f t="shared" si="14"/>
        <v>0</v>
      </c>
    </row>
    <row r="158" spans="1:17" x14ac:dyDescent="0.2">
      <c r="A158" s="25" t="s">
        <v>32</v>
      </c>
      <c r="B158" s="26" t="s">
        <v>33</v>
      </c>
      <c r="C158" s="26" t="s">
        <v>9</v>
      </c>
      <c r="D158" s="27" t="s">
        <v>428</v>
      </c>
      <c r="E158" s="28">
        <v>2013</v>
      </c>
      <c r="F158" s="43">
        <v>2</v>
      </c>
      <c r="G158" s="39">
        <v>4</v>
      </c>
      <c r="H158" s="39">
        <v>7</v>
      </c>
      <c r="I158" s="37">
        <f t="shared" si="12"/>
        <v>1.5304321550720028E-2</v>
      </c>
      <c r="J158" s="44">
        <v>0</v>
      </c>
      <c r="K158" s="42">
        <v>0</v>
      </c>
      <c r="L158" s="42">
        <v>0</v>
      </c>
      <c r="M158" s="37">
        <f t="shared" si="13"/>
        <v>0</v>
      </c>
      <c r="N158" s="44">
        <v>2.0704240345577101</v>
      </c>
      <c r="O158" s="42">
        <v>2.0362648965583601</v>
      </c>
      <c r="P158" s="42">
        <v>2.1114994266283298</v>
      </c>
      <c r="Q158" s="12">
        <f t="shared" si="14"/>
        <v>1.3023995941470653E-2</v>
      </c>
    </row>
    <row r="159" spans="1:17" x14ac:dyDescent="0.2">
      <c r="A159" s="32" t="s">
        <v>431</v>
      </c>
      <c r="B159" s="27" t="s">
        <v>432</v>
      </c>
      <c r="C159" s="27" t="s">
        <v>36</v>
      </c>
      <c r="D159" s="27" t="s">
        <v>428</v>
      </c>
      <c r="E159" s="33">
        <v>2016</v>
      </c>
      <c r="F159" s="41">
        <v>0</v>
      </c>
      <c r="G159" s="38">
        <v>0</v>
      </c>
      <c r="H159" s="26">
        <v>0</v>
      </c>
      <c r="I159" s="37">
        <f t="shared" si="12"/>
        <v>0</v>
      </c>
      <c r="J159" s="41">
        <v>0</v>
      </c>
      <c r="K159" s="38">
        <v>0</v>
      </c>
      <c r="L159" s="68">
        <v>0</v>
      </c>
      <c r="M159" s="37">
        <f t="shared" si="13"/>
        <v>0</v>
      </c>
      <c r="N159" s="41">
        <v>0</v>
      </c>
      <c r="O159" s="38">
        <v>0</v>
      </c>
      <c r="P159" s="68">
        <v>0</v>
      </c>
      <c r="Q159" s="12">
        <f t="shared" si="14"/>
        <v>0</v>
      </c>
    </row>
    <row r="160" spans="1:17" x14ac:dyDescent="0.2">
      <c r="A160" s="32" t="s">
        <v>433</v>
      </c>
      <c r="B160" s="27" t="s">
        <v>434</v>
      </c>
      <c r="C160" s="27" t="s">
        <v>36</v>
      </c>
      <c r="D160" s="27" t="s">
        <v>428</v>
      </c>
      <c r="E160" s="33">
        <v>2016</v>
      </c>
      <c r="F160" s="41">
        <v>0</v>
      </c>
      <c r="G160" s="38">
        <v>0</v>
      </c>
      <c r="H160" s="26">
        <v>0</v>
      </c>
      <c r="I160" s="37">
        <f t="shared" si="12"/>
        <v>0</v>
      </c>
      <c r="J160" s="41">
        <v>0</v>
      </c>
      <c r="K160" s="38">
        <v>0</v>
      </c>
      <c r="L160" s="68">
        <v>0</v>
      </c>
      <c r="M160" s="37">
        <f t="shared" si="13"/>
        <v>0</v>
      </c>
      <c r="N160" s="41">
        <v>0</v>
      </c>
      <c r="O160" s="38">
        <v>0</v>
      </c>
      <c r="P160" s="68">
        <v>0</v>
      </c>
      <c r="Q160" s="12">
        <f t="shared" si="14"/>
        <v>0</v>
      </c>
    </row>
    <row r="161" spans="1:17" x14ac:dyDescent="0.2">
      <c r="A161" s="32" t="s">
        <v>435</v>
      </c>
      <c r="B161" s="27" t="s">
        <v>436</v>
      </c>
      <c r="C161" s="27" t="s">
        <v>36</v>
      </c>
      <c r="D161" s="27" t="s">
        <v>428</v>
      </c>
      <c r="E161" s="33">
        <v>2016</v>
      </c>
      <c r="F161" s="41">
        <v>0</v>
      </c>
      <c r="G161" s="38">
        <v>0</v>
      </c>
      <c r="H161" s="26">
        <v>1</v>
      </c>
      <c r="I161" s="37">
        <f t="shared" si="12"/>
        <v>1.1594202898550724E-3</v>
      </c>
      <c r="J161" s="41">
        <v>0</v>
      </c>
      <c r="K161" s="38">
        <v>0</v>
      </c>
      <c r="L161" s="68">
        <v>0</v>
      </c>
      <c r="M161" s="37">
        <f t="shared" si="13"/>
        <v>0</v>
      </c>
      <c r="N161" s="41">
        <v>0</v>
      </c>
      <c r="O161" s="38">
        <v>0</v>
      </c>
      <c r="P161" s="68">
        <v>0.639602140946822</v>
      </c>
      <c r="Q161" s="12">
        <f t="shared" si="14"/>
        <v>1.2848315020384065E-3</v>
      </c>
    </row>
    <row r="162" spans="1:17" x14ac:dyDescent="0.2">
      <c r="A162" s="25" t="s">
        <v>34</v>
      </c>
      <c r="B162" s="26" t="s">
        <v>35</v>
      </c>
      <c r="C162" s="26" t="s">
        <v>36</v>
      </c>
      <c r="D162" s="27" t="s">
        <v>428</v>
      </c>
      <c r="E162" s="28">
        <v>2013</v>
      </c>
      <c r="F162" s="43">
        <v>6</v>
      </c>
      <c r="G162" s="39">
        <v>8</v>
      </c>
      <c r="H162" s="39">
        <v>5</v>
      </c>
      <c r="I162" s="37">
        <f t="shared" ref="I162:I185" si="15">((100/$H$249*H162)*1/3+(100/$F$249*F162)*1/3+(100/$G$249*G162)*1/3)</f>
        <v>2.2627727787601096E-2</v>
      </c>
      <c r="J162" s="44">
        <v>0</v>
      </c>
      <c r="K162" s="42">
        <v>0</v>
      </c>
      <c r="L162" s="42">
        <v>0</v>
      </c>
      <c r="M162" s="37">
        <f t="shared" ref="M162:M185" si="16">((100/$L$249*L162)*1/3+(100/$J$249*J162)*1/3+(100/$K$249*K162)*1/3)</f>
        <v>0</v>
      </c>
      <c r="N162" s="44">
        <v>2.6323348727697358</v>
      </c>
      <c r="O162" s="42">
        <v>2.0453813023868999</v>
      </c>
      <c r="P162" s="42">
        <v>8.9766684511544401</v>
      </c>
      <c r="Q162" s="12">
        <f t="shared" ref="Q162:Q185" si="17">((100/$P$249*P162)*1/3+(100/$N$249*N162)*1/3+(100/$O$249*O162)*1/3)</f>
        <v>2.8068233865619269E-2</v>
      </c>
    </row>
    <row r="163" spans="1:17" x14ac:dyDescent="0.2">
      <c r="A163" s="32" t="s">
        <v>437</v>
      </c>
      <c r="B163" s="27" t="s">
        <v>438</v>
      </c>
      <c r="C163" s="27" t="s">
        <v>36</v>
      </c>
      <c r="D163" s="27" t="s">
        <v>428</v>
      </c>
      <c r="E163" s="33">
        <v>2016</v>
      </c>
      <c r="F163" s="41">
        <v>0</v>
      </c>
      <c r="G163" s="38">
        <v>0</v>
      </c>
      <c r="H163" s="26">
        <v>0</v>
      </c>
      <c r="I163" s="37">
        <f t="shared" si="15"/>
        <v>0</v>
      </c>
      <c r="J163" s="41">
        <v>0</v>
      </c>
      <c r="K163" s="38">
        <v>0</v>
      </c>
      <c r="L163" s="68">
        <v>0</v>
      </c>
      <c r="M163" s="37">
        <f t="shared" si="16"/>
        <v>0</v>
      </c>
      <c r="N163" s="41">
        <v>0</v>
      </c>
      <c r="O163" s="38">
        <v>0</v>
      </c>
      <c r="P163" s="68">
        <v>0</v>
      </c>
      <c r="Q163" s="12">
        <f t="shared" si="17"/>
        <v>0</v>
      </c>
    </row>
    <row r="164" spans="1:17" x14ac:dyDescent="0.2">
      <c r="A164" s="25" t="s">
        <v>37</v>
      </c>
      <c r="B164" s="26" t="s">
        <v>38</v>
      </c>
      <c r="C164" s="26" t="s">
        <v>12</v>
      </c>
      <c r="D164" s="27" t="s">
        <v>428</v>
      </c>
      <c r="E164" s="28">
        <v>2009</v>
      </c>
      <c r="F164" s="43">
        <v>199</v>
      </c>
      <c r="G164" s="39">
        <v>175</v>
      </c>
      <c r="H164" s="39">
        <v>224</v>
      </c>
      <c r="I164" s="37">
        <f t="shared" si="15"/>
        <v>0.71100485069168218</v>
      </c>
      <c r="J164" s="44">
        <v>48.712902508200003</v>
      </c>
      <c r="K164" s="42">
        <v>40.8066077509148</v>
      </c>
      <c r="L164" s="42">
        <v>71.838821245556701</v>
      </c>
      <c r="M164" s="37">
        <f t="shared" si="16"/>
        <v>0.31893048153920112</v>
      </c>
      <c r="N164" s="44">
        <v>88.679145725618099</v>
      </c>
      <c r="O164" s="42">
        <v>91.342300018094306</v>
      </c>
      <c r="P164" s="42">
        <v>89.032724224363406</v>
      </c>
      <c r="Q164" s="12">
        <f t="shared" si="17"/>
        <v>0.56359090091608222</v>
      </c>
    </row>
    <row r="165" spans="1:17" x14ac:dyDescent="0.2">
      <c r="A165" s="32" t="s">
        <v>439</v>
      </c>
      <c r="B165" s="27" t="s">
        <v>440</v>
      </c>
      <c r="C165" s="27" t="s">
        <v>36</v>
      </c>
      <c r="D165" s="27" t="s">
        <v>428</v>
      </c>
      <c r="E165" s="33">
        <v>2016</v>
      </c>
      <c r="F165" s="41">
        <v>0</v>
      </c>
      <c r="G165" s="38">
        <v>0</v>
      </c>
      <c r="H165" s="26">
        <v>0</v>
      </c>
      <c r="I165" s="37">
        <f t="shared" si="15"/>
        <v>0</v>
      </c>
      <c r="J165" s="41">
        <v>0</v>
      </c>
      <c r="K165" s="38">
        <v>0</v>
      </c>
      <c r="L165" s="68">
        <v>0</v>
      </c>
      <c r="M165" s="37">
        <f t="shared" si="16"/>
        <v>0</v>
      </c>
      <c r="N165" s="41">
        <v>0</v>
      </c>
      <c r="O165" s="38">
        <v>0</v>
      </c>
      <c r="P165" s="68">
        <v>0</v>
      </c>
      <c r="Q165" s="12">
        <f t="shared" si="17"/>
        <v>0</v>
      </c>
    </row>
    <row r="166" spans="1:17" x14ac:dyDescent="0.2">
      <c r="A166" s="25" t="s">
        <v>39</v>
      </c>
      <c r="B166" s="26" t="s">
        <v>40</v>
      </c>
      <c r="C166" s="26" t="s">
        <v>36</v>
      </c>
      <c r="D166" s="27" t="s">
        <v>428</v>
      </c>
      <c r="E166" s="28">
        <v>2014</v>
      </c>
      <c r="F166" s="43">
        <v>0</v>
      </c>
      <c r="G166" s="39">
        <v>1</v>
      </c>
      <c r="H166" s="39">
        <v>0</v>
      </c>
      <c r="I166" s="37">
        <f t="shared" si="15"/>
        <v>1.1836280567194565E-3</v>
      </c>
      <c r="J166" s="44">
        <v>0</v>
      </c>
      <c r="K166" s="42">
        <v>0</v>
      </c>
      <c r="L166" s="42">
        <v>0</v>
      </c>
      <c r="M166" s="37">
        <f t="shared" si="16"/>
        <v>0</v>
      </c>
      <c r="N166" s="44">
        <v>0</v>
      </c>
      <c r="O166" s="42">
        <v>0.70710676908492998</v>
      </c>
      <c r="P166" s="42">
        <v>0</v>
      </c>
      <c r="Q166" s="12">
        <f t="shared" si="17"/>
        <v>1.470144516392698E-3</v>
      </c>
    </row>
    <row r="167" spans="1:17" x14ac:dyDescent="0.2">
      <c r="A167" s="25" t="s">
        <v>41</v>
      </c>
      <c r="B167" s="26" t="s">
        <v>42</v>
      </c>
      <c r="C167" s="26" t="s">
        <v>6</v>
      </c>
      <c r="D167" s="27" t="s">
        <v>428</v>
      </c>
      <c r="E167" s="28">
        <v>2009</v>
      </c>
      <c r="F167" s="43">
        <v>793</v>
      </c>
      <c r="G167" s="39">
        <v>718</v>
      </c>
      <c r="H167" s="39">
        <v>666</v>
      </c>
      <c r="I167" s="37">
        <f t="shared" si="15"/>
        <v>2.5949772401787272</v>
      </c>
      <c r="J167" s="44">
        <v>452.31007935432109</v>
      </c>
      <c r="K167" s="42">
        <v>405.79521897120702</v>
      </c>
      <c r="L167" s="42">
        <v>375.73778536085302</v>
      </c>
      <c r="M167" s="37">
        <f t="shared" si="16"/>
        <v>2.46199612457711</v>
      </c>
      <c r="N167" s="44">
        <v>433.34865821138646</v>
      </c>
      <c r="O167" s="42">
        <v>391.42975855040697</v>
      </c>
      <c r="P167" s="42">
        <v>424.94031114537</v>
      </c>
      <c r="Q167" s="12">
        <f t="shared" si="17"/>
        <v>2.6195288827743495</v>
      </c>
    </row>
    <row r="168" spans="1:17" x14ac:dyDescent="0.2">
      <c r="A168" s="32" t="s">
        <v>441</v>
      </c>
      <c r="B168" s="27" t="s">
        <v>442</v>
      </c>
      <c r="C168" s="27" t="s">
        <v>9</v>
      </c>
      <c r="D168" s="27" t="s">
        <v>428</v>
      </c>
      <c r="E168" s="33">
        <v>2016</v>
      </c>
      <c r="F168" s="41">
        <v>0</v>
      </c>
      <c r="G168" s="38">
        <v>0</v>
      </c>
      <c r="H168" s="26">
        <v>5</v>
      </c>
      <c r="I168" s="37">
        <f t="shared" si="15"/>
        <v>5.7971014492753624E-3</v>
      </c>
      <c r="J168" s="41">
        <v>0</v>
      </c>
      <c r="K168" s="38">
        <v>0</v>
      </c>
      <c r="L168" s="68">
        <v>0</v>
      </c>
      <c r="M168" s="37">
        <f t="shared" si="16"/>
        <v>0</v>
      </c>
      <c r="N168" s="41">
        <v>0</v>
      </c>
      <c r="O168" s="38">
        <v>0</v>
      </c>
      <c r="P168" s="68">
        <v>1.33339917350662</v>
      </c>
      <c r="Q168" s="12">
        <f t="shared" si="17"/>
        <v>2.6785295940022803E-3</v>
      </c>
    </row>
    <row r="169" spans="1:17" x14ac:dyDescent="0.2">
      <c r="A169" s="25" t="s">
        <v>43</v>
      </c>
      <c r="B169" s="26" t="s">
        <v>44</v>
      </c>
      <c r="C169" s="26" t="s">
        <v>9</v>
      </c>
      <c r="D169" s="27" t="s">
        <v>428</v>
      </c>
      <c r="E169" s="28">
        <v>2013</v>
      </c>
      <c r="F169" s="43">
        <v>13</v>
      </c>
      <c r="G169" s="39">
        <v>14</v>
      </c>
      <c r="H169" s="39">
        <v>16</v>
      </c>
      <c r="I169" s="37">
        <f t="shared" si="15"/>
        <v>5.1071654848322059E-2</v>
      </c>
      <c r="J169" s="44">
        <v>5.6568542494923797</v>
      </c>
      <c r="K169" s="42">
        <v>5.4772255750516603</v>
      </c>
      <c r="L169" s="42">
        <v>2</v>
      </c>
      <c r="M169" s="37">
        <f t="shared" si="16"/>
        <v>2.6464274598570779E-2</v>
      </c>
      <c r="N169" s="44">
        <v>6.7756951644541203</v>
      </c>
      <c r="O169" s="42">
        <v>3.8771449717634998</v>
      </c>
      <c r="P169" s="42">
        <v>3.88079936629723</v>
      </c>
      <c r="Q169" s="12">
        <f t="shared" si="17"/>
        <v>3.0743248794336667E-2</v>
      </c>
    </row>
    <row r="170" spans="1:17" x14ac:dyDescent="0.2">
      <c r="A170" s="32" t="s">
        <v>443</v>
      </c>
      <c r="B170" s="27" t="s">
        <v>444</v>
      </c>
      <c r="C170" s="27" t="s">
        <v>36</v>
      </c>
      <c r="D170" s="27" t="s">
        <v>428</v>
      </c>
      <c r="E170" s="33">
        <v>2016</v>
      </c>
      <c r="F170" s="41">
        <v>0</v>
      </c>
      <c r="G170" s="38">
        <v>0</v>
      </c>
      <c r="H170" s="26">
        <v>0</v>
      </c>
      <c r="I170" s="37">
        <f t="shared" si="15"/>
        <v>0</v>
      </c>
      <c r="J170" s="41">
        <v>0</v>
      </c>
      <c r="K170" s="38">
        <v>0</v>
      </c>
      <c r="L170" s="68">
        <v>0</v>
      </c>
      <c r="M170" s="37">
        <f t="shared" si="16"/>
        <v>0</v>
      </c>
      <c r="N170" s="41">
        <v>0</v>
      </c>
      <c r="O170" s="38">
        <v>0</v>
      </c>
      <c r="P170" s="68">
        <v>0</v>
      </c>
      <c r="Q170" s="12">
        <f t="shared" si="17"/>
        <v>0</v>
      </c>
    </row>
    <row r="171" spans="1:17" x14ac:dyDescent="0.2">
      <c r="A171" s="25" t="s">
        <v>45</v>
      </c>
      <c r="B171" s="26" t="s">
        <v>46</v>
      </c>
      <c r="C171" s="26" t="s">
        <v>9</v>
      </c>
      <c r="D171" s="27" t="s">
        <v>428</v>
      </c>
      <c r="E171" s="28">
        <v>2013</v>
      </c>
      <c r="F171" s="43">
        <v>11</v>
      </c>
      <c r="G171" s="39">
        <v>12</v>
      </c>
      <c r="H171" s="39">
        <v>19</v>
      </c>
      <c r="I171" s="37">
        <f t="shared" si="15"/>
        <v>4.9728792309591673E-2</v>
      </c>
      <c r="J171" s="44">
        <v>0</v>
      </c>
      <c r="K171" s="42">
        <v>0</v>
      </c>
      <c r="L171" s="42">
        <v>0</v>
      </c>
      <c r="M171" s="37">
        <f t="shared" si="16"/>
        <v>0</v>
      </c>
      <c r="N171" s="44">
        <v>4.8501427652270097</v>
      </c>
      <c r="O171" s="42">
        <v>5.9754277267142699</v>
      </c>
      <c r="P171" s="42">
        <v>10.216570079670699</v>
      </c>
      <c r="Q171" s="12">
        <f t="shared" si="17"/>
        <v>4.3602533646390357E-2</v>
      </c>
    </row>
    <row r="172" spans="1:17" x14ac:dyDescent="0.2">
      <c r="A172" s="25" t="s">
        <v>47</v>
      </c>
      <c r="B172" s="26" t="s">
        <v>48</v>
      </c>
      <c r="C172" s="26" t="s">
        <v>9</v>
      </c>
      <c r="D172" s="27" t="s">
        <v>428</v>
      </c>
      <c r="E172" s="28">
        <v>2010</v>
      </c>
      <c r="F172" s="43">
        <v>18</v>
      </c>
      <c r="G172" s="39">
        <v>8</v>
      </c>
      <c r="H172" s="39">
        <v>18</v>
      </c>
      <c r="I172" s="37">
        <f t="shared" si="15"/>
        <v>5.2423395324857208E-2</v>
      </c>
      <c r="J172" s="44">
        <v>6.8284271247461898</v>
      </c>
      <c r="K172" s="42">
        <v>0</v>
      </c>
      <c r="L172" s="42">
        <v>2.8284271247461898</v>
      </c>
      <c r="M172" s="37">
        <f t="shared" si="16"/>
        <v>1.9755713125624411E-2</v>
      </c>
      <c r="N172" s="44">
        <v>11.5295394092827</v>
      </c>
      <c r="O172" s="42">
        <v>3.33352730850934</v>
      </c>
      <c r="P172" s="42">
        <v>5.87949419695871</v>
      </c>
      <c r="Q172" s="12">
        <f t="shared" si="17"/>
        <v>4.4072421895910902E-2</v>
      </c>
    </row>
    <row r="173" spans="1:17" x14ac:dyDescent="0.2">
      <c r="A173" s="32" t="s">
        <v>445</v>
      </c>
      <c r="B173" s="27" t="s">
        <v>446</v>
      </c>
      <c r="C173" s="27" t="s">
        <v>36</v>
      </c>
      <c r="D173" s="27" t="s">
        <v>428</v>
      </c>
      <c r="E173" s="33">
        <v>2016</v>
      </c>
      <c r="F173" s="41">
        <v>0</v>
      </c>
      <c r="G173" s="38">
        <v>0</v>
      </c>
      <c r="H173" s="26">
        <v>0</v>
      </c>
      <c r="I173" s="37">
        <f t="shared" si="15"/>
        <v>0</v>
      </c>
      <c r="J173" s="41">
        <v>0</v>
      </c>
      <c r="K173" s="38">
        <v>0</v>
      </c>
      <c r="L173" s="68">
        <v>0</v>
      </c>
      <c r="M173" s="37">
        <f t="shared" si="16"/>
        <v>0</v>
      </c>
      <c r="N173" s="41">
        <v>0</v>
      </c>
      <c r="O173" s="38">
        <v>0</v>
      </c>
      <c r="P173" s="68">
        <v>0</v>
      </c>
      <c r="Q173" s="12">
        <f t="shared" si="17"/>
        <v>0</v>
      </c>
    </row>
    <row r="174" spans="1:17" x14ac:dyDescent="0.2">
      <c r="A174" s="32" t="s">
        <v>447</v>
      </c>
      <c r="B174" s="27" t="s">
        <v>448</v>
      </c>
      <c r="C174" s="27" t="s">
        <v>36</v>
      </c>
      <c r="D174" s="27" t="s">
        <v>428</v>
      </c>
      <c r="E174" s="33">
        <v>2016</v>
      </c>
      <c r="F174" s="41">
        <v>0</v>
      </c>
      <c r="G174" s="38">
        <v>0</v>
      </c>
      <c r="H174" s="26">
        <v>0</v>
      </c>
      <c r="I174" s="37">
        <f t="shared" si="15"/>
        <v>0</v>
      </c>
      <c r="J174" s="41">
        <v>0</v>
      </c>
      <c r="K174" s="38">
        <v>0</v>
      </c>
      <c r="L174" s="68">
        <v>0</v>
      </c>
      <c r="M174" s="37">
        <f t="shared" si="16"/>
        <v>0</v>
      </c>
      <c r="N174" s="41">
        <v>0</v>
      </c>
      <c r="O174" s="38">
        <v>0</v>
      </c>
      <c r="P174" s="68">
        <v>0</v>
      </c>
      <c r="Q174" s="12">
        <f t="shared" si="17"/>
        <v>0</v>
      </c>
    </row>
    <row r="175" spans="1:17" x14ac:dyDescent="0.2">
      <c r="A175" s="32" t="s">
        <v>449</v>
      </c>
      <c r="B175" s="27" t="s">
        <v>450</v>
      </c>
      <c r="C175" s="27" t="s">
        <v>36</v>
      </c>
      <c r="D175" s="27" t="s">
        <v>428</v>
      </c>
      <c r="E175" s="33">
        <v>2016</v>
      </c>
      <c r="F175" s="41">
        <v>0</v>
      </c>
      <c r="G175" s="38">
        <v>0</v>
      </c>
      <c r="H175" s="26">
        <v>0</v>
      </c>
      <c r="I175" s="37">
        <f t="shared" si="15"/>
        <v>0</v>
      </c>
      <c r="J175" s="41">
        <v>0</v>
      </c>
      <c r="K175" s="38">
        <v>0</v>
      </c>
      <c r="L175" s="68">
        <v>0</v>
      </c>
      <c r="M175" s="37">
        <f t="shared" si="16"/>
        <v>0</v>
      </c>
      <c r="N175" s="41">
        <v>0</v>
      </c>
      <c r="O175" s="38">
        <v>0</v>
      </c>
      <c r="P175" s="68">
        <v>0</v>
      </c>
      <c r="Q175" s="12">
        <f t="shared" si="17"/>
        <v>0</v>
      </c>
    </row>
    <row r="176" spans="1:17" x14ac:dyDescent="0.2">
      <c r="A176" s="25" t="s">
        <v>545</v>
      </c>
      <c r="B176" s="26" t="s">
        <v>49</v>
      </c>
      <c r="C176" s="26" t="s">
        <v>6</v>
      </c>
      <c r="D176" s="27" t="s">
        <v>428</v>
      </c>
      <c r="E176" s="28">
        <v>2009</v>
      </c>
      <c r="F176" s="43">
        <v>537</v>
      </c>
      <c r="G176" s="39">
        <v>509</v>
      </c>
      <c r="H176" s="39">
        <v>453</v>
      </c>
      <c r="I176" s="37">
        <f t="shared" si="15"/>
        <v>1.7865474408435738</v>
      </c>
      <c r="J176" s="44">
        <v>340.17337557482034</v>
      </c>
      <c r="K176" s="42">
        <v>270.74283638000099</v>
      </c>
      <c r="L176" s="42">
        <v>327.36614467384999</v>
      </c>
      <c r="M176" s="37">
        <f t="shared" si="16"/>
        <v>1.8688954927726393</v>
      </c>
      <c r="N176" s="44">
        <v>272.81009412653361</v>
      </c>
      <c r="O176" s="42">
        <v>247.693214908919</v>
      </c>
      <c r="P176" s="42">
        <v>295.464580905383</v>
      </c>
      <c r="Q176" s="12">
        <f t="shared" si="17"/>
        <v>1.7078846315431726</v>
      </c>
    </row>
    <row r="177" spans="1:17" x14ac:dyDescent="0.2">
      <c r="A177" s="25" t="s">
        <v>50</v>
      </c>
      <c r="B177" s="26" t="s">
        <v>51</v>
      </c>
      <c r="C177" s="26" t="s">
        <v>6</v>
      </c>
      <c r="D177" s="27" t="s">
        <v>428</v>
      </c>
      <c r="E177" s="28">
        <v>2009</v>
      </c>
      <c r="F177" s="43">
        <v>339</v>
      </c>
      <c r="G177" s="39">
        <v>318</v>
      </c>
      <c r="H177" s="39">
        <v>332</v>
      </c>
      <c r="I177" s="37">
        <f t="shared" si="15"/>
        <v>1.177251764746881</v>
      </c>
      <c r="J177" s="44">
        <v>156.896729317216</v>
      </c>
      <c r="K177" s="42">
        <v>168.67080108084701</v>
      </c>
      <c r="L177" s="42">
        <v>184.81347063656901</v>
      </c>
      <c r="M177" s="37">
        <f t="shared" si="16"/>
        <v>1.0120391502663337</v>
      </c>
      <c r="N177" s="44">
        <v>157.87057999359865</v>
      </c>
      <c r="O177" s="42">
        <v>162.43444449736199</v>
      </c>
      <c r="P177" s="42">
        <v>158.11219739338401</v>
      </c>
      <c r="Q177" s="12">
        <f t="shared" si="17"/>
        <v>1.0021822095506596</v>
      </c>
    </row>
    <row r="178" spans="1:17" x14ac:dyDescent="0.2">
      <c r="A178" s="32" t="s">
        <v>451</v>
      </c>
      <c r="B178" s="27" t="s">
        <v>452</v>
      </c>
      <c r="C178" s="27" t="s">
        <v>36</v>
      </c>
      <c r="D178" s="27" t="s">
        <v>428</v>
      </c>
      <c r="E178" s="33">
        <v>2016</v>
      </c>
      <c r="F178" s="41">
        <v>0</v>
      </c>
      <c r="G178" s="38">
        <v>0</v>
      </c>
      <c r="H178" s="26">
        <v>2</v>
      </c>
      <c r="I178" s="37">
        <f t="shared" si="15"/>
        <v>2.3188405797101449E-3</v>
      </c>
      <c r="J178" s="41">
        <v>0</v>
      </c>
      <c r="K178" s="38">
        <v>0</v>
      </c>
      <c r="L178" s="68">
        <v>0</v>
      </c>
      <c r="M178" s="37">
        <f t="shared" si="16"/>
        <v>0</v>
      </c>
      <c r="N178" s="41">
        <v>0</v>
      </c>
      <c r="O178" s="38">
        <v>0</v>
      </c>
      <c r="P178" s="68">
        <v>0.70710676908492998</v>
      </c>
      <c r="Q178" s="12">
        <f t="shared" si="17"/>
        <v>1.4204346640866719E-3</v>
      </c>
    </row>
    <row r="179" spans="1:17" x14ac:dyDescent="0.2">
      <c r="A179" s="32" t="s">
        <v>453</v>
      </c>
      <c r="B179" s="27" t="s">
        <v>454</v>
      </c>
      <c r="C179" s="27" t="s">
        <v>36</v>
      </c>
      <c r="D179" s="27" t="s">
        <v>455</v>
      </c>
      <c r="E179" s="33">
        <v>2016</v>
      </c>
      <c r="F179" s="41">
        <v>0</v>
      </c>
      <c r="G179" s="38">
        <v>0</v>
      </c>
      <c r="H179" s="26">
        <v>0</v>
      </c>
      <c r="I179" s="37">
        <f t="shared" si="15"/>
        <v>0</v>
      </c>
      <c r="J179" s="41">
        <v>0</v>
      </c>
      <c r="K179" s="38">
        <v>0</v>
      </c>
      <c r="L179" s="68">
        <v>0</v>
      </c>
      <c r="M179" s="37">
        <f t="shared" si="16"/>
        <v>0</v>
      </c>
      <c r="N179" s="41">
        <v>0</v>
      </c>
      <c r="O179" s="38">
        <v>0</v>
      </c>
      <c r="P179" s="68">
        <v>0</v>
      </c>
      <c r="Q179" s="12">
        <f t="shared" si="17"/>
        <v>0</v>
      </c>
    </row>
    <row r="180" spans="1:17" x14ac:dyDescent="0.2">
      <c r="A180" s="32" t="s">
        <v>456</v>
      </c>
      <c r="B180" s="27" t="s">
        <v>457</v>
      </c>
      <c r="C180" s="27" t="s">
        <v>36</v>
      </c>
      <c r="D180" s="27" t="s">
        <v>455</v>
      </c>
      <c r="E180" s="33">
        <v>2016</v>
      </c>
      <c r="F180" s="41">
        <v>0</v>
      </c>
      <c r="G180" s="38">
        <v>0</v>
      </c>
      <c r="H180" s="26">
        <v>0</v>
      </c>
      <c r="I180" s="37">
        <f t="shared" si="15"/>
        <v>0</v>
      </c>
      <c r="J180" s="41">
        <v>0</v>
      </c>
      <c r="K180" s="38">
        <v>0</v>
      </c>
      <c r="L180" s="68">
        <v>0</v>
      </c>
      <c r="M180" s="37">
        <f t="shared" si="16"/>
        <v>0</v>
      </c>
      <c r="N180" s="41">
        <v>0</v>
      </c>
      <c r="O180" s="38">
        <v>0</v>
      </c>
      <c r="P180" s="68">
        <v>0</v>
      </c>
      <c r="Q180" s="12">
        <f t="shared" si="17"/>
        <v>0</v>
      </c>
    </row>
    <row r="181" spans="1:17" x14ac:dyDescent="0.2">
      <c r="A181" s="32" t="s">
        <v>458</v>
      </c>
      <c r="B181" s="27" t="s">
        <v>459</v>
      </c>
      <c r="C181" s="27" t="s">
        <v>36</v>
      </c>
      <c r="D181" s="27" t="s">
        <v>455</v>
      </c>
      <c r="E181" s="33">
        <v>2016</v>
      </c>
      <c r="F181" s="41">
        <v>0</v>
      </c>
      <c r="G181" s="38">
        <v>0</v>
      </c>
      <c r="H181" s="26">
        <v>0</v>
      </c>
      <c r="I181" s="37">
        <f t="shared" si="15"/>
        <v>0</v>
      </c>
      <c r="J181" s="41">
        <v>0</v>
      </c>
      <c r="K181" s="38">
        <v>0</v>
      </c>
      <c r="L181" s="68">
        <v>0</v>
      </c>
      <c r="M181" s="37">
        <f t="shared" si="16"/>
        <v>0</v>
      </c>
      <c r="N181" s="41">
        <v>0</v>
      </c>
      <c r="O181" s="38">
        <v>0</v>
      </c>
      <c r="P181" s="68">
        <v>0</v>
      </c>
      <c r="Q181" s="12">
        <f t="shared" si="17"/>
        <v>0</v>
      </c>
    </row>
    <row r="182" spans="1:17" x14ac:dyDescent="0.2">
      <c r="A182" s="32" t="s">
        <v>460</v>
      </c>
      <c r="B182" s="27" t="s">
        <v>461</v>
      </c>
      <c r="C182" s="27" t="s">
        <v>36</v>
      </c>
      <c r="D182" s="27" t="s">
        <v>455</v>
      </c>
      <c r="E182" s="33">
        <v>2016</v>
      </c>
      <c r="F182" s="41">
        <v>0</v>
      </c>
      <c r="G182" s="38">
        <v>0</v>
      </c>
      <c r="H182" s="26">
        <v>2</v>
      </c>
      <c r="I182" s="37">
        <f t="shared" si="15"/>
        <v>2.3188405797101449E-3</v>
      </c>
      <c r="J182" s="41">
        <v>0</v>
      </c>
      <c r="K182" s="38">
        <v>0</v>
      </c>
      <c r="L182" s="68">
        <v>0</v>
      </c>
      <c r="M182" s="37">
        <f t="shared" si="16"/>
        <v>0</v>
      </c>
      <c r="N182" s="41">
        <v>0</v>
      </c>
      <c r="O182" s="38">
        <v>0</v>
      </c>
      <c r="P182" s="68">
        <v>1.0690449987138999</v>
      </c>
      <c r="Q182" s="12">
        <f t="shared" si="17"/>
        <v>2.1474954561767575E-3</v>
      </c>
    </row>
    <row r="183" spans="1:17" x14ac:dyDescent="0.2">
      <c r="A183" s="25" t="s">
        <v>184</v>
      </c>
      <c r="B183" s="26" t="s">
        <v>185</v>
      </c>
      <c r="C183" s="26" t="s">
        <v>6</v>
      </c>
      <c r="D183" s="27" t="s">
        <v>455</v>
      </c>
      <c r="E183" s="28">
        <v>2009</v>
      </c>
      <c r="F183" s="43">
        <v>542</v>
      </c>
      <c r="G183" s="39">
        <v>547</v>
      </c>
      <c r="H183" s="39">
        <v>522</v>
      </c>
      <c r="I183" s="37">
        <f t="shared" si="15"/>
        <v>1.9176599752360546</v>
      </c>
      <c r="J183" s="44">
        <v>432.77575082643898</v>
      </c>
      <c r="K183" s="42">
        <v>447.88122180631302</v>
      </c>
      <c r="L183" s="42">
        <v>363.172803005768</v>
      </c>
      <c r="M183" s="37">
        <f t="shared" si="16"/>
        <v>2.4795905736063841</v>
      </c>
      <c r="N183" s="44">
        <v>402.930119805885</v>
      </c>
      <c r="O183" s="42">
        <v>419.43206098862498</v>
      </c>
      <c r="P183" s="42">
        <v>291.40544390859401</v>
      </c>
      <c r="Q183" s="12">
        <f t="shared" si="17"/>
        <v>2.3426727993425867</v>
      </c>
    </row>
    <row r="184" spans="1:17" x14ac:dyDescent="0.2">
      <c r="A184" s="25" t="s">
        <v>532</v>
      </c>
      <c r="B184" s="26" t="s">
        <v>533</v>
      </c>
      <c r="C184" s="26" t="s">
        <v>36</v>
      </c>
      <c r="D184" s="18" t="s">
        <v>455</v>
      </c>
      <c r="E184" s="28">
        <v>2015</v>
      </c>
      <c r="F184" s="38">
        <v>0</v>
      </c>
      <c r="G184" s="39">
        <v>0</v>
      </c>
      <c r="H184" s="38">
        <v>0</v>
      </c>
      <c r="I184" s="37">
        <f t="shared" si="15"/>
        <v>0</v>
      </c>
      <c r="J184" s="38">
        <v>0</v>
      </c>
      <c r="K184" s="42">
        <v>0</v>
      </c>
      <c r="L184" s="73">
        <v>0</v>
      </c>
      <c r="M184" s="37">
        <f t="shared" si="16"/>
        <v>0</v>
      </c>
      <c r="N184" s="38">
        <v>0</v>
      </c>
      <c r="O184" s="42">
        <v>0</v>
      </c>
      <c r="P184" s="38">
        <v>0</v>
      </c>
      <c r="Q184" s="12">
        <f t="shared" si="17"/>
        <v>0</v>
      </c>
    </row>
    <row r="185" spans="1:17" x14ac:dyDescent="0.2">
      <c r="A185" s="25" t="s">
        <v>550</v>
      </c>
      <c r="B185" s="26" t="s">
        <v>186</v>
      </c>
      <c r="C185" s="26" t="s">
        <v>36</v>
      </c>
      <c r="D185" s="27" t="s">
        <v>455</v>
      </c>
      <c r="E185" s="28">
        <v>2014</v>
      </c>
      <c r="F185" s="43">
        <v>7</v>
      </c>
      <c r="G185" s="39">
        <v>9</v>
      </c>
      <c r="H185" s="39">
        <v>14</v>
      </c>
      <c r="I185" s="37">
        <f t="shared" si="15"/>
        <v>3.547307210044455E-2</v>
      </c>
      <c r="J185" s="44">
        <v>0</v>
      </c>
      <c r="K185" s="42">
        <v>0</v>
      </c>
      <c r="L185" s="42">
        <v>0</v>
      </c>
      <c r="M185" s="37">
        <f t="shared" si="16"/>
        <v>0</v>
      </c>
      <c r="N185" s="44">
        <v>3.0159281605519008</v>
      </c>
      <c r="O185" s="42">
        <v>6.0438667093908602</v>
      </c>
      <c r="P185" s="42">
        <v>9.06628068887977</v>
      </c>
      <c r="Q185" s="12">
        <f t="shared" si="17"/>
        <v>3.7404264792773895E-2</v>
      </c>
    </row>
    <row r="186" spans="1:17" x14ac:dyDescent="0.2">
      <c r="A186" s="32" t="s">
        <v>462</v>
      </c>
      <c r="B186" s="27" t="s">
        <v>463</v>
      </c>
      <c r="C186" s="27" t="s">
        <v>36</v>
      </c>
      <c r="D186" s="27" t="s">
        <v>455</v>
      </c>
      <c r="E186" s="33">
        <v>2016</v>
      </c>
      <c r="F186" s="41">
        <v>0</v>
      </c>
      <c r="G186" s="38">
        <v>0</v>
      </c>
      <c r="H186" s="26">
        <v>1</v>
      </c>
      <c r="I186" s="37">
        <f t="shared" ref="I186:I236" si="18">((100/$H$249*H186)*1/3+(100/$F$249*F186)*1/3+(100/$G$249*G186)*1/3)</f>
        <v>1.1594202898550724E-3</v>
      </c>
      <c r="J186" s="41">
        <v>0</v>
      </c>
      <c r="K186" s="38">
        <v>0</v>
      </c>
      <c r="L186" s="68">
        <v>0</v>
      </c>
      <c r="M186" s="37">
        <f t="shared" ref="M186:M236" si="19">((100/$L$249*L186)*1/3+(100/$J$249*J186)*1/3+(100/$K$249*K186)*1/3)</f>
        <v>0</v>
      </c>
      <c r="N186" s="41">
        <v>0</v>
      </c>
      <c r="O186" s="38">
        <v>0</v>
      </c>
      <c r="P186" s="68">
        <v>1.3363061329675099</v>
      </c>
      <c r="Q186" s="12">
        <f t="shared" ref="Q186:Q236" si="20">((100/$P$249*P186)*1/3+(100/$N$249*N186)*1/3+(100/$O$249*O186)*1/3)</f>
        <v>2.6843690883557089E-3</v>
      </c>
    </row>
    <row r="187" spans="1:17" x14ac:dyDescent="0.2">
      <c r="A187" s="32" t="s">
        <v>464</v>
      </c>
      <c r="B187" s="27" t="s">
        <v>465</v>
      </c>
      <c r="C187" s="27" t="s">
        <v>36</v>
      </c>
      <c r="D187" s="27" t="s">
        <v>455</v>
      </c>
      <c r="E187" s="33">
        <v>2016</v>
      </c>
      <c r="F187" s="41">
        <v>0</v>
      </c>
      <c r="G187" s="38">
        <v>0</v>
      </c>
      <c r="H187" s="26">
        <v>0</v>
      </c>
      <c r="I187" s="37">
        <f t="shared" si="18"/>
        <v>0</v>
      </c>
      <c r="J187" s="41">
        <v>0</v>
      </c>
      <c r="K187" s="38">
        <v>0</v>
      </c>
      <c r="L187" s="68">
        <v>0</v>
      </c>
      <c r="M187" s="37">
        <f t="shared" si="19"/>
        <v>0</v>
      </c>
      <c r="N187" s="41">
        <v>0</v>
      </c>
      <c r="O187" s="38">
        <v>0</v>
      </c>
      <c r="P187" s="68">
        <v>0</v>
      </c>
      <c r="Q187" s="12">
        <f t="shared" si="20"/>
        <v>0</v>
      </c>
    </row>
    <row r="188" spans="1:17" x14ac:dyDescent="0.2">
      <c r="A188" s="25" t="s">
        <v>187</v>
      </c>
      <c r="B188" s="26" t="s">
        <v>188</v>
      </c>
      <c r="C188" s="26" t="s">
        <v>6</v>
      </c>
      <c r="D188" s="27" t="s">
        <v>455</v>
      </c>
      <c r="E188" s="28">
        <v>2009</v>
      </c>
      <c r="F188" s="43">
        <v>721</v>
      </c>
      <c r="G188" s="39">
        <v>861</v>
      </c>
      <c r="H188" s="39">
        <v>859</v>
      </c>
      <c r="I188" s="37">
        <f t="shared" si="18"/>
        <v>2.8996649456167973</v>
      </c>
      <c r="J188" s="44">
        <v>406.16947644901148</v>
      </c>
      <c r="K188" s="42">
        <v>493.91986705430099</v>
      </c>
      <c r="L188" s="42">
        <v>522.84532811483803</v>
      </c>
      <c r="M188" s="37">
        <f t="shared" si="19"/>
        <v>2.8164885467401062</v>
      </c>
      <c r="N188" s="44">
        <v>429.00438499392209</v>
      </c>
      <c r="O188" s="42">
        <v>450.45828290549298</v>
      </c>
      <c r="P188" s="42">
        <v>463.28502784493401</v>
      </c>
      <c r="Q188" s="12">
        <f t="shared" si="20"/>
        <v>2.8097371950891952</v>
      </c>
    </row>
    <row r="189" spans="1:17" x14ac:dyDescent="0.2">
      <c r="A189" s="25" t="s">
        <v>189</v>
      </c>
      <c r="B189" s="26" t="s">
        <v>190</v>
      </c>
      <c r="C189" s="26" t="s">
        <v>12</v>
      </c>
      <c r="D189" s="27" t="s">
        <v>455</v>
      </c>
      <c r="E189" s="28">
        <v>2009</v>
      </c>
      <c r="F189" s="43">
        <v>169</v>
      </c>
      <c r="G189" s="39">
        <v>165</v>
      </c>
      <c r="H189" s="39">
        <v>188</v>
      </c>
      <c r="I189" s="37">
        <f t="shared" si="18"/>
        <v>0.62062143026685457</v>
      </c>
      <c r="J189" s="44">
        <v>71.847292734604878</v>
      </c>
      <c r="K189" s="42">
        <v>58.372030155077603</v>
      </c>
      <c r="L189" s="42">
        <v>57.044784120130899</v>
      </c>
      <c r="M189" s="37">
        <f t="shared" si="19"/>
        <v>0.37412938482361408</v>
      </c>
      <c r="N189" s="44">
        <v>60.594233310460687</v>
      </c>
      <c r="O189" s="42">
        <v>65.597771534058396</v>
      </c>
      <c r="P189" s="42">
        <v>63.263690446819503</v>
      </c>
      <c r="Q189" s="12">
        <f t="shared" si="20"/>
        <v>0.39659675382687576</v>
      </c>
    </row>
    <row r="190" spans="1:17" x14ac:dyDescent="0.2">
      <c r="A190" s="25" t="s">
        <v>534</v>
      </c>
      <c r="B190" s="26" t="s">
        <v>535</v>
      </c>
      <c r="C190" s="26" t="s">
        <v>36</v>
      </c>
      <c r="D190" s="18" t="s">
        <v>455</v>
      </c>
      <c r="E190" s="28">
        <v>2015</v>
      </c>
      <c r="F190" s="38">
        <v>0</v>
      </c>
      <c r="G190" s="39">
        <v>0</v>
      </c>
      <c r="H190" s="38">
        <v>0</v>
      </c>
      <c r="I190" s="37">
        <f t="shared" si="18"/>
        <v>0</v>
      </c>
      <c r="J190" s="38">
        <v>0</v>
      </c>
      <c r="K190" s="42">
        <v>0</v>
      </c>
      <c r="L190" s="73">
        <v>0</v>
      </c>
      <c r="M190" s="37">
        <f t="shared" si="19"/>
        <v>0</v>
      </c>
      <c r="N190" s="38">
        <v>0</v>
      </c>
      <c r="O190" s="42">
        <v>0</v>
      </c>
      <c r="P190" s="38">
        <v>0</v>
      </c>
      <c r="Q190" s="12">
        <f t="shared" si="20"/>
        <v>0</v>
      </c>
    </row>
    <row r="191" spans="1:17" x14ac:dyDescent="0.2">
      <c r="A191" s="32" t="s">
        <v>466</v>
      </c>
      <c r="B191" s="27" t="s">
        <v>467</v>
      </c>
      <c r="C191" s="27" t="s">
        <v>36</v>
      </c>
      <c r="D191" s="27" t="s">
        <v>455</v>
      </c>
      <c r="E191" s="33">
        <v>2016</v>
      </c>
      <c r="F191" s="41">
        <v>0</v>
      </c>
      <c r="G191" s="38">
        <v>0</v>
      </c>
      <c r="H191" s="26">
        <v>0</v>
      </c>
      <c r="I191" s="37">
        <f t="shared" si="18"/>
        <v>0</v>
      </c>
      <c r="J191" s="41">
        <v>0</v>
      </c>
      <c r="K191" s="38">
        <v>0</v>
      </c>
      <c r="L191" s="68">
        <v>0</v>
      </c>
      <c r="M191" s="37">
        <f t="shared" si="19"/>
        <v>0</v>
      </c>
      <c r="N191" s="41">
        <v>0</v>
      </c>
      <c r="O191" s="38">
        <v>0</v>
      </c>
      <c r="P191" s="68">
        <v>0</v>
      </c>
      <c r="Q191" s="12">
        <f t="shared" si="20"/>
        <v>0</v>
      </c>
    </row>
    <row r="192" spans="1:17" x14ac:dyDescent="0.2">
      <c r="A192" s="32" t="s">
        <v>468</v>
      </c>
      <c r="B192" s="27" t="s">
        <v>469</v>
      </c>
      <c r="C192" s="27" t="s">
        <v>36</v>
      </c>
      <c r="D192" s="27" t="s">
        <v>455</v>
      </c>
      <c r="E192" s="33">
        <v>2016</v>
      </c>
      <c r="F192" s="41">
        <v>0</v>
      </c>
      <c r="G192" s="38">
        <v>0</v>
      </c>
      <c r="H192" s="26">
        <v>0</v>
      </c>
      <c r="I192" s="37">
        <f t="shared" si="18"/>
        <v>0</v>
      </c>
      <c r="J192" s="41">
        <v>0</v>
      </c>
      <c r="K192" s="38">
        <v>0</v>
      </c>
      <c r="L192" s="68">
        <v>0</v>
      </c>
      <c r="M192" s="37">
        <f t="shared" si="19"/>
        <v>0</v>
      </c>
      <c r="N192" s="41">
        <v>0</v>
      </c>
      <c r="O192" s="38">
        <v>0</v>
      </c>
      <c r="P192" s="68">
        <v>0</v>
      </c>
      <c r="Q192" s="12">
        <f t="shared" si="20"/>
        <v>0</v>
      </c>
    </row>
    <row r="193" spans="1:17" x14ac:dyDescent="0.2">
      <c r="A193" s="25" t="s">
        <v>191</v>
      </c>
      <c r="B193" s="26" t="s">
        <v>192</v>
      </c>
      <c r="C193" s="26" t="s">
        <v>12</v>
      </c>
      <c r="D193" s="27" t="s">
        <v>455</v>
      </c>
      <c r="E193" s="28">
        <v>2009</v>
      </c>
      <c r="F193" s="43">
        <v>256</v>
      </c>
      <c r="G193" s="39">
        <v>284</v>
      </c>
      <c r="H193" s="39">
        <v>275</v>
      </c>
      <c r="I193" s="37">
        <f t="shared" si="18"/>
        <v>0.9690859615601275</v>
      </c>
      <c r="J193" s="44">
        <v>140.6594286766734</v>
      </c>
      <c r="K193" s="42">
        <v>167.378020504419</v>
      </c>
      <c r="L193" s="42">
        <v>145.20715241409599</v>
      </c>
      <c r="M193" s="37">
        <f t="shared" si="19"/>
        <v>0.90020399099722881</v>
      </c>
      <c r="N193" s="44">
        <v>99.290586595924495</v>
      </c>
      <c r="O193" s="42">
        <v>136.36468313320799</v>
      </c>
      <c r="P193" s="42">
        <v>147.49855132332999</v>
      </c>
      <c r="Q193" s="12">
        <f t="shared" si="20"/>
        <v>0.79795676611002975</v>
      </c>
    </row>
    <row r="194" spans="1:17" x14ac:dyDescent="0.2">
      <c r="A194" s="25" t="s">
        <v>193</v>
      </c>
      <c r="B194" s="26" t="s">
        <v>194</v>
      </c>
      <c r="C194" s="26" t="s">
        <v>9</v>
      </c>
      <c r="D194" s="27" t="s">
        <v>455</v>
      </c>
      <c r="E194" s="28">
        <v>2013</v>
      </c>
      <c r="F194" s="43">
        <v>6</v>
      </c>
      <c r="G194" s="39">
        <v>13</v>
      </c>
      <c r="H194" s="39">
        <v>8</v>
      </c>
      <c r="I194" s="37">
        <f t="shared" si="18"/>
        <v>3.2024128940763598E-2</v>
      </c>
      <c r="J194" s="44">
        <v>0</v>
      </c>
      <c r="K194" s="42">
        <v>0</v>
      </c>
      <c r="L194" s="42">
        <v>0</v>
      </c>
      <c r="M194" s="37">
        <f t="shared" si="19"/>
        <v>0</v>
      </c>
      <c r="N194" s="44">
        <v>2.1082564469635119</v>
      </c>
      <c r="O194" s="42">
        <v>4.0270078686097799</v>
      </c>
      <c r="P194" s="42">
        <v>4.8786678527465499</v>
      </c>
      <c r="Q194" s="12">
        <f t="shared" si="20"/>
        <v>2.2804748472573935E-2</v>
      </c>
    </row>
    <row r="195" spans="1:17" x14ac:dyDescent="0.2">
      <c r="A195" s="25" t="s">
        <v>195</v>
      </c>
      <c r="B195" s="26" t="s">
        <v>196</v>
      </c>
      <c r="C195" s="26" t="s">
        <v>6</v>
      </c>
      <c r="D195" s="27" t="s">
        <v>455</v>
      </c>
      <c r="E195" s="28">
        <v>2009</v>
      </c>
      <c r="F195" s="43">
        <v>1041</v>
      </c>
      <c r="G195" s="39">
        <v>1336</v>
      </c>
      <c r="H195" s="39">
        <v>1328</v>
      </c>
      <c r="I195" s="37">
        <f t="shared" si="18"/>
        <v>4.3982751556776396</v>
      </c>
      <c r="J195" s="44">
        <v>799.79486126991446</v>
      </c>
      <c r="K195" s="42">
        <v>1055.3125609128299</v>
      </c>
      <c r="L195" s="42">
        <v>1059.8374749445099</v>
      </c>
      <c r="M195" s="37">
        <f t="shared" si="19"/>
        <v>5.7657554099074879</v>
      </c>
      <c r="N195" s="44">
        <v>772.79187336553741</v>
      </c>
      <c r="O195" s="42">
        <v>850.68475587637704</v>
      </c>
      <c r="P195" s="42">
        <v>971.23866949011096</v>
      </c>
      <c r="Q195" s="12">
        <f t="shared" si="20"/>
        <v>5.4175419562613811</v>
      </c>
    </row>
    <row r="196" spans="1:17" x14ac:dyDescent="0.2">
      <c r="A196" s="32" t="s">
        <v>553</v>
      </c>
      <c r="B196" s="27" t="s">
        <v>554</v>
      </c>
      <c r="C196" s="27" t="s">
        <v>70</v>
      </c>
      <c r="D196" s="27" t="s">
        <v>455</v>
      </c>
      <c r="E196" s="33">
        <v>2016</v>
      </c>
      <c r="F196" s="41">
        <v>0</v>
      </c>
      <c r="G196" s="38">
        <v>0</v>
      </c>
      <c r="H196" s="26">
        <v>13</v>
      </c>
      <c r="I196" s="37">
        <f t="shared" si="18"/>
        <v>1.5072463768115942E-2</v>
      </c>
      <c r="J196" s="41">
        <v>0</v>
      </c>
      <c r="K196" s="38">
        <v>0</v>
      </c>
      <c r="L196" s="68">
        <v>11.0905365064094</v>
      </c>
      <c r="M196" s="37">
        <f t="shared" si="19"/>
        <v>2.10207470134075E-2</v>
      </c>
      <c r="N196" s="41">
        <v>0</v>
      </c>
      <c r="O196" s="38">
        <v>0</v>
      </c>
      <c r="P196" s="68">
        <v>19.228694972170398</v>
      </c>
      <c r="Q196" s="12">
        <f t="shared" si="20"/>
        <v>3.8626564017999639E-2</v>
      </c>
    </row>
    <row r="197" spans="1:17" x14ac:dyDescent="0.2">
      <c r="A197" s="32" t="s">
        <v>470</v>
      </c>
      <c r="B197" s="27" t="s">
        <v>471</v>
      </c>
      <c r="C197" s="27" t="s">
        <v>9</v>
      </c>
      <c r="D197" s="27" t="s">
        <v>455</v>
      </c>
      <c r="E197" s="33">
        <v>2016</v>
      </c>
      <c r="F197" s="41">
        <v>0</v>
      </c>
      <c r="G197" s="38">
        <v>0</v>
      </c>
      <c r="H197" s="26">
        <v>1</v>
      </c>
      <c r="I197" s="37">
        <f t="shared" si="18"/>
        <v>1.1594202898550724E-3</v>
      </c>
      <c r="J197" s="41">
        <v>0</v>
      </c>
      <c r="K197" s="38">
        <v>0</v>
      </c>
      <c r="L197" s="68">
        <v>0</v>
      </c>
      <c r="M197" s="37">
        <f t="shared" si="19"/>
        <v>0</v>
      </c>
      <c r="N197" s="41">
        <v>0</v>
      </c>
      <c r="O197" s="38">
        <v>0</v>
      </c>
      <c r="P197" s="68">
        <v>0.17817415509905102</v>
      </c>
      <c r="Q197" s="12">
        <f t="shared" si="20"/>
        <v>3.5791588655637567E-4</v>
      </c>
    </row>
    <row r="198" spans="1:17" x14ac:dyDescent="0.2">
      <c r="A198" s="32" t="s">
        <v>472</v>
      </c>
      <c r="B198" s="27" t="s">
        <v>473</v>
      </c>
      <c r="C198" s="27" t="s">
        <v>36</v>
      </c>
      <c r="D198" s="27" t="s">
        <v>455</v>
      </c>
      <c r="E198" s="33">
        <v>2016</v>
      </c>
      <c r="F198" s="41">
        <v>0</v>
      </c>
      <c r="G198" s="38">
        <v>0</v>
      </c>
      <c r="H198" s="26">
        <v>1</v>
      </c>
      <c r="I198" s="37">
        <f t="shared" si="18"/>
        <v>1.1594202898550724E-3</v>
      </c>
      <c r="J198" s="41">
        <v>0</v>
      </c>
      <c r="K198" s="38">
        <v>0</v>
      </c>
      <c r="L198" s="68">
        <v>0</v>
      </c>
      <c r="M198" s="37">
        <f t="shared" si="19"/>
        <v>0</v>
      </c>
      <c r="N198" s="41">
        <v>0</v>
      </c>
      <c r="O198" s="38">
        <v>0</v>
      </c>
      <c r="P198" s="68">
        <v>0.16439899238380201</v>
      </c>
      <c r="Q198" s="12">
        <f t="shared" si="20"/>
        <v>3.3024436723335266E-4</v>
      </c>
    </row>
    <row r="199" spans="1:17" x14ac:dyDescent="0.2">
      <c r="A199" s="32" t="s">
        <v>474</v>
      </c>
      <c r="B199" s="27" t="s">
        <v>475</v>
      </c>
      <c r="C199" s="27" t="s">
        <v>36</v>
      </c>
      <c r="D199" s="27" t="s">
        <v>455</v>
      </c>
      <c r="E199" s="33">
        <v>2016</v>
      </c>
      <c r="F199" s="41">
        <v>0</v>
      </c>
      <c r="G199" s="38">
        <v>0</v>
      </c>
      <c r="H199" s="26">
        <v>0</v>
      </c>
      <c r="I199" s="37">
        <f t="shared" si="18"/>
        <v>0</v>
      </c>
      <c r="J199" s="41">
        <v>0</v>
      </c>
      <c r="K199" s="38">
        <v>0</v>
      </c>
      <c r="L199" s="68">
        <v>0</v>
      </c>
      <c r="M199" s="37">
        <f t="shared" si="19"/>
        <v>0</v>
      </c>
      <c r="N199" s="41">
        <v>0</v>
      </c>
      <c r="O199" s="38">
        <v>0</v>
      </c>
      <c r="P199" s="68">
        <v>0</v>
      </c>
      <c r="Q199" s="12">
        <f t="shared" si="20"/>
        <v>0</v>
      </c>
    </row>
    <row r="200" spans="1:17" x14ac:dyDescent="0.2">
      <c r="A200" s="32" t="s">
        <v>476</v>
      </c>
      <c r="B200" s="27" t="s">
        <v>477</v>
      </c>
      <c r="C200" s="27" t="s">
        <v>36</v>
      </c>
      <c r="D200" s="27" t="s">
        <v>455</v>
      </c>
      <c r="E200" s="33">
        <v>2016</v>
      </c>
      <c r="F200" s="41">
        <v>0</v>
      </c>
      <c r="G200" s="38">
        <v>0</v>
      </c>
      <c r="H200" s="26">
        <v>0</v>
      </c>
      <c r="I200" s="37">
        <f t="shared" si="18"/>
        <v>0</v>
      </c>
      <c r="J200" s="41">
        <v>0</v>
      </c>
      <c r="K200" s="38">
        <v>0</v>
      </c>
      <c r="L200" s="68">
        <v>0</v>
      </c>
      <c r="M200" s="37">
        <f t="shared" si="19"/>
        <v>0</v>
      </c>
      <c r="N200" s="41">
        <v>0</v>
      </c>
      <c r="O200" s="38">
        <v>0</v>
      </c>
      <c r="P200" s="68">
        <v>0</v>
      </c>
      <c r="Q200" s="12">
        <f t="shared" si="20"/>
        <v>0</v>
      </c>
    </row>
    <row r="201" spans="1:17" x14ac:dyDescent="0.2">
      <c r="A201" s="32" t="s">
        <v>478</v>
      </c>
      <c r="B201" s="27" t="s">
        <v>479</v>
      </c>
      <c r="C201" s="27" t="s">
        <v>36</v>
      </c>
      <c r="D201" s="27" t="s">
        <v>455</v>
      </c>
      <c r="E201" s="33">
        <v>2016</v>
      </c>
      <c r="F201" s="41">
        <v>0</v>
      </c>
      <c r="G201" s="38">
        <v>0</v>
      </c>
      <c r="H201" s="26">
        <v>0</v>
      </c>
      <c r="I201" s="37">
        <f t="shared" si="18"/>
        <v>0</v>
      </c>
      <c r="J201" s="41">
        <v>0</v>
      </c>
      <c r="K201" s="38">
        <v>0</v>
      </c>
      <c r="L201" s="68">
        <v>0</v>
      </c>
      <c r="M201" s="37">
        <f t="shared" si="19"/>
        <v>0</v>
      </c>
      <c r="N201" s="41">
        <v>0</v>
      </c>
      <c r="O201" s="38">
        <v>0</v>
      </c>
      <c r="P201" s="68">
        <v>0</v>
      </c>
      <c r="Q201" s="12">
        <f t="shared" si="20"/>
        <v>0</v>
      </c>
    </row>
    <row r="202" spans="1:17" x14ac:dyDescent="0.2">
      <c r="A202" s="32" t="s">
        <v>480</v>
      </c>
      <c r="B202" s="27" t="s">
        <v>481</v>
      </c>
      <c r="C202" s="27" t="s">
        <v>36</v>
      </c>
      <c r="D202" s="27" t="s">
        <v>455</v>
      </c>
      <c r="E202" s="33">
        <v>2016</v>
      </c>
      <c r="F202" s="41">
        <v>0</v>
      </c>
      <c r="G202" s="38">
        <v>0</v>
      </c>
      <c r="H202" s="26">
        <v>0</v>
      </c>
      <c r="I202" s="37">
        <f t="shared" si="18"/>
        <v>0</v>
      </c>
      <c r="J202" s="41">
        <v>0</v>
      </c>
      <c r="K202" s="38">
        <v>0</v>
      </c>
      <c r="L202" s="68">
        <v>0</v>
      </c>
      <c r="M202" s="37">
        <f t="shared" si="19"/>
        <v>0</v>
      </c>
      <c r="N202" s="41">
        <v>0</v>
      </c>
      <c r="O202" s="38">
        <v>0</v>
      </c>
      <c r="P202" s="68">
        <v>0</v>
      </c>
      <c r="Q202" s="12">
        <f t="shared" si="20"/>
        <v>0</v>
      </c>
    </row>
    <row r="203" spans="1:17" x14ac:dyDescent="0.2">
      <c r="A203" s="32" t="s">
        <v>482</v>
      </c>
      <c r="B203" s="27" t="s">
        <v>483</v>
      </c>
      <c r="C203" s="27" t="s">
        <v>36</v>
      </c>
      <c r="D203" s="27" t="s">
        <v>455</v>
      </c>
      <c r="E203" s="33">
        <v>2016</v>
      </c>
      <c r="F203" s="41">
        <v>0</v>
      </c>
      <c r="G203" s="38">
        <v>0</v>
      </c>
      <c r="H203" s="26">
        <v>3</v>
      </c>
      <c r="I203" s="37">
        <f t="shared" si="18"/>
        <v>3.4782608695652175E-3</v>
      </c>
      <c r="J203" s="41">
        <v>0</v>
      </c>
      <c r="K203" s="38">
        <v>0</v>
      </c>
      <c r="L203" s="68">
        <v>0</v>
      </c>
      <c r="M203" s="37">
        <f t="shared" si="19"/>
        <v>0</v>
      </c>
      <c r="N203" s="41">
        <v>0</v>
      </c>
      <c r="O203" s="38">
        <v>0</v>
      </c>
      <c r="P203" s="68">
        <v>1.8747391293831899</v>
      </c>
      <c r="Q203" s="12">
        <f t="shared" si="20"/>
        <v>3.7659722151177806E-3</v>
      </c>
    </row>
    <row r="204" spans="1:17" x14ac:dyDescent="0.2">
      <c r="A204" s="32" t="s">
        <v>484</v>
      </c>
      <c r="B204" s="27" t="s">
        <v>485</v>
      </c>
      <c r="C204" s="27" t="s">
        <v>36</v>
      </c>
      <c r="D204" s="27" t="s">
        <v>455</v>
      </c>
      <c r="E204" s="33">
        <v>2016</v>
      </c>
      <c r="F204" s="41">
        <v>0</v>
      </c>
      <c r="G204" s="38">
        <v>0</v>
      </c>
      <c r="H204" s="26">
        <v>0</v>
      </c>
      <c r="I204" s="37">
        <f t="shared" si="18"/>
        <v>0</v>
      </c>
      <c r="J204" s="41">
        <v>0</v>
      </c>
      <c r="K204" s="38">
        <v>0</v>
      </c>
      <c r="L204" s="68">
        <v>0</v>
      </c>
      <c r="M204" s="37">
        <f t="shared" si="19"/>
        <v>0</v>
      </c>
      <c r="N204" s="41">
        <v>0</v>
      </c>
      <c r="O204" s="38">
        <v>0</v>
      </c>
      <c r="P204" s="68">
        <v>0</v>
      </c>
      <c r="Q204" s="12">
        <f t="shared" si="20"/>
        <v>0</v>
      </c>
    </row>
    <row r="205" spans="1:17" x14ac:dyDescent="0.2">
      <c r="A205" s="25" t="s">
        <v>197</v>
      </c>
      <c r="B205" s="26" t="s">
        <v>198</v>
      </c>
      <c r="C205" s="26" t="s">
        <v>9</v>
      </c>
      <c r="D205" s="27" t="s">
        <v>455</v>
      </c>
      <c r="E205" s="28">
        <v>2014</v>
      </c>
      <c r="F205" s="39"/>
      <c r="G205" s="39">
        <v>17</v>
      </c>
      <c r="H205" s="39">
        <v>15</v>
      </c>
      <c r="I205" s="37">
        <f t="shared" si="18"/>
        <v>3.7512981312056846E-2</v>
      </c>
      <c r="J205" s="44">
        <v>0</v>
      </c>
      <c r="K205" s="42">
        <v>0</v>
      </c>
      <c r="L205" s="42">
        <v>0</v>
      </c>
      <c r="M205" s="37">
        <f t="shared" si="19"/>
        <v>0</v>
      </c>
      <c r="N205" s="44">
        <v>6.9509438853660201</v>
      </c>
      <c r="O205" s="42">
        <v>5.3597113940411703</v>
      </c>
      <c r="P205" s="42">
        <v>5.7995673816852902</v>
      </c>
      <c r="Q205" s="12">
        <f t="shared" si="20"/>
        <v>3.8065097751582684E-2</v>
      </c>
    </row>
    <row r="206" spans="1:17" x14ac:dyDescent="0.2">
      <c r="A206" s="32" t="s">
        <v>486</v>
      </c>
      <c r="B206" s="27" t="s">
        <v>487</v>
      </c>
      <c r="C206" s="27" t="s">
        <v>36</v>
      </c>
      <c r="D206" s="27" t="s">
        <v>455</v>
      </c>
      <c r="E206" s="33">
        <v>2016</v>
      </c>
      <c r="F206" s="41">
        <v>0</v>
      </c>
      <c r="G206" s="38">
        <v>0</v>
      </c>
      <c r="H206" s="26">
        <v>1</v>
      </c>
      <c r="I206" s="37">
        <f t="shared" si="18"/>
        <v>1.1594202898550724E-3</v>
      </c>
      <c r="J206" s="41">
        <v>0</v>
      </c>
      <c r="K206" s="38">
        <v>0</v>
      </c>
      <c r="L206" s="68">
        <v>0</v>
      </c>
      <c r="M206" s="37">
        <f t="shared" si="19"/>
        <v>0</v>
      </c>
      <c r="N206" s="41">
        <v>0</v>
      </c>
      <c r="O206" s="38">
        <v>0</v>
      </c>
      <c r="P206" s="68">
        <v>0.15249856682710902</v>
      </c>
      <c r="Q206" s="12">
        <f t="shared" si="20"/>
        <v>3.0633881616645383E-4</v>
      </c>
    </row>
    <row r="207" spans="1:17" x14ac:dyDescent="0.2">
      <c r="A207" s="32" t="s">
        <v>488</v>
      </c>
      <c r="B207" s="27" t="s">
        <v>489</v>
      </c>
      <c r="C207" s="27" t="s">
        <v>36</v>
      </c>
      <c r="D207" s="27" t="s">
        <v>455</v>
      </c>
      <c r="E207" s="33">
        <v>2016</v>
      </c>
      <c r="F207" s="41">
        <v>0</v>
      </c>
      <c r="G207" s="38">
        <v>0</v>
      </c>
      <c r="H207" s="26">
        <v>10</v>
      </c>
      <c r="I207" s="37">
        <f t="shared" si="18"/>
        <v>1.1594202898550725E-2</v>
      </c>
      <c r="J207" s="41">
        <v>0</v>
      </c>
      <c r="K207" s="38">
        <v>0</v>
      </c>
      <c r="L207" s="68">
        <v>0</v>
      </c>
      <c r="M207" s="37">
        <f t="shared" si="19"/>
        <v>0</v>
      </c>
      <c r="N207" s="41">
        <v>0</v>
      </c>
      <c r="O207" s="38">
        <v>0</v>
      </c>
      <c r="P207" s="68">
        <v>4.6121879895688895</v>
      </c>
      <c r="Q207" s="12">
        <f t="shared" si="20"/>
        <v>9.264954012738344E-3</v>
      </c>
    </row>
    <row r="208" spans="1:17" x14ac:dyDescent="0.2">
      <c r="A208" s="32" t="s">
        <v>490</v>
      </c>
      <c r="B208" s="27" t="s">
        <v>491</v>
      </c>
      <c r="C208" s="27" t="s">
        <v>36</v>
      </c>
      <c r="D208" s="27" t="s">
        <v>455</v>
      </c>
      <c r="E208" s="33">
        <v>2016</v>
      </c>
      <c r="F208" s="41">
        <v>0</v>
      </c>
      <c r="G208" s="38">
        <v>0</v>
      </c>
      <c r="H208" s="26">
        <v>0</v>
      </c>
      <c r="I208" s="37">
        <f t="shared" si="18"/>
        <v>0</v>
      </c>
      <c r="J208" s="41">
        <v>0</v>
      </c>
      <c r="K208" s="38">
        <v>0</v>
      </c>
      <c r="L208" s="68">
        <v>0</v>
      </c>
      <c r="M208" s="37">
        <f t="shared" si="19"/>
        <v>0</v>
      </c>
      <c r="N208" s="41">
        <v>0</v>
      </c>
      <c r="O208" s="38">
        <v>0</v>
      </c>
      <c r="P208" s="68">
        <v>0</v>
      </c>
      <c r="Q208" s="12">
        <f t="shared" si="20"/>
        <v>0</v>
      </c>
    </row>
    <row r="209" spans="1:17" x14ac:dyDescent="0.2">
      <c r="A209" s="32" t="s">
        <v>492</v>
      </c>
      <c r="B209" s="27" t="s">
        <v>493</v>
      </c>
      <c r="C209" s="27" t="s">
        <v>36</v>
      </c>
      <c r="D209" s="27" t="s">
        <v>455</v>
      </c>
      <c r="E209" s="33">
        <v>2016</v>
      </c>
      <c r="F209" s="41">
        <v>0</v>
      </c>
      <c r="G209" s="38">
        <v>0</v>
      </c>
      <c r="H209" s="26">
        <v>0</v>
      </c>
      <c r="I209" s="37">
        <f t="shared" si="18"/>
        <v>0</v>
      </c>
      <c r="J209" s="41">
        <v>0</v>
      </c>
      <c r="K209" s="38">
        <v>0</v>
      </c>
      <c r="L209" s="68">
        <v>0</v>
      </c>
      <c r="M209" s="37">
        <f t="shared" si="19"/>
        <v>0</v>
      </c>
      <c r="N209" s="41">
        <v>0</v>
      </c>
      <c r="O209" s="38">
        <v>0</v>
      </c>
      <c r="P209" s="68">
        <v>0</v>
      </c>
      <c r="Q209" s="12">
        <f t="shared" si="20"/>
        <v>0</v>
      </c>
    </row>
    <row r="210" spans="1:17" x14ac:dyDescent="0.2">
      <c r="A210" s="25" t="s">
        <v>244</v>
      </c>
      <c r="B210" s="26" t="s">
        <v>245</v>
      </c>
      <c r="C210" s="26" t="s">
        <v>9</v>
      </c>
      <c r="D210" s="27" t="s">
        <v>496</v>
      </c>
      <c r="E210" s="28">
        <v>2015</v>
      </c>
      <c r="F210" s="38">
        <v>0</v>
      </c>
      <c r="G210" s="39">
        <v>3</v>
      </c>
      <c r="H210" s="39">
        <v>9</v>
      </c>
      <c r="I210" s="37">
        <f t="shared" si="18"/>
        <v>1.3985666778854022E-2</v>
      </c>
      <c r="J210" s="38">
        <v>0</v>
      </c>
      <c r="K210" s="42">
        <v>0</v>
      </c>
      <c r="L210" s="42">
        <v>0</v>
      </c>
      <c r="M210" s="37">
        <f t="shared" si="19"/>
        <v>0</v>
      </c>
      <c r="N210" s="38">
        <v>0</v>
      </c>
      <c r="O210" s="42">
        <v>2.5646562602643201</v>
      </c>
      <c r="P210" s="42">
        <v>10.1256962325318</v>
      </c>
      <c r="Q210" s="12">
        <f t="shared" si="20"/>
        <v>2.5672650945842385E-2</v>
      </c>
    </row>
    <row r="211" spans="1:17" x14ac:dyDescent="0.2">
      <c r="A211" s="25" t="s">
        <v>246</v>
      </c>
      <c r="B211" s="26" t="s">
        <v>247</v>
      </c>
      <c r="C211" s="26" t="s">
        <v>6</v>
      </c>
      <c r="D211" s="27" t="s">
        <v>496</v>
      </c>
      <c r="E211" s="28">
        <v>2009</v>
      </c>
      <c r="F211" s="43">
        <v>887</v>
      </c>
      <c r="G211" s="39">
        <v>907</v>
      </c>
      <c r="H211" s="39">
        <v>891</v>
      </c>
      <c r="I211" s="37">
        <f t="shared" si="18"/>
        <v>3.1948842709743603</v>
      </c>
      <c r="J211" s="44">
        <v>463.11781902037302</v>
      </c>
      <c r="K211" s="42">
        <v>486.32785415563598</v>
      </c>
      <c r="L211" s="42">
        <v>741.12477805096603</v>
      </c>
      <c r="M211" s="37">
        <f t="shared" si="19"/>
        <v>3.3353627151214145</v>
      </c>
      <c r="N211" s="44">
        <v>367.02961942147709</v>
      </c>
      <c r="O211" s="42">
        <v>399.96278516924099</v>
      </c>
      <c r="P211" s="42">
        <v>426.21772669304198</v>
      </c>
      <c r="Q211" s="12">
        <f t="shared" si="20"/>
        <v>2.4941297098208928</v>
      </c>
    </row>
    <row r="212" spans="1:17" x14ac:dyDescent="0.2">
      <c r="A212" s="32" t="s">
        <v>494</v>
      </c>
      <c r="B212" s="27" t="s">
        <v>495</v>
      </c>
      <c r="C212" s="27" t="s">
        <v>36</v>
      </c>
      <c r="D212" s="27" t="s">
        <v>496</v>
      </c>
      <c r="E212" s="33">
        <v>2016</v>
      </c>
      <c r="F212" s="41">
        <v>0</v>
      </c>
      <c r="G212" s="38">
        <v>0</v>
      </c>
      <c r="H212" s="26">
        <v>0</v>
      </c>
      <c r="I212" s="37">
        <f t="shared" si="18"/>
        <v>0</v>
      </c>
      <c r="J212" s="41">
        <v>0</v>
      </c>
      <c r="K212" s="38">
        <v>0</v>
      </c>
      <c r="L212" s="68">
        <v>0</v>
      </c>
      <c r="M212" s="37">
        <f t="shared" si="19"/>
        <v>0</v>
      </c>
      <c r="N212" s="41">
        <v>0</v>
      </c>
      <c r="O212" s="38">
        <v>0</v>
      </c>
      <c r="P212" s="68">
        <v>0</v>
      </c>
      <c r="Q212" s="12">
        <f t="shared" si="20"/>
        <v>0</v>
      </c>
    </row>
    <row r="213" spans="1:17" x14ac:dyDescent="0.2">
      <c r="A213" s="32" t="s">
        <v>497</v>
      </c>
      <c r="B213" s="27" t="s">
        <v>498</v>
      </c>
      <c r="C213" s="27" t="s">
        <v>36</v>
      </c>
      <c r="D213" s="27" t="s">
        <v>496</v>
      </c>
      <c r="E213" s="33">
        <v>2016</v>
      </c>
      <c r="F213" s="41">
        <v>0</v>
      </c>
      <c r="G213" s="38">
        <v>0</v>
      </c>
      <c r="H213" s="26">
        <v>2</v>
      </c>
      <c r="I213" s="37">
        <f t="shared" si="18"/>
        <v>2.3188405797101449E-3</v>
      </c>
      <c r="J213" s="41">
        <v>0</v>
      </c>
      <c r="K213" s="38">
        <v>0</v>
      </c>
      <c r="L213" s="68">
        <v>0</v>
      </c>
      <c r="M213" s="37">
        <f t="shared" si="19"/>
        <v>0</v>
      </c>
      <c r="N213" s="41">
        <v>0</v>
      </c>
      <c r="O213" s="38">
        <v>0</v>
      </c>
      <c r="P213" s="68">
        <v>14.194520168002899</v>
      </c>
      <c r="Q213" s="12">
        <f t="shared" si="20"/>
        <v>2.8513923735733606E-2</v>
      </c>
    </row>
    <row r="214" spans="1:17" x14ac:dyDescent="0.2">
      <c r="A214" s="32" t="s">
        <v>499</v>
      </c>
      <c r="B214" s="27" t="s">
        <v>500</v>
      </c>
      <c r="C214" s="27" t="s">
        <v>36</v>
      </c>
      <c r="D214" s="27" t="s">
        <v>496</v>
      </c>
      <c r="E214" s="33">
        <v>2016</v>
      </c>
      <c r="F214" s="41">
        <v>0</v>
      </c>
      <c r="G214" s="38">
        <v>0</v>
      </c>
      <c r="H214" s="26">
        <v>14</v>
      </c>
      <c r="I214" s="37">
        <f t="shared" si="18"/>
        <v>1.6231884057971015E-2</v>
      </c>
      <c r="J214" s="41">
        <v>0</v>
      </c>
      <c r="K214" s="38">
        <v>0</v>
      </c>
      <c r="L214" s="68">
        <v>0</v>
      </c>
      <c r="M214" s="37">
        <f t="shared" si="19"/>
        <v>0</v>
      </c>
      <c r="N214" s="41">
        <v>0</v>
      </c>
      <c r="O214" s="38">
        <v>0</v>
      </c>
      <c r="P214" s="68">
        <v>8.3727625933860299</v>
      </c>
      <c r="Q214" s="12">
        <f t="shared" si="20"/>
        <v>1.681918875872801E-2</v>
      </c>
    </row>
    <row r="215" spans="1:17" x14ac:dyDescent="0.2">
      <c r="A215" s="25" t="s">
        <v>248</v>
      </c>
      <c r="B215" s="26" t="s">
        <v>249</v>
      </c>
      <c r="C215" s="26" t="s">
        <v>6</v>
      </c>
      <c r="D215" s="27" t="s">
        <v>496</v>
      </c>
      <c r="E215" s="28">
        <v>2009</v>
      </c>
      <c r="F215" s="43">
        <v>453</v>
      </c>
      <c r="G215" s="39">
        <v>491</v>
      </c>
      <c r="H215" s="39">
        <v>567</v>
      </c>
      <c r="I215" s="37">
        <f t="shared" si="18"/>
        <v>1.7943536224821204</v>
      </c>
      <c r="J215" s="44">
        <v>280.55834058545912</v>
      </c>
      <c r="K215" s="42">
        <v>290.61612886435802</v>
      </c>
      <c r="L215" s="42">
        <v>390.28981412289301</v>
      </c>
      <c r="M215" s="37">
        <f t="shared" si="19"/>
        <v>1.9014864228378396</v>
      </c>
      <c r="N215" s="44">
        <v>288.70815830592858</v>
      </c>
      <c r="O215" s="42">
        <v>283.53432283397899</v>
      </c>
      <c r="P215" s="42">
        <v>326.69257363742003</v>
      </c>
      <c r="Q215" s="12">
        <f t="shared" si="20"/>
        <v>1.8800613911747037</v>
      </c>
    </row>
    <row r="216" spans="1:17" x14ac:dyDescent="0.2">
      <c r="A216" s="25" t="s">
        <v>546</v>
      </c>
      <c r="B216" s="26" t="s">
        <v>250</v>
      </c>
      <c r="C216" s="26" t="s">
        <v>12</v>
      </c>
      <c r="D216" s="27" t="s">
        <v>496</v>
      </c>
      <c r="E216" s="28">
        <v>2009</v>
      </c>
      <c r="F216" s="43">
        <v>298</v>
      </c>
      <c r="G216" s="39">
        <v>330</v>
      </c>
      <c r="H216" s="39">
        <v>298</v>
      </c>
      <c r="I216" s="37">
        <f t="shared" si="18"/>
        <v>1.1017307320278797</v>
      </c>
      <c r="J216" s="44">
        <v>121.9616</v>
      </c>
      <c r="K216" s="42">
        <v>144.963599073094</v>
      </c>
      <c r="L216" s="42">
        <v>140.62417292779199</v>
      </c>
      <c r="M216" s="37">
        <f t="shared" si="19"/>
        <v>0.80811523772000804</v>
      </c>
      <c r="N216" s="44">
        <v>121.023</v>
      </c>
      <c r="O216" s="42">
        <v>141.16894330257301</v>
      </c>
      <c r="P216" s="42">
        <v>137.41943464427101</v>
      </c>
      <c r="Q216" s="12">
        <f t="shared" si="20"/>
        <v>0.83544558497723953</v>
      </c>
    </row>
    <row r="217" spans="1:17" x14ac:dyDescent="0.2">
      <c r="A217" s="25" t="s">
        <v>251</v>
      </c>
      <c r="B217" s="26" t="s">
        <v>252</v>
      </c>
      <c r="C217" s="26" t="s">
        <v>9</v>
      </c>
      <c r="D217" s="27" t="s">
        <v>496</v>
      </c>
      <c r="E217" s="28">
        <v>2009</v>
      </c>
      <c r="F217" s="43">
        <v>30</v>
      </c>
      <c r="G217" s="39">
        <v>45</v>
      </c>
      <c r="H217" s="39">
        <v>33</v>
      </c>
      <c r="I217" s="37">
        <f t="shared" si="18"/>
        <v>0.12833214154044337</v>
      </c>
      <c r="J217" s="44">
        <v>0</v>
      </c>
      <c r="K217" s="42">
        <v>0</v>
      </c>
      <c r="L217" s="42">
        <v>0</v>
      </c>
      <c r="M217" s="37">
        <f t="shared" si="19"/>
        <v>0</v>
      </c>
      <c r="N217" s="44">
        <v>18.701220684404149</v>
      </c>
      <c r="O217" s="42">
        <v>26.3299916013762</v>
      </c>
      <c r="P217" s="42">
        <v>16.797166936276</v>
      </c>
      <c r="Q217" s="12">
        <f t="shared" si="20"/>
        <v>0.12957227437957461</v>
      </c>
    </row>
    <row r="218" spans="1:17" x14ac:dyDescent="0.2">
      <c r="A218" s="32" t="s">
        <v>501</v>
      </c>
      <c r="B218" s="27" t="s">
        <v>502</v>
      </c>
      <c r="C218" s="27" t="s">
        <v>36</v>
      </c>
      <c r="D218" s="27" t="s">
        <v>496</v>
      </c>
      <c r="E218" s="33">
        <v>2016</v>
      </c>
      <c r="F218" s="41">
        <v>0</v>
      </c>
      <c r="G218" s="38">
        <v>0</v>
      </c>
      <c r="H218" s="26">
        <v>9</v>
      </c>
      <c r="I218" s="37">
        <f t="shared" si="18"/>
        <v>1.0434782608695653E-2</v>
      </c>
      <c r="J218" s="41">
        <v>0</v>
      </c>
      <c r="K218" s="38">
        <v>0</v>
      </c>
      <c r="L218" s="68">
        <v>0</v>
      </c>
      <c r="M218" s="37">
        <f t="shared" si="19"/>
        <v>0</v>
      </c>
      <c r="N218" s="41">
        <v>0</v>
      </c>
      <c r="O218" s="38">
        <v>0</v>
      </c>
      <c r="P218" s="68">
        <v>6.6807998183780803</v>
      </c>
      <c r="Q218" s="12">
        <f t="shared" si="20"/>
        <v>1.3420377318871876E-2</v>
      </c>
    </row>
    <row r="219" spans="1:17" x14ac:dyDescent="0.2">
      <c r="A219" s="25" t="s">
        <v>253</v>
      </c>
      <c r="B219" s="26" t="s">
        <v>254</v>
      </c>
      <c r="C219" s="26" t="s">
        <v>9</v>
      </c>
      <c r="D219" s="27" t="s">
        <v>496</v>
      </c>
      <c r="E219" s="28">
        <v>2010</v>
      </c>
      <c r="F219" s="43">
        <v>76</v>
      </c>
      <c r="G219" s="39">
        <v>119</v>
      </c>
      <c r="H219" s="39">
        <v>169</v>
      </c>
      <c r="I219" s="37">
        <f t="shared" si="18"/>
        <v>0.43004072493967693</v>
      </c>
      <c r="J219" s="44">
        <v>39.230814544075002</v>
      </c>
      <c r="K219" s="42">
        <v>156.15270568443</v>
      </c>
      <c r="L219" s="42">
        <v>184.21089333370799</v>
      </c>
      <c r="M219" s="37">
        <f t="shared" si="19"/>
        <v>0.73828399544582313</v>
      </c>
      <c r="N219" s="44">
        <v>44.181453398122407</v>
      </c>
      <c r="O219" s="42">
        <v>116.36705499733399</v>
      </c>
      <c r="P219" s="42">
        <v>113.423303295575</v>
      </c>
      <c r="Q219" s="12">
        <f t="shared" si="20"/>
        <v>0.56685191914230304</v>
      </c>
    </row>
    <row r="220" spans="1:17" x14ac:dyDescent="0.2">
      <c r="A220" s="25" t="s">
        <v>255</v>
      </c>
      <c r="B220" s="26" t="s">
        <v>256</v>
      </c>
      <c r="C220" s="26" t="s">
        <v>12</v>
      </c>
      <c r="D220" s="27" t="s">
        <v>505</v>
      </c>
      <c r="E220" s="28">
        <v>2009</v>
      </c>
      <c r="F220" s="43">
        <v>164</v>
      </c>
      <c r="G220" s="39">
        <v>174</v>
      </c>
      <c r="H220" s="39">
        <v>177</v>
      </c>
      <c r="I220" s="37">
        <f t="shared" si="18"/>
        <v>0.61238579135178217</v>
      </c>
      <c r="J220" s="44">
        <v>87.859063046317416</v>
      </c>
      <c r="K220" s="42">
        <v>113.739459589454</v>
      </c>
      <c r="L220" s="42">
        <v>81.811157391238197</v>
      </c>
      <c r="M220" s="37">
        <f t="shared" si="19"/>
        <v>0.56347780469614039</v>
      </c>
      <c r="N220" s="44">
        <v>100.37626745664734</v>
      </c>
      <c r="O220" s="42">
        <v>113.957142608143</v>
      </c>
      <c r="P220" s="42">
        <v>75.204127538593596</v>
      </c>
      <c r="Q220" s="12">
        <f t="shared" si="20"/>
        <v>0.6085296867620491</v>
      </c>
    </row>
    <row r="221" spans="1:17" x14ac:dyDescent="0.2">
      <c r="A221" s="25" t="s">
        <v>538</v>
      </c>
      <c r="B221" s="26" t="s">
        <v>539</v>
      </c>
      <c r="C221" s="26" t="s">
        <v>70</v>
      </c>
      <c r="D221" s="18" t="s">
        <v>505</v>
      </c>
      <c r="E221" s="28">
        <v>2015</v>
      </c>
      <c r="F221" s="38">
        <v>0</v>
      </c>
      <c r="G221" s="39">
        <v>0</v>
      </c>
      <c r="H221" s="38">
        <v>0</v>
      </c>
      <c r="I221" s="37">
        <f t="shared" si="18"/>
        <v>0</v>
      </c>
      <c r="J221" s="38">
        <v>0</v>
      </c>
      <c r="K221" s="42">
        <v>0</v>
      </c>
      <c r="L221" s="73">
        <v>0</v>
      </c>
      <c r="M221" s="37">
        <f t="shared" si="19"/>
        <v>0</v>
      </c>
      <c r="N221" s="38">
        <v>0</v>
      </c>
      <c r="O221" s="42">
        <v>0</v>
      </c>
      <c r="P221" s="38">
        <v>0</v>
      </c>
      <c r="Q221" s="12">
        <f t="shared" si="20"/>
        <v>0</v>
      </c>
    </row>
    <row r="222" spans="1:17" x14ac:dyDescent="0.2">
      <c r="A222" s="25" t="s">
        <v>257</v>
      </c>
      <c r="B222" s="26" t="s">
        <v>258</v>
      </c>
      <c r="C222" s="26" t="s">
        <v>6</v>
      </c>
      <c r="D222" s="27" t="s">
        <v>505</v>
      </c>
      <c r="E222" s="28">
        <v>2009</v>
      </c>
      <c r="F222" s="43">
        <v>474</v>
      </c>
      <c r="G222" s="39">
        <v>470</v>
      </c>
      <c r="H222" s="39">
        <v>511</v>
      </c>
      <c r="I222" s="37">
        <f t="shared" si="18"/>
        <v>1.7303355036551231</v>
      </c>
      <c r="J222" s="44">
        <v>219.81450000000001</v>
      </c>
      <c r="K222" s="42">
        <v>280.83571984501901</v>
      </c>
      <c r="L222" s="42">
        <v>260.04068312242202</v>
      </c>
      <c r="M222" s="37">
        <f t="shared" si="19"/>
        <v>1.5073701221643672</v>
      </c>
      <c r="N222" s="44">
        <v>233.93600000000001</v>
      </c>
      <c r="O222" s="42">
        <v>249.33625324382601</v>
      </c>
      <c r="P222" s="42">
        <v>257.588612227255</v>
      </c>
      <c r="Q222" s="12">
        <f t="shared" si="20"/>
        <v>1.5498071710937307</v>
      </c>
    </row>
    <row r="223" spans="1:17" x14ac:dyDescent="0.2">
      <c r="A223" s="32" t="s">
        <v>503</v>
      </c>
      <c r="B223" s="27" t="s">
        <v>504</v>
      </c>
      <c r="C223" s="27" t="s">
        <v>36</v>
      </c>
      <c r="D223" s="27" t="s">
        <v>505</v>
      </c>
      <c r="E223" s="33">
        <v>2016</v>
      </c>
      <c r="F223" s="41">
        <v>0</v>
      </c>
      <c r="G223" s="38">
        <v>0</v>
      </c>
      <c r="H223" s="26">
        <v>0</v>
      </c>
      <c r="I223" s="37">
        <f t="shared" si="18"/>
        <v>0</v>
      </c>
      <c r="J223" s="41">
        <v>0</v>
      </c>
      <c r="K223" s="38">
        <v>0</v>
      </c>
      <c r="L223" s="68">
        <v>0</v>
      </c>
      <c r="M223" s="37">
        <f t="shared" si="19"/>
        <v>0</v>
      </c>
      <c r="N223" s="41">
        <v>0</v>
      </c>
      <c r="O223" s="38">
        <v>0</v>
      </c>
      <c r="P223" s="68">
        <v>0</v>
      </c>
      <c r="Q223" s="12">
        <f t="shared" si="20"/>
        <v>0</v>
      </c>
    </row>
    <row r="224" spans="1:17" x14ac:dyDescent="0.2">
      <c r="A224" s="32" t="s">
        <v>506</v>
      </c>
      <c r="B224" s="27" t="s">
        <v>507</v>
      </c>
      <c r="C224" s="27" t="s">
        <v>36</v>
      </c>
      <c r="D224" s="27" t="s">
        <v>505</v>
      </c>
      <c r="E224" s="33">
        <v>2016</v>
      </c>
      <c r="F224" s="41">
        <v>0</v>
      </c>
      <c r="G224" s="38">
        <v>0</v>
      </c>
      <c r="H224" s="26">
        <v>2</v>
      </c>
      <c r="I224" s="37">
        <f t="shared" si="18"/>
        <v>2.3188405797101449E-3</v>
      </c>
      <c r="J224" s="41">
        <v>0</v>
      </c>
      <c r="K224" s="38">
        <v>0</v>
      </c>
      <c r="L224" s="68">
        <v>0</v>
      </c>
      <c r="M224" s="37">
        <f t="shared" si="19"/>
        <v>0</v>
      </c>
      <c r="N224" s="41">
        <v>0</v>
      </c>
      <c r="O224" s="38">
        <v>0</v>
      </c>
      <c r="P224" s="68">
        <v>0.73689531349870407</v>
      </c>
      <c r="Q224" s="12">
        <f t="shared" si="20"/>
        <v>1.4802738325516648E-3</v>
      </c>
    </row>
    <row r="225" spans="1:17" x14ac:dyDescent="0.2">
      <c r="A225" s="25" t="s">
        <v>259</v>
      </c>
      <c r="B225" s="26" t="s">
        <v>260</v>
      </c>
      <c r="C225" s="26" t="s">
        <v>12</v>
      </c>
      <c r="D225" s="27" t="s">
        <v>505</v>
      </c>
      <c r="E225" s="28">
        <v>2009</v>
      </c>
      <c r="F225" s="43">
        <v>200</v>
      </c>
      <c r="G225" s="39">
        <v>277</v>
      </c>
      <c r="H225" s="39">
        <v>278</v>
      </c>
      <c r="I225" s="37">
        <f t="shared" si="18"/>
        <v>0.89557054177666906</v>
      </c>
      <c r="J225" s="44">
        <v>74.927544928603766</v>
      </c>
      <c r="K225" s="42">
        <v>129.12876264753299</v>
      </c>
      <c r="L225" s="42">
        <v>128.93630082648801</v>
      </c>
      <c r="M225" s="37">
        <f t="shared" si="19"/>
        <v>0.65573715332527371</v>
      </c>
      <c r="N225" s="44">
        <v>107.2405682842171</v>
      </c>
      <c r="O225" s="42">
        <v>155.953686086955</v>
      </c>
      <c r="P225" s="42">
        <v>151.22284015962001</v>
      </c>
      <c r="Q225" s="12">
        <f t="shared" si="20"/>
        <v>0.86363208106918332</v>
      </c>
    </row>
    <row r="226" spans="1:17" x14ac:dyDescent="0.2">
      <c r="A226" s="25" t="s">
        <v>261</v>
      </c>
      <c r="B226" s="26" t="s">
        <v>262</v>
      </c>
      <c r="C226" s="26" t="s">
        <v>70</v>
      </c>
      <c r="D226" s="27" t="s">
        <v>505</v>
      </c>
      <c r="E226" s="28">
        <v>2012</v>
      </c>
      <c r="F226" s="43">
        <v>1</v>
      </c>
      <c r="G226" s="39">
        <v>0</v>
      </c>
      <c r="H226" s="39">
        <v>5</v>
      </c>
      <c r="I226" s="37">
        <f t="shared" si="18"/>
        <v>7.0240350967037098E-3</v>
      </c>
      <c r="J226" s="44">
        <v>0</v>
      </c>
      <c r="K226" s="42">
        <v>0</v>
      </c>
      <c r="L226" s="42">
        <v>4</v>
      </c>
      <c r="M226" s="37">
        <f t="shared" si="19"/>
        <v>7.5815077120062755E-3</v>
      </c>
      <c r="N226" s="44">
        <v>4</v>
      </c>
      <c r="O226" s="42">
        <v>0</v>
      </c>
      <c r="P226" s="42">
        <v>4</v>
      </c>
      <c r="Q226" s="12">
        <f t="shared" si="20"/>
        <v>1.6823392011402191E-2</v>
      </c>
    </row>
    <row r="227" spans="1:17" x14ac:dyDescent="0.2">
      <c r="A227" s="25" t="s">
        <v>549</v>
      </c>
      <c r="B227" s="26" t="s">
        <v>263</v>
      </c>
      <c r="C227" s="26" t="s">
        <v>70</v>
      </c>
      <c r="D227" s="18" t="s">
        <v>505</v>
      </c>
      <c r="E227" s="11">
        <v>2012</v>
      </c>
      <c r="F227" s="43">
        <v>25</v>
      </c>
      <c r="G227" s="39">
        <v>25</v>
      </c>
      <c r="H227" s="39">
        <v>40</v>
      </c>
      <c r="I227" s="37">
        <f t="shared" si="18"/>
        <v>0.10664085419789798</v>
      </c>
      <c r="J227" s="44">
        <v>11.124038404636</v>
      </c>
      <c r="K227" s="42">
        <v>19.815126356072401</v>
      </c>
      <c r="L227" s="42">
        <v>32.753163431188497</v>
      </c>
      <c r="M227" s="37">
        <f t="shared" si="19"/>
        <v>0.12441496592807103</v>
      </c>
      <c r="N227" s="44">
        <v>14.102388442493561</v>
      </c>
      <c r="O227" s="42">
        <v>25.584524070240452</v>
      </c>
      <c r="P227" s="42">
        <v>35.066450422658697</v>
      </c>
      <c r="Q227" s="12">
        <f t="shared" si="20"/>
        <v>0.15461780982299173</v>
      </c>
    </row>
    <row r="228" spans="1:17" x14ac:dyDescent="0.2">
      <c r="A228" s="25" t="s">
        <v>548</v>
      </c>
      <c r="B228" s="26" t="s">
        <v>264</v>
      </c>
      <c r="C228" s="26" t="s">
        <v>70</v>
      </c>
      <c r="D228" s="27" t="s">
        <v>505</v>
      </c>
      <c r="E228" s="28">
        <v>2009</v>
      </c>
      <c r="F228" s="43">
        <v>21</v>
      </c>
      <c r="G228" s="39">
        <v>14</v>
      </c>
      <c r="H228" s="39">
        <v>32</v>
      </c>
      <c r="I228" s="37">
        <f t="shared" si="18"/>
        <v>7.9437848665429994E-2</v>
      </c>
      <c r="J228" s="44">
        <v>12</v>
      </c>
      <c r="K228" s="42">
        <v>9.6436507609929496</v>
      </c>
      <c r="L228" s="42">
        <v>17.733170026072099</v>
      </c>
      <c r="M228" s="37">
        <f t="shared" si="19"/>
        <v>7.783251878688624E-2</v>
      </c>
      <c r="N228" s="44">
        <v>18.3781</v>
      </c>
      <c r="O228" s="42">
        <v>15.625399706652701</v>
      </c>
      <c r="P228" s="42">
        <v>56.226080819902798</v>
      </c>
      <c r="Q228" s="12">
        <f t="shared" si="20"/>
        <v>0.18581118612381067</v>
      </c>
    </row>
    <row r="229" spans="1:17" x14ac:dyDescent="0.2">
      <c r="A229" s="25" t="s">
        <v>265</v>
      </c>
      <c r="B229" s="26" t="s">
        <v>266</v>
      </c>
      <c r="C229" s="26" t="s">
        <v>9</v>
      </c>
      <c r="D229" s="27" t="s">
        <v>505</v>
      </c>
      <c r="E229" s="28">
        <v>2014</v>
      </c>
      <c r="F229" s="43">
        <v>2</v>
      </c>
      <c r="G229" s="39">
        <v>2</v>
      </c>
      <c r="H229" s="39">
        <v>14</v>
      </c>
      <c r="I229" s="37">
        <f t="shared" si="18"/>
        <v>2.1053007466266621E-2</v>
      </c>
      <c r="J229" s="44">
        <v>0</v>
      </c>
      <c r="K229" s="42">
        <v>0</v>
      </c>
      <c r="L229" s="42">
        <v>1</v>
      </c>
      <c r="M229" s="37">
        <f t="shared" si="19"/>
        <v>1.8953769280015689E-3</v>
      </c>
      <c r="N229" s="44">
        <v>0.73908244110673904</v>
      </c>
      <c r="O229" s="42">
        <v>0.29184517103545299</v>
      </c>
      <c r="P229" s="42">
        <v>3.0602635577603898</v>
      </c>
      <c r="Q229" s="12">
        <f t="shared" si="20"/>
        <v>8.378027208843326E-3</v>
      </c>
    </row>
    <row r="230" spans="1:17" x14ac:dyDescent="0.2">
      <c r="A230" s="25" t="s">
        <v>267</v>
      </c>
      <c r="B230" s="26" t="s">
        <v>268</v>
      </c>
      <c r="C230" s="26" t="s">
        <v>6</v>
      </c>
      <c r="D230" s="27" t="s">
        <v>505</v>
      </c>
      <c r="E230" s="28">
        <v>2009</v>
      </c>
      <c r="F230" s="43">
        <v>1002</v>
      </c>
      <c r="G230" s="39">
        <v>947</v>
      </c>
      <c r="H230" s="39">
        <v>978</v>
      </c>
      <c r="I230" s="37">
        <f t="shared" si="18"/>
        <v>3.4841963279147903</v>
      </c>
      <c r="J230" s="44">
        <v>712.96012369358141</v>
      </c>
      <c r="K230" s="42">
        <v>650.00413636507506</v>
      </c>
      <c r="L230" s="42">
        <v>673.08119708447703</v>
      </c>
      <c r="M230" s="37">
        <f t="shared" si="19"/>
        <v>4.0542766518970286</v>
      </c>
      <c r="N230" s="44">
        <v>695.01434393384739</v>
      </c>
      <c r="O230" s="42">
        <v>656.82691662673403</v>
      </c>
      <c r="P230" s="42">
        <v>679.18102707284197</v>
      </c>
      <c r="Q230" s="12">
        <f t="shared" si="20"/>
        <v>4.2569265132734584</v>
      </c>
    </row>
    <row r="231" spans="1:17" x14ac:dyDescent="0.2">
      <c r="A231" s="32" t="s">
        <v>508</v>
      </c>
      <c r="B231" s="27" t="s">
        <v>509</v>
      </c>
      <c r="C231" s="27" t="s">
        <v>36</v>
      </c>
      <c r="D231" s="27" t="s">
        <v>505</v>
      </c>
      <c r="E231" s="33">
        <v>2016</v>
      </c>
      <c r="F231" s="41">
        <v>0</v>
      </c>
      <c r="G231" s="38">
        <v>0</v>
      </c>
      <c r="H231" s="26">
        <v>2</v>
      </c>
      <c r="I231" s="37">
        <f t="shared" si="18"/>
        <v>2.3188405797101449E-3</v>
      </c>
      <c r="J231" s="41">
        <v>0</v>
      </c>
      <c r="K231" s="38">
        <v>0</v>
      </c>
      <c r="L231" s="68">
        <v>0</v>
      </c>
      <c r="M231" s="37">
        <f t="shared" si="19"/>
        <v>0</v>
      </c>
      <c r="N231" s="41">
        <v>0</v>
      </c>
      <c r="O231" s="38">
        <v>0</v>
      </c>
      <c r="P231" s="68">
        <v>0.24199345790532301</v>
      </c>
      <c r="Q231" s="12">
        <f t="shared" si="20"/>
        <v>4.8611597444576834E-4</v>
      </c>
    </row>
    <row r="232" spans="1:17" x14ac:dyDescent="0.2">
      <c r="A232" s="32" t="s">
        <v>510</v>
      </c>
      <c r="B232" s="27" t="s">
        <v>511</v>
      </c>
      <c r="C232" s="27" t="s">
        <v>36</v>
      </c>
      <c r="D232" s="27" t="s">
        <v>505</v>
      </c>
      <c r="E232" s="33">
        <v>2016</v>
      </c>
      <c r="F232" s="41">
        <v>0</v>
      </c>
      <c r="G232" s="38">
        <v>0</v>
      </c>
      <c r="H232" s="26">
        <v>0</v>
      </c>
      <c r="I232" s="37">
        <f t="shared" si="18"/>
        <v>0</v>
      </c>
      <c r="J232" s="41">
        <v>0</v>
      </c>
      <c r="K232" s="38">
        <v>0</v>
      </c>
      <c r="L232" s="68">
        <v>0</v>
      </c>
      <c r="M232" s="37">
        <f t="shared" si="19"/>
        <v>0</v>
      </c>
      <c r="N232" s="41">
        <v>0</v>
      </c>
      <c r="O232" s="38">
        <v>0</v>
      </c>
      <c r="P232" s="68">
        <v>0</v>
      </c>
      <c r="Q232" s="12">
        <f t="shared" si="20"/>
        <v>0</v>
      </c>
    </row>
    <row r="233" spans="1:17" x14ac:dyDescent="0.2">
      <c r="A233" s="32" t="s">
        <v>512</v>
      </c>
      <c r="B233" s="27" t="s">
        <v>513</v>
      </c>
      <c r="C233" s="27" t="s">
        <v>36</v>
      </c>
      <c r="D233" s="27" t="s">
        <v>505</v>
      </c>
      <c r="E233" s="33">
        <v>2016</v>
      </c>
      <c r="F233" s="41">
        <v>0</v>
      </c>
      <c r="G233" s="38">
        <v>0</v>
      </c>
      <c r="H233" s="26">
        <v>0</v>
      </c>
      <c r="I233" s="37">
        <f t="shared" si="18"/>
        <v>0</v>
      </c>
      <c r="J233" s="41">
        <v>0</v>
      </c>
      <c r="K233" s="38">
        <v>0</v>
      </c>
      <c r="L233" s="68">
        <v>0</v>
      </c>
      <c r="M233" s="37">
        <f t="shared" si="19"/>
        <v>0</v>
      </c>
      <c r="N233" s="41">
        <v>0</v>
      </c>
      <c r="O233" s="38">
        <v>0</v>
      </c>
      <c r="P233" s="68">
        <v>0</v>
      </c>
      <c r="Q233" s="12">
        <f t="shared" si="20"/>
        <v>0</v>
      </c>
    </row>
    <row r="234" spans="1:17" x14ac:dyDescent="0.2">
      <c r="A234" s="32" t="s">
        <v>514</v>
      </c>
      <c r="B234" s="27" t="s">
        <v>515</v>
      </c>
      <c r="C234" s="27" t="s">
        <v>36</v>
      </c>
      <c r="D234" s="27" t="s">
        <v>505</v>
      </c>
      <c r="E234" s="33">
        <v>2016</v>
      </c>
      <c r="F234" s="41">
        <v>0</v>
      </c>
      <c r="G234" s="38">
        <v>0</v>
      </c>
      <c r="H234" s="26">
        <v>0</v>
      </c>
      <c r="I234" s="37">
        <f t="shared" si="18"/>
        <v>0</v>
      </c>
      <c r="J234" s="41">
        <v>0</v>
      </c>
      <c r="K234" s="38">
        <v>0</v>
      </c>
      <c r="L234" s="68">
        <v>0</v>
      </c>
      <c r="M234" s="37">
        <f t="shared" si="19"/>
        <v>0</v>
      </c>
      <c r="N234" s="41">
        <v>0</v>
      </c>
      <c r="O234" s="38">
        <v>0</v>
      </c>
      <c r="P234" s="68">
        <v>0</v>
      </c>
      <c r="Q234" s="12">
        <f t="shared" si="20"/>
        <v>0</v>
      </c>
    </row>
    <row r="235" spans="1:17" x14ac:dyDescent="0.2">
      <c r="A235" s="32" t="s">
        <v>516</v>
      </c>
      <c r="B235" s="27" t="s">
        <v>517</v>
      </c>
      <c r="C235" s="27" t="s">
        <v>36</v>
      </c>
      <c r="D235" s="27" t="s">
        <v>505</v>
      </c>
      <c r="E235" s="33">
        <v>2016</v>
      </c>
      <c r="F235" s="41">
        <v>0</v>
      </c>
      <c r="G235" s="38">
        <v>0</v>
      </c>
      <c r="H235" s="26">
        <v>0</v>
      </c>
      <c r="I235" s="37">
        <f t="shared" si="18"/>
        <v>0</v>
      </c>
      <c r="J235" s="41">
        <v>0</v>
      </c>
      <c r="K235" s="38">
        <v>0</v>
      </c>
      <c r="L235" s="68">
        <v>0</v>
      </c>
      <c r="M235" s="37">
        <f t="shared" si="19"/>
        <v>0</v>
      </c>
      <c r="N235" s="41">
        <v>0</v>
      </c>
      <c r="O235" s="38">
        <v>0</v>
      </c>
      <c r="P235" s="68">
        <v>0</v>
      </c>
      <c r="Q235" s="12">
        <f t="shared" si="20"/>
        <v>0</v>
      </c>
    </row>
    <row r="236" spans="1:17" x14ac:dyDescent="0.2">
      <c r="A236" s="25" t="s">
        <v>269</v>
      </c>
      <c r="B236" s="26" t="s">
        <v>270</v>
      </c>
      <c r="C236" s="26" t="s">
        <v>9</v>
      </c>
      <c r="D236" s="27" t="s">
        <v>505</v>
      </c>
      <c r="E236" s="28">
        <v>2012</v>
      </c>
      <c r="F236" s="43">
        <v>4</v>
      </c>
      <c r="G236" s="39">
        <v>5</v>
      </c>
      <c r="H236" s="39">
        <v>5</v>
      </c>
      <c r="I236" s="37">
        <f t="shared" si="18"/>
        <v>1.6622976322586035E-2</v>
      </c>
      <c r="J236" s="44">
        <v>0</v>
      </c>
      <c r="K236" s="42">
        <v>0</v>
      </c>
      <c r="L236" s="42">
        <v>0</v>
      </c>
      <c r="M236" s="37">
        <f t="shared" si="19"/>
        <v>0</v>
      </c>
      <c r="N236" s="44">
        <v>2.7556515139098501</v>
      </c>
      <c r="O236" s="42">
        <v>1.2303784134551701</v>
      </c>
      <c r="P236" s="42">
        <v>1.1053263038737899</v>
      </c>
      <c r="Q236" s="12">
        <f t="shared" si="20"/>
        <v>1.0832759162192507E-2</v>
      </c>
    </row>
    <row r="237" spans="1:17" x14ac:dyDescent="0.2">
      <c r="A237" s="25" t="s">
        <v>271</v>
      </c>
      <c r="B237" s="26" t="s">
        <v>272</v>
      </c>
      <c r="C237" s="26" t="s">
        <v>9</v>
      </c>
      <c r="D237" s="27" t="s">
        <v>505</v>
      </c>
      <c r="E237" s="28">
        <v>2011</v>
      </c>
      <c r="F237" s="43">
        <v>0</v>
      </c>
      <c r="G237" s="39">
        <v>1</v>
      </c>
      <c r="H237" s="39">
        <v>1</v>
      </c>
      <c r="I237" s="37">
        <f t="shared" ref="I237:I248" si="21">((100/$H$249*H237)*1/3+(100/$F$249*F237)*1/3+(100/$G$249*G237)*1/3)</f>
        <v>2.343048346574529E-3</v>
      </c>
      <c r="J237" s="44">
        <v>0</v>
      </c>
      <c r="K237" s="42">
        <v>0</v>
      </c>
      <c r="L237" s="42">
        <v>0</v>
      </c>
      <c r="M237" s="37">
        <f t="shared" ref="M237:M248" si="22">((100/$L$249*L237)*1/3+(100/$J$249*J237)*1/3+(100/$K$249*K237)*1/3)</f>
        <v>0</v>
      </c>
      <c r="N237" s="44">
        <v>0</v>
      </c>
      <c r="O237" s="42">
        <v>2.0851442088251502</v>
      </c>
      <c r="P237" s="42">
        <v>0.75592892510550402</v>
      </c>
      <c r="Q237" s="12">
        <f t="shared" ref="Q237:Q248" si="23">((100/$P$249*P237)*1/3+(100/$N$249*N237)*1/3+(100/$O$249*O237)*1/3)</f>
        <v>5.8537283961437566E-3</v>
      </c>
    </row>
    <row r="238" spans="1:17" x14ac:dyDescent="0.2">
      <c r="A238" s="25" t="s">
        <v>273</v>
      </c>
      <c r="B238" s="26" t="s">
        <v>274</v>
      </c>
      <c r="C238" s="26" t="s">
        <v>9</v>
      </c>
      <c r="D238" s="27" t="s">
        <v>505</v>
      </c>
      <c r="E238" s="28">
        <v>2012</v>
      </c>
      <c r="F238" s="43">
        <v>16</v>
      </c>
      <c r="G238" s="39">
        <v>14</v>
      </c>
      <c r="H238" s="39">
        <v>21</v>
      </c>
      <c r="I238" s="37">
        <f t="shared" si="21"/>
        <v>6.0549557239882465E-2</v>
      </c>
      <c r="J238" s="44">
        <v>10.744211504418301</v>
      </c>
      <c r="K238" s="42">
        <v>0</v>
      </c>
      <c r="L238" s="42">
        <v>4.4721359549995796</v>
      </c>
      <c r="M238" s="37">
        <f t="shared" si="22"/>
        <v>3.1125894298526822E-2</v>
      </c>
      <c r="N238" s="44">
        <v>14.875028085357201</v>
      </c>
      <c r="O238" s="42">
        <v>8.3927519222217892</v>
      </c>
      <c r="P238" s="42">
        <v>24.071551079186399</v>
      </c>
      <c r="Q238" s="12">
        <f t="shared" si="23"/>
        <v>9.8485420837104889E-2</v>
      </c>
    </row>
    <row r="239" spans="1:17" x14ac:dyDescent="0.2">
      <c r="A239" s="25" t="s">
        <v>275</v>
      </c>
      <c r="B239" s="26" t="s">
        <v>276</v>
      </c>
      <c r="C239" s="26" t="s">
        <v>70</v>
      </c>
      <c r="D239" s="27" t="s">
        <v>505</v>
      </c>
      <c r="E239" s="28">
        <v>2010</v>
      </c>
      <c r="F239" s="43">
        <v>51</v>
      </c>
      <c r="G239" s="39">
        <v>41</v>
      </c>
      <c r="H239" s="39">
        <v>40</v>
      </c>
      <c r="I239" s="37">
        <f t="shared" si="21"/>
        <v>0.15747917793854632</v>
      </c>
      <c r="J239" s="44">
        <v>4.4721359549995796</v>
      </c>
      <c r="K239" s="42">
        <v>2</v>
      </c>
      <c r="L239" s="42">
        <v>0</v>
      </c>
      <c r="M239" s="37">
        <f t="shared" si="22"/>
        <v>1.3352355428282479E-2</v>
      </c>
      <c r="N239" s="44">
        <v>24.597900203314129</v>
      </c>
      <c r="O239" s="42">
        <v>20.596696062959602</v>
      </c>
      <c r="P239" s="42">
        <v>16.648622657116999</v>
      </c>
      <c r="Q239" s="12">
        <f t="shared" si="23"/>
        <v>0.13030909338766347</v>
      </c>
    </row>
    <row r="240" spans="1:17" x14ac:dyDescent="0.2">
      <c r="A240" s="32" t="s">
        <v>518</v>
      </c>
      <c r="B240" s="27" t="s">
        <v>519</v>
      </c>
      <c r="C240" s="27" t="s">
        <v>36</v>
      </c>
      <c r="D240" s="27" t="s">
        <v>505</v>
      </c>
      <c r="E240" s="33">
        <v>2016</v>
      </c>
      <c r="F240" s="41">
        <v>0</v>
      </c>
      <c r="G240" s="38">
        <v>0</v>
      </c>
      <c r="H240" s="26">
        <v>1</v>
      </c>
      <c r="I240" s="37">
        <f t="shared" si="21"/>
        <v>1.1594202898550724E-3</v>
      </c>
      <c r="J240" s="41">
        <v>0</v>
      </c>
      <c r="K240" s="38">
        <v>0</v>
      </c>
      <c r="L240" s="68">
        <v>0</v>
      </c>
      <c r="M240" s="37">
        <f t="shared" si="22"/>
        <v>0</v>
      </c>
      <c r="N240" s="41">
        <v>0</v>
      </c>
      <c r="O240" s="38">
        <v>0</v>
      </c>
      <c r="P240" s="68">
        <v>1.0409313454967799</v>
      </c>
      <c r="Q240" s="12">
        <f t="shared" si="23"/>
        <v>2.091020805799153E-3</v>
      </c>
    </row>
    <row r="241" spans="1:17" x14ac:dyDescent="0.2">
      <c r="A241" s="32" t="s">
        <v>520</v>
      </c>
      <c r="B241" s="27" t="s">
        <v>521</v>
      </c>
      <c r="C241" s="27" t="s">
        <v>36</v>
      </c>
      <c r="D241" s="27" t="s">
        <v>505</v>
      </c>
      <c r="E241" s="33">
        <v>2016</v>
      </c>
      <c r="F241" s="41">
        <v>0</v>
      </c>
      <c r="G241" s="38">
        <v>0</v>
      </c>
      <c r="H241" s="26">
        <v>0</v>
      </c>
      <c r="I241" s="37">
        <f t="shared" si="21"/>
        <v>0</v>
      </c>
      <c r="J241" s="41">
        <v>0</v>
      </c>
      <c r="K241" s="38">
        <v>0</v>
      </c>
      <c r="L241" s="68">
        <v>0</v>
      </c>
      <c r="M241" s="37">
        <f t="shared" si="22"/>
        <v>0</v>
      </c>
      <c r="N241" s="41">
        <v>0</v>
      </c>
      <c r="O241" s="38">
        <v>0</v>
      </c>
      <c r="P241" s="68">
        <v>0</v>
      </c>
      <c r="Q241" s="12">
        <f t="shared" si="23"/>
        <v>0</v>
      </c>
    </row>
    <row r="242" spans="1:17" x14ac:dyDescent="0.2">
      <c r="A242" s="32" t="s">
        <v>522</v>
      </c>
      <c r="B242" s="27" t="s">
        <v>523</v>
      </c>
      <c r="C242" s="27" t="s">
        <v>36</v>
      </c>
      <c r="D242" s="27" t="s">
        <v>505</v>
      </c>
      <c r="E242" s="33">
        <v>2016</v>
      </c>
      <c r="F242" s="41">
        <v>0</v>
      </c>
      <c r="G242" s="38">
        <v>0</v>
      </c>
      <c r="H242" s="26">
        <v>0</v>
      </c>
      <c r="I242" s="37">
        <f t="shared" si="21"/>
        <v>0</v>
      </c>
      <c r="J242" s="41">
        <v>0</v>
      </c>
      <c r="K242" s="38">
        <v>0</v>
      </c>
      <c r="L242" s="68">
        <v>0</v>
      </c>
      <c r="M242" s="37">
        <f t="shared" si="22"/>
        <v>0</v>
      </c>
      <c r="N242" s="41">
        <v>0</v>
      </c>
      <c r="O242" s="38">
        <v>0</v>
      </c>
      <c r="P242" s="68">
        <v>0</v>
      </c>
      <c r="Q242" s="12">
        <f t="shared" si="23"/>
        <v>0</v>
      </c>
    </row>
    <row r="243" spans="1:17" x14ac:dyDescent="0.2">
      <c r="A243" s="25" t="s">
        <v>277</v>
      </c>
      <c r="B243" s="26" t="s">
        <v>278</v>
      </c>
      <c r="C243" s="26" t="s">
        <v>9</v>
      </c>
      <c r="D243" s="27" t="s">
        <v>505</v>
      </c>
      <c r="E243" s="28">
        <v>2013</v>
      </c>
      <c r="F243" s="43">
        <v>21</v>
      </c>
      <c r="G243" s="39">
        <v>18</v>
      </c>
      <c r="H243" s="39">
        <v>14</v>
      </c>
      <c r="I243" s="37">
        <f t="shared" si="21"/>
        <v>6.330279567491652E-2</v>
      </c>
      <c r="J243" s="44">
        <v>0</v>
      </c>
      <c r="K243" s="42">
        <v>0</v>
      </c>
      <c r="L243" s="42">
        <v>0</v>
      </c>
      <c r="M243" s="37">
        <f t="shared" si="22"/>
        <v>0</v>
      </c>
      <c r="N243" s="44">
        <v>6.0592783315482919</v>
      </c>
      <c r="O243" s="42">
        <v>9.0043851882858803</v>
      </c>
      <c r="P243" s="42">
        <v>7.2259064198340104</v>
      </c>
      <c r="Q243" s="12">
        <f t="shared" si="23"/>
        <v>4.6548926222423834E-2</v>
      </c>
    </row>
    <row r="244" spans="1:17" x14ac:dyDescent="0.2">
      <c r="A244" s="25" t="s">
        <v>279</v>
      </c>
      <c r="B244" s="26" t="s">
        <v>280</v>
      </c>
      <c r="C244" s="26" t="s">
        <v>6</v>
      </c>
      <c r="D244" s="26" t="s">
        <v>281</v>
      </c>
      <c r="E244" s="28">
        <v>2009</v>
      </c>
      <c r="F244" s="43">
        <v>73</v>
      </c>
      <c r="G244" s="39">
        <v>89</v>
      </c>
      <c r="H244" s="39">
        <v>57</v>
      </c>
      <c r="I244" s="37">
        <f t="shared" si="21"/>
        <v>0.26099600983204008</v>
      </c>
      <c r="J244" s="44">
        <v>90.396693362298095</v>
      </c>
      <c r="K244" s="42">
        <v>94.948434862843996</v>
      </c>
      <c r="L244" s="42">
        <v>39.419513948483299</v>
      </c>
      <c r="M244" s="37">
        <f t="shared" si="22"/>
        <v>0.45160368556916752</v>
      </c>
      <c r="N244" s="44">
        <v>82.664101507298497</v>
      </c>
      <c r="O244" s="42">
        <v>80.853957464388003</v>
      </c>
      <c r="P244" s="42">
        <v>44.084316945526297</v>
      </c>
      <c r="Q244" s="12">
        <f t="shared" si="23"/>
        <v>0.43827698163275497</v>
      </c>
    </row>
    <row r="245" spans="1:17" x14ac:dyDescent="0.2">
      <c r="A245" s="25" t="s">
        <v>551</v>
      </c>
      <c r="B245" s="26" t="s">
        <v>282</v>
      </c>
      <c r="C245" s="26" t="s">
        <v>9</v>
      </c>
      <c r="D245" s="26" t="s">
        <v>283</v>
      </c>
      <c r="E245" s="28">
        <v>2010</v>
      </c>
      <c r="F245" s="43">
        <v>2</v>
      </c>
      <c r="G245" s="39">
        <v>4</v>
      </c>
      <c r="H245" s="39">
        <v>1</v>
      </c>
      <c r="I245" s="37">
        <f t="shared" si="21"/>
        <v>8.3477998115895936E-3</v>
      </c>
      <c r="J245" s="44">
        <v>0</v>
      </c>
      <c r="K245" s="42">
        <v>0</v>
      </c>
      <c r="L245" s="42">
        <v>0</v>
      </c>
      <c r="M245" s="37">
        <f t="shared" si="22"/>
        <v>0</v>
      </c>
      <c r="N245" s="44">
        <v>3.8064174813965099</v>
      </c>
      <c r="O245" s="42">
        <v>8.0640152195961896</v>
      </c>
      <c r="P245" s="42">
        <v>1.92506690786666</v>
      </c>
      <c r="Q245" s="12">
        <f t="shared" si="23"/>
        <v>2.8995840823144263E-2</v>
      </c>
    </row>
    <row r="246" spans="1:17" x14ac:dyDescent="0.2">
      <c r="A246" s="25" t="s">
        <v>284</v>
      </c>
      <c r="B246" s="26" t="s">
        <v>285</v>
      </c>
      <c r="C246" s="26" t="s">
        <v>9</v>
      </c>
      <c r="D246" s="26" t="s">
        <v>283</v>
      </c>
      <c r="E246" s="28">
        <v>2013</v>
      </c>
      <c r="F246" s="43">
        <v>1</v>
      </c>
      <c r="G246" s="39">
        <v>1</v>
      </c>
      <c r="H246" s="39">
        <v>0</v>
      </c>
      <c r="I246" s="37">
        <f t="shared" si="21"/>
        <v>2.4105617041478037E-3</v>
      </c>
      <c r="J246" s="44">
        <v>0</v>
      </c>
      <c r="K246" s="42">
        <v>0</v>
      </c>
      <c r="L246" s="42">
        <v>0</v>
      </c>
      <c r="M246" s="37">
        <f t="shared" si="22"/>
        <v>0</v>
      </c>
      <c r="N246" s="44">
        <v>0.86827073141793198</v>
      </c>
      <c r="O246" s="42">
        <v>1.22884783648805</v>
      </c>
      <c r="P246" s="42">
        <v>0</v>
      </c>
      <c r="Q246" s="12">
        <f t="shared" si="23"/>
        <v>4.4625297206456836E-3</v>
      </c>
    </row>
    <row r="247" spans="1:17" x14ac:dyDescent="0.2">
      <c r="A247" s="25" t="s">
        <v>286</v>
      </c>
      <c r="B247" s="26" t="s">
        <v>287</v>
      </c>
      <c r="C247" s="26" t="s">
        <v>6</v>
      </c>
      <c r="D247" s="26" t="s">
        <v>288</v>
      </c>
      <c r="E247" s="28">
        <v>2009</v>
      </c>
      <c r="F247" s="43">
        <v>80</v>
      </c>
      <c r="G247" s="39">
        <v>87</v>
      </c>
      <c r="H247" s="39">
        <v>79</v>
      </c>
      <c r="I247" s="37">
        <f t="shared" si="21"/>
        <v>0.29272453562741119</v>
      </c>
      <c r="J247" s="44">
        <v>59.523736259159399</v>
      </c>
      <c r="K247" s="42">
        <v>95.602995126091798</v>
      </c>
      <c r="L247" s="42">
        <v>67.567151266897497</v>
      </c>
      <c r="M247" s="37">
        <f t="shared" si="22"/>
        <v>0.44115633292836554</v>
      </c>
      <c r="N247" s="44">
        <v>78.094993173278596</v>
      </c>
      <c r="O247" s="42">
        <v>117.16283043542499</v>
      </c>
      <c r="P247" s="42">
        <v>66.870674251128193</v>
      </c>
      <c r="Q247" s="12">
        <f t="shared" si="23"/>
        <v>0.54950132901851512</v>
      </c>
    </row>
    <row r="248" spans="1:17" x14ac:dyDescent="0.2">
      <c r="A248" s="25" t="s">
        <v>289</v>
      </c>
      <c r="B248" s="26" t="s">
        <v>290</v>
      </c>
      <c r="C248" s="26" t="s">
        <v>6</v>
      </c>
      <c r="D248" s="26" t="s">
        <v>291</v>
      </c>
      <c r="E248" s="28">
        <v>2009</v>
      </c>
      <c r="F248" s="43">
        <v>36</v>
      </c>
      <c r="G248" s="39">
        <v>101</v>
      </c>
      <c r="H248" s="39">
        <v>77</v>
      </c>
      <c r="I248" s="37">
        <f t="shared" si="21"/>
        <v>0.2529914073549262</v>
      </c>
      <c r="J248" s="44">
        <v>10.3137552079634</v>
      </c>
      <c r="K248" s="42">
        <v>74.831882717345707</v>
      </c>
      <c r="L248" s="42">
        <v>51.413717095911501</v>
      </c>
      <c r="M248" s="37">
        <f t="shared" si="22"/>
        <v>0.26604039070750318</v>
      </c>
      <c r="N248" s="44">
        <v>13.9889993306217</v>
      </c>
      <c r="O248" s="42">
        <v>35.760860835096501</v>
      </c>
      <c r="P248" s="42">
        <v>27.311862306563501</v>
      </c>
      <c r="Q248" s="12">
        <f t="shared" si="23"/>
        <v>0.15994889213978503</v>
      </c>
    </row>
    <row r="249" spans="1:17" x14ac:dyDescent="0.2">
      <c r="F249" s="66">
        <f t="shared" ref="F249:Q249" si="24">SUM(F2:F248)</f>
        <v>27168</v>
      </c>
      <c r="G249" s="66">
        <f t="shared" si="24"/>
        <v>28162</v>
      </c>
      <c r="H249" s="66">
        <f t="shared" si="24"/>
        <v>28750</v>
      </c>
      <c r="I249" s="72">
        <f t="shared" si="24"/>
        <v>99.999999999999929</v>
      </c>
      <c r="J249" s="66">
        <f t="shared" si="24"/>
        <v>15812.278844796405</v>
      </c>
      <c r="K249" s="66">
        <f t="shared" si="24"/>
        <v>16986.020842948867</v>
      </c>
      <c r="L249" s="66">
        <f t="shared" si="24"/>
        <v>17586.651415282893</v>
      </c>
      <c r="M249" s="72">
        <f t="shared" si="24"/>
        <v>99.999999999999986</v>
      </c>
      <c r="N249" s="66">
        <f t="shared" si="24"/>
        <v>15171.859221297773</v>
      </c>
      <c r="O249" s="66">
        <f t="shared" si="24"/>
        <v>16032.590927862473</v>
      </c>
      <c r="P249" s="66">
        <f t="shared" si="24"/>
        <v>16593.671100894881</v>
      </c>
      <c r="Q249" s="72">
        <f t="shared" si="24"/>
        <v>100.00000000000001</v>
      </c>
    </row>
  </sheetData>
  <autoFilter ref="A1:Q249">
    <sortState ref="A2:Q270">
      <sortCondition ref="D2:D270"/>
      <sortCondition ref="A2:A270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CH249"/>
  <sheetViews>
    <sheetView workbookViewId="0">
      <selection activeCell="E1" sqref="E1"/>
    </sheetView>
  </sheetViews>
  <sheetFormatPr baseColWidth="10" defaultRowHeight="12.75" x14ac:dyDescent="0.2"/>
  <cols>
    <col min="1" max="1" width="10" style="5" bestFit="1" customWidth="1"/>
    <col min="2" max="2" width="71.42578125" style="5" bestFit="1" customWidth="1"/>
    <col min="3" max="3" width="9.42578125" style="5" bestFit="1" customWidth="1"/>
    <col min="4" max="4" width="32.28515625" style="5" bestFit="1" customWidth="1"/>
    <col min="5" max="5" width="6.85546875" style="5" bestFit="1" customWidth="1"/>
    <col min="6" max="6" width="9.42578125" style="5" customWidth="1"/>
    <col min="7" max="8" width="9.5703125" style="5" customWidth="1"/>
    <col min="9" max="9" width="10.28515625" style="62" customWidth="1"/>
    <col min="10" max="16384" width="11.42578125" style="5"/>
  </cols>
  <sheetData>
    <row r="1" spans="1:86" s="63" customFormat="1" ht="51" x14ac:dyDescent="0.2">
      <c r="A1" s="17" t="s">
        <v>293</v>
      </c>
      <c r="B1" s="35" t="s">
        <v>1</v>
      </c>
      <c r="C1" s="35" t="s">
        <v>2</v>
      </c>
      <c r="D1" s="35" t="s">
        <v>3</v>
      </c>
      <c r="E1" s="17" t="s">
        <v>556</v>
      </c>
      <c r="F1" s="17" t="s">
        <v>306</v>
      </c>
      <c r="G1" s="17" t="s">
        <v>305</v>
      </c>
      <c r="H1" s="17" t="s">
        <v>540</v>
      </c>
      <c r="I1" s="17" t="s">
        <v>541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</row>
    <row r="2" spans="1:86" x14ac:dyDescent="0.2">
      <c r="A2" s="32" t="s">
        <v>319</v>
      </c>
      <c r="B2" s="27" t="s">
        <v>320</v>
      </c>
      <c r="C2" s="27" t="s">
        <v>36</v>
      </c>
      <c r="D2" s="27" t="s">
        <v>321</v>
      </c>
      <c r="E2" s="33">
        <v>2016</v>
      </c>
      <c r="F2" s="36">
        <v>0</v>
      </c>
      <c r="G2" s="36">
        <v>0</v>
      </c>
      <c r="H2" s="19">
        <f>IFERROR(VLOOKUP(A2,[1]Enseignement!$A$1:$I$156,8,FALSE),0)</f>
        <v>0</v>
      </c>
      <c r="I2" s="58">
        <f t="shared" ref="I2:I33" si="0">((100/$H$249*H2)*1/3+(100/$F$249*F2)*1/3+(100/$G$249*G2)*1/3)</f>
        <v>0</v>
      </c>
    </row>
    <row r="3" spans="1:86" x14ac:dyDescent="0.2">
      <c r="A3" s="32" t="s">
        <v>322</v>
      </c>
      <c r="B3" s="27" t="s">
        <v>323</v>
      </c>
      <c r="C3" s="27" t="s">
        <v>36</v>
      </c>
      <c r="D3" s="27" t="s">
        <v>321</v>
      </c>
      <c r="E3" s="33">
        <v>2016</v>
      </c>
      <c r="F3" s="36">
        <v>0</v>
      </c>
      <c r="G3" s="36">
        <v>0</v>
      </c>
      <c r="H3" s="19">
        <f>IFERROR(VLOOKUP(A3,[1]Enseignement!$A$1:$I$156,8,FALSE),0)</f>
        <v>0</v>
      </c>
      <c r="I3" s="58">
        <f t="shared" si="0"/>
        <v>0</v>
      </c>
    </row>
    <row r="4" spans="1:86" x14ac:dyDescent="0.2">
      <c r="A4" s="25" t="s">
        <v>52</v>
      </c>
      <c r="B4" s="26" t="s">
        <v>53</v>
      </c>
      <c r="C4" s="26" t="s">
        <v>9</v>
      </c>
      <c r="D4" s="27" t="s">
        <v>321</v>
      </c>
      <c r="E4" s="28">
        <v>2015</v>
      </c>
      <c r="F4" s="59">
        <v>0</v>
      </c>
      <c r="G4" s="51">
        <v>0</v>
      </c>
      <c r="H4" s="19">
        <f>IFERROR(VLOOKUP(A4,[1]Enseignement!$A$1:$I$156,8,FALSE),0)</f>
        <v>0.5</v>
      </c>
      <c r="I4" s="58">
        <f t="shared" si="0"/>
        <v>5.6033709879863729E-4</v>
      </c>
    </row>
    <row r="5" spans="1:86" x14ac:dyDescent="0.2">
      <c r="A5" s="25" t="s">
        <v>54</v>
      </c>
      <c r="B5" s="26" t="s">
        <v>55</v>
      </c>
      <c r="C5" s="26" t="s">
        <v>9</v>
      </c>
      <c r="D5" s="27" t="s">
        <v>321</v>
      </c>
      <c r="E5" s="28">
        <v>2014</v>
      </c>
      <c r="F5" s="49">
        <v>0</v>
      </c>
      <c r="G5" s="51">
        <v>0</v>
      </c>
      <c r="H5" s="19">
        <f>IFERROR(VLOOKUP(A5,[1]Enseignement!$A$1:$I$156,8,FALSE),0)</f>
        <v>0</v>
      </c>
      <c r="I5" s="58">
        <f t="shared" si="0"/>
        <v>0</v>
      </c>
    </row>
    <row r="6" spans="1:86" s="15" customFormat="1" x14ac:dyDescent="0.2">
      <c r="A6" s="32" t="s">
        <v>324</v>
      </c>
      <c r="B6" s="27" t="s">
        <v>325</v>
      </c>
      <c r="C6" s="27" t="s">
        <v>36</v>
      </c>
      <c r="D6" s="27" t="s">
        <v>321</v>
      </c>
      <c r="E6" s="33">
        <v>2016</v>
      </c>
      <c r="F6" s="36">
        <v>0</v>
      </c>
      <c r="G6" s="36">
        <v>0</v>
      </c>
      <c r="H6" s="19">
        <f>IFERROR(VLOOKUP(A6,[1]Enseignement!$A$1:$I$156,8,FALSE),0)</f>
        <v>0</v>
      </c>
      <c r="I6" s="58">
        <f t="shared" si="0"/>
        <v>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86" x14ac:dyDescent="0.2">
      <c r="A7" s="32" t="s">
        <v>326</v>
      </c>
      <c r="B7" s="27" t="s">
        <v>327</v>
      </c>
      <c r="C7" s="27" t="s">
        <v>9</v>
      </c>
      <c r="D7" s="27" t="s">
        <v>321</v>
      </c>
      <c r="E7" s="33">
        <v>2016</v>
      </c>
      <c r="F7" s="36">
        <v>0</v>
      </c>
      <c r="G7" s="36">
        <v>0</v>
      </c>
      <c r="H7" s="19">
        <f>IFERROR(VLOOKUP(A7,[1]Enseignement!$A$1:$I$156,8,FALSE),0)</f>
        <v>0</v>
      </c>
      <c r="I7" s="58">
        <f t="shared" si="0"/>
        <v>0</v>
      </c>
    </row>
    <row r="8" spans="1:86" x14ac:dyDescent="0.2">
      <c r="A8" s="25" t="s">
        <v>56</v>
      </c>
      <c r="B8" s="26" t="s">
        <v>57</v>
      </c>
      <c r="C8" s="26" t="s">
        <v>9</v>
      </c>
      <c r="D8" s="27" t="s">
        <v>321</v>
      </c>
      <c r="E8" s="28">
        <v>2015</v>
      </c>
      <c r="F8" s="59">
        <v>0</v>
      </c>
      <c r="G8" s="51">
        <v>0</v>
      </c>
      <c r="H8" s="19">
        <f>IFERROR(VLOOKUP(A8,[1]Enseignement!$A$1:$I$156,8,FALSE),0)</f>
        <v>0</v>
      </c>
      <c r="I8" s="58">
        <f t="shared" si="0"/>
        <v>0</v>
      </c>
    </row>
    <row r="9" spans="1:86" x14ac:dyDescent="0.2">
      <c r="A9" s="25" t="s">
        <v>58</v>
      </c>
      <c r="B9" s="26" t="s">
        <v>59</v>
      </c>
      <c r="C9" s="26" t="s">
        <v>6</v>
      </c>
      <c r="D9" s="27" t="s">
        <v>321</v>
      </c>
      <c r="E9" s="28">
        <v>2009</v>
      </c>
      <c r="F9" s="60">
        <v>587</v>
      </c>
      <c r="G9" s="51">
        <v>603.5</v>
      </c>
      <c r="H9" s="19">
        <f>IFERROR(VLOOKUP(A9,[1]Enseignement!$A$1:$I$156,8,FALSE),0)</f>
        <v>602</v>
      </c>
      <c r="I9" s="58">
        <f t="shared" si="0"/>
        <v>2.029435088987956</v>
      </c>
    </row>
    <row r="10" spans="1:86" x14ac:dyDescent="0.2">
      <c r="A10" s="25" t="s">
        <v>60</v>
      </c>
      <c r="B10" s="26" t="s">
        <v>61</v>
      </c>
      <c r="C10" s="26" t="s">
        <v>9</v>
      </c>
      <c r="D10" s="27" t="s">
        <v>321</v>
      </c>
      <c r="E10" s="28">
        <v>2009</v>
      </c>
      <c r="F10" s="60">
        <v>22.5</v>
      </c>
      <c r="G10" s="51">
        <v>22.5</v>
      </c>
      <c r="H10" s="19">
        <f>IFERROR(VLOOKUP(A10,[1]Enseignement!$A$1:$I$156,8,FALSE),0)</f>
        <v>22.5</v>
      </c>
      <c r="I10" s="58">
        <f t="shared" si="0"/>
        <v>7.643045495467872E-2</v>
      </c>
    </row>
    <row r="11" spans="1:86" x14ac:dyDescent="0.2">
      <c r="A11" s="25" t="s">
        <v>62</v>
      </c>
      <c r="B11" s="26" t="s">
        <v>63</v>
      </c>
      <c r="C11" s="26" t="s">
        <v>6</v>
      </c>
      <c r="D11" s="27" t="s">
        <v>321</v>
      </c>
      <c r="E11" s="28">
        <v>2009</v>
      </c>
      <c r="F11" s="60">
        <v>371</v>
      </c>
      <c r="G11" s="51">
        <v>377.5</v>
      </c>
      <c r="H11" s="19">
        <f>IFERROR(VLOOKUP(A11,[1]Enseignement!$A$1:$I$156,8,FALSE),0)</f>
        <v>328</v>
      </c>
      <c r="I11" s="58">
        <f t="shared" si="0"/>
        <v>1.2194070549416975</v>
      </c>
    </row>
    <row r="12" spans="1:86" x14ac:dyDescent="0.2">
      <c r="A12" s="32" t="s">
        <v>328</v>
      </c>
      <c r="B12" s="27" t="s">
        <v>329</v>
      </c>
      <c r="C12" s="27" t="s">
        <v>36</v>
      </c>
      <c r="D12" s="27" t="s">
        <v>321</v>
      </c>
      <c r="E12" s="33">
        <v>2016</v>
      </c>
      <c r="F12" s="36">
        <v>0</v>
      </c>
      <c r="G12" s="36">
        <v>0</v>
      </c>
      <c r="H12" s="19">
        <f>IFERROR(VLOOKUP(A12,[1]Enseignement!$A$1:$I$156,8,FALSE),0)</f>
        <v>0</v>
      </c>
      <c r="I12" s="58">
        <f t="shared" si="0"/>
        <v>0</v>
      </c>
    </row>
    <row r="13" spans="1:86" x14ac:dyDescent="0.2">
      <c r="A13" s="32" t="s">
        <v>330</v>
      </c>
      <c r="B13" s="27" t="s">
        <v>331</v>
      </c>
      <c r="C13" s="27" t="s">
        <v>36</v>
      </c>
      <c r="D13" s="27" t="s">
        <v>321</v>
      </c>
      <c r="E13" s="33">
        <v>2016</v>
      </c>
      <c r="F13" s="36">
        <v>0</v>
      </c>
      <c r="G13" s="36">
        <v>0</v>
      </c>
      <c r="H13" s="19">
        <f>IFERROR(VLOOKUP(A13,[1]Enseignement!$A$1:$I$156,8,FALSE),0)</f>
        <v>0</v>
      </c>
      <c r="I13" s="58">
        <f t="shared" si="0"/>
        <v>0</v>
      </c>
    </row>
    <row r="14" spans="1:86" x14ac:dyDescent="0.2">
      <c r="A14" s="25" t="s">
        <v>64</v>
      </c>
      <c r="B14" s="26" t="s">
        <v>65</v>
      </c>
      <c r="C14" s="26" t="s">
        <v>12</v>
      </c>
      <c r="D14" s="27" t="s">
        <v>321</v>
      </c>
      <c r="E14" s="28">
        <v>2009</v>
      </c>
      <c r="F14" s="60">
        <v>14.5</v>
      </c>
      <c r="G14" s="51">
        <v>15</v>
      </c>
      <c r="H14" s="19">
        <f>IFERROR(VLOOKUP(A14,[1]Enseignement!$A$1:$I$156,8,FALSE),0)</f>
        <v>14</v>
      </c>
      <c r="I14" s="58">
        <f t="shared" si="0"/>
        <v>4.925967313414048E-2</v>
      </c>
    </row>
    <row r="15" spans="1:86" x14ac:dyDescent="0.2">
      <c r="A15" s="32" t="s">
        <v>332</v>
      </c>
      <c r="B15" s="27" t="s">
        <v>333</v>
      </c>
      <c r="C15" s="27" t="s">
        <v>36</v>
      </c>
      <c r="D15" s="27" t="s">
        <v>321</v>
      </c>
      <c r="E15" s="33">
        <v>2016</v>
      </c>
      <c r="F15" s="36">
        <v>0</v>
      </c>
      <c r="G15" s="36">
        <v>0</v>
      </c>
      <c r="H15" s="19">
        <f>IFERROR(VLOOKUP(A15,[1]Enseignement!$A$1:$I$156,8,FALSE),0)</f>
        <v>0</v>
      </c>
      <c r="I15" s="58">
        <f t="shared" si="0"/>
        <v>0</v>
      </c>
    </row>
    <row r="16" spans="1:86" x14ac:dyDescent="0.2">
      <c r="A16" s="32" t="s">
        <v>334</v>
      </c>
      <c r="B16" s="27" t="s">
        <v>335</v>
      </c>
      <c r="C16" s="27" t="s">
        <v>36</v>
      </c>
      <c r="D16" s="27" t="s">
        <v>321</v>
      </c>
      <c r="E16" s="33">
        <v>2016</v>
      </c>
      <c r="F16" s="36">
        <v>0</v>
      </c>
      <c r="G16" s="36">
        <v>0</v>
      </c>
      <c r="H16" s="19">
        <f>IFERROR(VLOOKUP(A16,[1]Enseignement!$A$1:$I$156,8,FALSE),0)</f>
        <v>0</v>
      </c>
      <c r="I16" s="58">
        <f t="shared" si="0"/>
        <v>0</v>
      </c>
    </row>
    <row r="17" spans="1:9" x14ac:dyDescent="0.2">
      <c r="A17" s="25" t="s">
        <v>66</v>
      </c>
      <c r="B17" s="26" t="s">
        <v>67</v>
      </c>
      <c r="C17" s="26" t="s">
        <v>6</v>
      </c>
      <c r="D17" s="27" t="s">
        <v>321</v>
      </c>
      <c r="E17" s="28">
        <v>2009</v>
      </c>
      <c r="F17" s="60">
        <v>779.5</v>
      </c>
      <c r="G17" s="51">
        <v>766</v>
      </c>
      <c r="H17" s="19">
        <f>IFERROR(VLOOKUP(A17,[1]Enseignement!$A$1:$I$156,8,FALSE),0)</f>
        <v>775</v>
      </c>
      <c r="I17" s="58">
        <f t="shared" si="0"/>
        <v>2.6275972565738468</v>
      </c>
    </row>
    <row r="18" spans="1:9" x14ac:dyDescent="0.2">
      <c r="A18" s="32" t="s">
        <v>336</v>
      </c>
      <c r="B18" s="27" t="s">
        <v>337</v>
      </c>
      <c r="C18" s="27" t="s">
        <v>36</v>
      </c>
      <c r="D18" s="27" t="s">
        <v>321</v>
      </c>
      <c r="E18" s="33">
        <v>2016</v>
      </c>
      <c r="F18" s="36">
        <v>0</v>
      </c>
      <c r="G18" s="36">
        <v>0</v>
      </c>
      <c r="H18" s="19">
        <f>IFERROR(VLOOKUP(A18,[1]Enseignement!$A$1:$I$156,8,FALSE),0)</f>
        <v>0</v>
      </c>
      <c r="I18" s="58">
        <f t="shared" si="0"/>
        <v>0</v>
      </c>
    </row>
    <row r="19" spans="1:9" x14ac:dyDescent="0.2">
      <c r="A19" s="25" t="s">
        <v>68</v>
      </c>
      <c r="B19" s="26" t="s">
        <v>69</v>
      </c>
      <c r="C19" s="26" t="s">
        <v>12</v>
      </c>
      <c r="D19" s="27" t="s">
        <v>321</v>
      </c>
      <c r="E19" s="28">
        <v>2009</v>
      </c>
      <c r="F19" s="60">
        <v>39.5</v>
      </c>
      <c r="G19" s="51">
        <v>42</v>
      </c>
      <c r="H19" s="19">
        <f>IFERROR(VLOOKUP(A19,[1]Enseignement!$A$1:$I$156,8,FALSE),0)</f>
        <v>40.5</v>
      </c>
      <c r="I19" s="58">
        <f t="shared" si="0"/>
        <v>0.13812272476209739</v>
      </c>
    </row>
    <row r="20" spans="1:9" x14ac:dyDescent="0.2">
      <c r="A20" s="32" t="s">
        <v>338</v>
      </c>
      <c r="B20" s="27" t="s">
        <v>339</v>
      </c>
      <c r="C20" s="27" t="s">
        <v>36</v>
      </c>
      <c r="D20" s="27" t="s">
        <v>321</v>
      </c>
      <c r="E20" s="33">
        <v>2016</v>
      </c>
      <c r="F20" s="36">
        <v>0</v>
      </c>
      <c r="G20" s="36">
        <v>0</v>
      </c>
      <c r="H20" s="19">
        <f>IFERROR(VLOOKUP(A20,[1]Enseignement!$A$1:$I$156,8,FALSE),0)</f>
        <v>0</v>
      </c>
      <c r="I20" s="58">
        <f t="shared" si="0"/>
        <v>0</v>
      </c>
    </row>
    <row r="21" spans="1:9" x14ac:dyDescent="0.2">
      <c r="A21" s="25" t="s">
        <v>71</v>
      </c>
      <c r="B21" s="26" t="s">
        <v>72</v>
      </c>
      <c r="C21" s="26" t="s">
        <v>6</v>
      </c>
      <c r="D21" s="27" t="s">
        <v>321</v>
      </c>
      <c r="E21" s="28">
        <v>2009</v>
      </c>
      <c r="F21" s="60">
        <v>1491.5</v>
      </c>
      <c r="G21" s="51">
        <v>1458</v>
      </c>
      <c r="H21" s="19">
        <f>IFERROR(VLOOKUP(A21,[1]Enseignement!$A$1:$I$156,8,FALSE),0)</f>
        <v>1480.5</v>
      </c>
      <c r="I21" s="58">
        <f t="shared" si="0"/>
        <v>5.0163190339250061</v>
      </c>
    </row>
    <row r="22" spans="1:9" x14ac:dyDescent="0.2">
      <c r="A22" s="25" t="s">
        <v>73</v>
      </c>
      <c r="B22" s="26" t="s">
        <v>74</v>
      </c>
      <c r="C22" s="26" t="s">
        <v>9</v>
      </c>
      <c r="D22" s="27" t="s">
        <v>321</v>
      </c>
      <c r="E22" s="28">
        <v>2013</v>
      </c>
      <c r="F22" s="49">
        <v>0</v>
      </c>
      <c r="G22" s="51">
        <v>2.5</v>
      </c>
      <c r="H22" s="19">
        <f>IFERROR(VLOOKUP(A22,[1]Enseignement!$A$1:$I$156,8,FALSE),0)</f>
        <v>2</v>
      </c>
      <c r="I22" s="58">
        <f t="shared" si="0"/>
        <v>5.0654891503697872E-3</v>
      </c>
    </row>
    <row r="23" spans="1:9" x14ac:dyDescent="0.2">
      <c r="A23" s="25" t="s">
        <v>75</v>
      </c>
      <c r="B23" s="26" t="s">
        <v>76</v>
      </c>
      <c r="C23" s="26" t="s">
        <v>70</v>
      </c>
      <c r="D23" s="27" t="s">
        <v>321</v>
      </c>
      <c r="E23" s="28">
        <v>2009</v>
      </c>
      <c r="F23" s="49">
        <v>60.5</v>
      </c>
      <c r="G23" s="51">
        <v>64</v>
      </c>
      <c r="H23" s="19">
        <f>IFERROR(VLOOKUP(A23,[1]Enseignement!$A$1:$I$156,8,FALSE),0)</f>
        <v>70</v>
      </c>
      <c r="I23" s="58">
        <f t="shared" si="0"/>
        <v>0.22011320303477777</v>
      </c>
    </row>
    <row r="24" spans="1:9" x14ac:dyDescent="0.2">
      <c r="A24" s="25" t="s">
        <v>77</v>
      </c>
      <c r="B24" s="26" t="s">
        <v>78</v>
      </c>
      <c r="C24" s="26" t="s">
        <v>9</v>
      </c>
      <c r="D24" s="27" t="s">
        <v>321</v>
      </c>
      <c r="E24" s="28">
        <v>2014</v>
      </c>
      <c r="F24" s="49">
        <v>8.5</v>
      </c>
      <c r="G24" s="51">
        <v>6.5</v>
      </c>
      <c r="H24" s="19">
        <f>IFERROR(VLOOKUP(A24,[1]Enseignement!$A$1:$I$156,8,FALSE),0)</f>
        <v>5</v>
      </c>
      <c r="I24" s="58">
        <f t="shared" si="0"/>
        <v>2.269205513159242E-2</v>
      </c>
    </row>
    <row r="25" spans="1:9" x14ac:dyDescent="0.2">
      <c r="A25" s="25" t="s">
        <v>79</v>
      </c>
      <c r="B25" s="26" t="s">
        <v>80</v>
      </c>
      <c r="C25" s="26" t="s">
        <v>9</v>
      </c>
      <c r="D25" s="27" t="s">
        <v>321</v>
      </c>
      <c r="E25" s="28">
        <v>2012</v>
      </c>
      <c r="F25" s="60">
        <v>0</v>
      </c>
      <c r="G25" s="51">
        <v>0</v>
      </c>
      <c r="H25" s="19">
        <f>IFERROR(VLOOKUP(A25,[1]Enseignement!$A$1:$I$156,8,FALSE),0)</f>
        <v>0</v>
      </c>
      <c r="I25" s="58">
        <f t="shared" si="0"/>
        <v>0</v>
      </c>
    </row>
    <row r="26" spans="1:9" x14ac:dyDescent="0.2">
      <c r="A26" s="25" t="s">
        <v>81</v>
      </c>
      <c r="B26" s="26" t="s">
        <v>82</v>
      </c>
      <c r="C26" s="26" t="s">
        <v>9</v>
      </c>
      <c r="D26" s="27" t="s">
        <v>321</v>
      </c>
      <c r="E26" s="28">
        <v>2014</v>
      </c>
      <c r="F26" s="49">
        <v>0</v>
      </c>
      <c r="G26" s="51">
        <v>0</v>
      </c>
      <c r="H26" s="19">
        <f>IFERROR(VLOOKUP(A26,[1]Enseignement!$A$1:$I$156,8,FALSE),0)</f>
        <v>0</v>
      </c>
      <c r="I26" s="58">
        <f t="shared" si="0"/>
        <v>0</v>
      </c>
    </row>
    <row r="27" spans="1:9" x14ac:dyDescent="0.2">
      <c r="A27" s="25" t="s">
        <v>83</v>
      </c>
      <c r="B27" s="26" t="s">
        <v>84</v>
      </c>
      <c r="C27" s="26" t="s">
        <v>9</v>
      </c>
      <c r="D27" s="27" t="s">
        <v>321</v>
      </c>
      <c r="E27" s="28">
        <v>2014</v>
      </c>
      <c r="F27" s="49">
        <v>0</v>
      </c>
      <c r="G27" s="51">
        <v>0</v>
      </c>
      <c r="H27" s="19">
        <f>IFERROR(VLOOKUP(A27,[1]Enseignement!$A$1:$I$156,8,FALSE),0)</f>
        <v>0</v>
      </c>
      <c r="I27" s="58">
        <f t="shared" si="0"/>
        <v>0</v>
      </c>
    </row>
    <row r="28" spans="1:9" x14ac:dyDescent="0.2">
      <c r="A28" s="25" t="s">
        <v>85</v>
      </c>
      <c r="B28" s="26" t="s">
        <v>86</v>
      </c>
      <c r="C28" s="26" t="s">
        <v>6</v>
      </c>
      <c r="D28" s="27" t="s">
        <v>340</v>
      </c>
      <c r="E28" s="28">
        <v>2009</v>
      </c>
      <c r="F28" s="60">
        <v>652.5</v>
      </c>
      <c r="G28" s="51">
        <v>683</v>
      </c>
      <c r="H28" s="19">
        <f>IFERROR(VLOOKUP(A28,[1]Enseignement!$A$1:$I$156,8,FALSE),0)</f>
        <v>708</v>
      </c>
      <c r="I28" s="58">
        <f t="shared" si="0"/>
        <v>2.3131351288654698</v>
      </c>
    </row>
    <row r="29" spans="1:9" x14ac:dyDescent="0.2">
      <c r="A29" s="25" t="s">
        <v>87</v>
      </c>
      <c r="B29" s="26" t="s">
        <v>88</v>
      </c>
      <c r="C29" s="26" t="s">
        <v>12</v>
      </c>
      <c r="D29" s="27" t="s">
        <v>340</v>
      </c>
      <c r="E29" s="28">
        <v>2009</v>
      </c>
      <c r="F29" s="60">
        <v>33</v>
      </c>
      <c r="G29" s="51">
        <v>36.5</v>
      </c>
      <c r="H29" s="19">
        <f>IFERROR(VLOOKUP(A29,[1]Enseignement!$A$1:$I$156,8,FALSE),0)</f>
        <v>41</v>
      </c>
      <c r="I29" s="58">
        <f t="shared" si="0"/>
        <v>0.12501719123821897</v>
      </c>
    </row>
    <row r="30" spans="1:9" x14ac:dyDescent="0.2">
      <c r="A30" s="25" t="s">
        <v>89</v>
      </c>
      <c r="B30" s="26" t="s">
        <v>90</v>
      </c>
      <c r="C30" s="26" t="s">
        <v>6</v>
      </c>
      <c r="D30" s="27" t="s">
        <v>340</v>
      </c>
      <c r="E30" s="28">
        <v>2009</v>
      </c>
      <c r="F30" s="60">
        <v>542</v>
      </c>
      <c r="G30" s="51">
        <v>559</v>
      </c>
      <c r="H30" s="19">
        <f>IFERROR(VLOOKUP(A30,[1]Enseignement!$A$1:$I$156,8,FALSE),0)</f>
        <v>549</v>
      </c>
      <c r="I30" s="58">
        <f t="shared" si="0"/>
        <v>1.8681736136488554</v>
      </c>
    </row>
    <row r="31" spans="1:9" x14ac:dyDescent="0.2">
      <c r="A31" s="32" t="s">
        <v>341</v>
      </c>
      <c r="B31" s="27" t="s">
        <v>342</v>
      </c>
      <c r="C31" s="27" t="s">
        <v>36</v>
      </c>
      <c r="D31" s="27" t="s">
        <v>340</v>
      </c>
      <c r="E31" s="33">
        <v>2016</v>
      </c>
      <c r="F31" s="36">
        <v>0</v>
      </c>
      <c r="G31" s="36">
        <v>0</v>
      </c>
      <c r="H31" s="19">
        <f>IFERROR(VLOOKUP(A31,[1]Enseignement!$A$1:$I$156,8,FALSE),0)</f>
        <v>0</v>
      </c>
      <c r="I31" s="58">
        <f t="shared" si="0"/>
        <v>0</v>
      </c>
    </row>
    <row r="32" spans="1:9" x14ac:dyDescent="0.2">
      <c r="A32" s="32" t="s">
        <v>343</v>
      </c>
      <c r="B32" s="27" t="s">
        <v>344</v>
      </c>
      <c r="C32" s="27" t="s">
        <v>36</v>
      </c>
      <c r="D32" s="27" t="s">
        <v>340</v>
      </c>
      <c r="E32" s="33">
        <v>2016</v>
      </c>
      <c r="F32" s="36">
        <v>0</v>
      </c>
      <c r="G32" s="36">
        <v>0</v>
      </c>
      <c r="H32" s="19">
        <f>IFERROR(VLOOKUP(A32,[1]Enseignement!$A$1:$I$156,8,FALSE),0)</f>
        <v>0</v>
      </c>
      <c r="I32" s="58">
        <f t="shared" si="0"/>
        <v>0</v>
      </c>
    </row>
    <row r="33" spans="1:86" x14ac:dyDescent="0.2">
      <c r="A33" s="25" t="s">
        <v>91</v>
      </c>
      <c r="B33" s="26" t="s">
        <v>92</v>
      </c>
      <c r="C33" s="26" t="s">
        <v>9</v>
      </c>
      <c r="D33" s="27" t="s">
        <v>340</v>
      </c>
      <c r="E33" s="28">
        <v>2013</v>
      </c>
      <c r="F33" s="49">
        <v>2</v>
      </c>
      <c r="G33" s="51">
        <v>1</v>
      </c>
      <c r="H33" s="19">
        <f>IFERROR(VLOOKUP(A33,[1]Enseignement!$A$1:$I$156,8,FALSE),0)</f>
        <v>1</v>
      </c>
      <c r="I33" s="58">
        <f t="shared" si="0"/>
        <v>4.5434877185262946E-3</v>
      </c>
    </row>
    <row r="34" spans="1:86" x14ac:dyDescent="0.2">
      <c r="A34" s="25" t="s">
        <v>93</v>
      </c>
      <c r="B34" s="26" t="s">
        <v>94</v>
      </c>
      <c r="C34" s="26" t="s">
        <v>9</v>
      </c>
      <c r="D34" s="27" t="s">
        <v>340</v>
      </c>
      <c r="E34" s="28">
        <v>2014</v>
      </c>
      <c r="F34" s="49">
        <v>0</v>
      </c>
      <c r="G34" s="51">
        <v>1.5</v>
      </c>
      <c r="H34" s="19">
        <f>IFERROR(VLOOKUP(A34,[1]Enseignement!$A$1:$I$156,8,FALSE),0)</f>
        <v>1.5</v>
      </c>
      <c r="I34" s="58">
        <f t="shared" ref="I34:I65" si="1">((100/$H$249*H34)*1/3+(100/$F$249*F34)*1/3+(100/$G$249*G34)*1/3)</f>
        <v>3.3754957495010542E-3</v>
      </c>
    </row>
    <row r="35" spans="1:86" x14ac:dyDescent="0.2">
      <c r="A35" s="25" t="s">
        <v>95</v>
      </c>
      <c r="B35" s="26" t="s">
        <v>96</v>
      </c>
      <c r="C35" s="26" t="s">
        <v>9</v>
      </c>
      <c r="D35" s="27" t="s">
        <v>340</v>
      </c>
      <c r="E35" s="28">
        <v>2015</v>
      </c>
      <c r="F35" s="59">
        <v>0</v>
      </c>
      <c r="G35" s="51">
        <v>0</v>
      </c>
      <c r="H35" s="19">
        <f>IFERROR(VLOOKUP(A35,[1]Enseignement!$A$1:$I$156,8,FALSE),0)</f>
        <v>0</v>
      </c>
      <c r="I35" s="58">
        <f t="shared" si="1"/>
        <v>0</v>
      </c>
    </row>
    <row r="36" spans="1:86" x14ac:dyDescent="0.2">
      <c r="A36" s="25" t="s">
        <v>97</v>
      </c>
      <c r="B36" s="26" t="s">
        <v>98</v>
      </c>
      <c r="C36" s="26" t="s">
        <v>9</v>
      </c>
      <c r="D36" s="27" t="s">
        <v>340</v>
      </c>
      <c r="E36" s="28">
        <v>2013</v>
      </c>
      <c r="F36" s="49">
        <v>0</v>
      </c>
      <c r="G36" s="51">
        <v>0</v>
      </c>
      <c r="H36" s="19">
        <f>IFERROR(VLOOKUP(A36,[1]Enseignement!$A$1:$I$156,8,FALSE),0)</f>
        <v>0</v>
      </c>
      <c r="I36" s="58">
        <f t="shared" si="1"/>
        <v>0</v>
      </c>
    </row>
    <row r="37" spans="1:86" x14ac:dyDescent="0.2">
      <c r="A37" s="25" t="s">
        <v>99</v>
      </c>
      <c r="B37" s="26" t="s">
        <v>100</v>
      </c>
      <c r="C37" s="26" t="s">
        <v>9</v>
      </c>
      <c r="D37" s="26" t="s">
        <v>101</v>
      </c>
      <c r="E37" s="28">
        <v>2014</v>
      </c>
      <c r="F37" s="49">
        <v>0</v>
      </c>
      <c r="G37" s="51">
        <v>0</v>
      </c>
      <c r="H37" s="19">
        <f>IFERROR(VLOOKUP(A37,[1]Enseignement!$A$1:$I$156,8,FALSE),0)</f>
        <v>0</v>
      </c>
      <c r="I37" s="58">
        <f t="shared" si="1"/>
        <v>0</v>
      </c>
    </row>
    <row r="38" spans="1:86" x14ac:dyDescent="0.2">
      <c r="A38" s="25" t="s">
        <v>102</v>
      </c>
      <c r="B38" s="26" t="s">
        <v>103</v>
      </c>
      <c r="C38" s="26" t="s">
        <v>36</v>
      </c>
      <c r="D38" s="26" t="s">
        <v>101</v>
      </c>
      <c r="E38" s="28">
        <v>2014</v>
      </c>
      <c r="F38" s="49">
        <v>0</v>
      </c>
      <c r="G38" s="51">
        <v>0</v>
      </c>
      <c r="H38" s="19">
        <f>IFERROR(VLOOKUP(A38,[1]Enseignement!$A$1:$I$156,8,FALSE),0)</f>
        <v>0</v>
      </c>
      <c r="I38" s="58">
        <f t="shared" si="1"/>
        <v>0</v>
      </c>
    </row>
    <row r="39" spans="1:86" x14ac:dyDescent="0.2">
      <c r="A39" s="25" t="s">
        <v>104</v>
      </c>
      <c r="B39" s="18" t="s">
        <v>531</v>
      </c>
      <c r="C39" s="18" t="s">
        <v>128</v>
      </c>
      <c r="D39" s="26" t="s">
        <v>101</v>
      </c>
      <c r="E39" s="11">
        <v>2016</v>
      </c>
      <c r="F39" s="60">
        <v>549.5</v>
      </c>
      <c r="G39" s="51">
        <v>589</v>
      </c>
      <c r="H39" s="19">
        <f>IFERROR(VLOOKUP(A39,[1]Enseignement!$A$1:$I$156,8,FALSE),0)</f>
        <v>628.5</v>
      </c>
      <c r="I39" s="58">
        <f t="shared" si="1"/>
        <v>1.9997562409906626</v>
      </c>
    </row>
    <row r="40" spans="1:86" x14ac:dyDescent="0.2">
      <c r="A40" s="25" t="s">
        <v>345</v>
      </c>
      <c r="B40" s="18" t="s">
        <v>346</v>
      </c>
      <c r="C40" s="18" t="s">
        <v>36</v>
      </c>
      <c r="D40" s="18" t="s">
        <v>101</v>
      </c>
      <c r="E40" s="19">
        <v>2016</v>
      </c>
      <c r="F40" s="36">
        <v>0</v>
      </c>
      <c r="G40" s="36">
        <v>0</v>
      </c>
      <c r="H40" s="19">
        <f>IFERROR(VLOOKUP(A40,[1]Enseignement!$A$1:$I$156,8,FALSE),0)</f>
        <v>0</v>
      </c>
      <c r="I40" s="58">
        <f t="shared" si="1"/>
        <v>0</v>
      </c>
    </row>
    <row r="41" spans="1:86" x14ac:dyDescent="0.2">
      <c r="A41" s="25" t="s">
        <v>105</v>
      </c>
      <c r="B41" s="26" t="s">
        <v>106</v>
      </c>
      <c r="C41" s="26" t="s">
        <v>9</v>
      </c>
      <c r="D41" s="26" t="s">
        <v>101</v>
      </c>
      <c r="E41" s="11">
        <v>2011</v>
      </c>
      <c r="F41" s="60">
        <v>0</v>
      </c>
      <c r="G41" s="51">
        <v>0</v>
      </c>
      <c r="H41" s="19">
        <f>IFERROR(VLOOKUP(A41,[1]Enseignement!$A$1:$I$156,8,FALSE),0)</f>
        <v>0</v>
      </c>
      <c r="I41" s="58">
        <f t="shared" si="1"/>
        <v>0</v>
      </c>
    </row>
    <row r="42" spans="1:86" x14ac:dyDescent="0.2">
      <c r="A42" s="25" t="s">
        <v>347</v>
      </c>
      <c r="B42" s="18" t="s">
        <v>348</v>
      </c>
      <c r="C42" s="18" t="s">
        <v>70</v>
      </c>
      <c r="D42" s="18" t="s">
        <v>101</v>
      </c>
      <c r="E42" s="19">
        <v>2016</v>
      </c>
      <c r="F42" s="36">
        <v>0</v>
      </c>
      <c r="G42" s="36">
        <v>0</v>
      </c>
      <c r="H42" s="19">
        <f>IFERROR(VLOOKUP(A42,[1]Enseignement!$A$1:$I$156,8,FALSE),0)</f>
        <v>0</v>
      </c>
      <c r="I42" s="58">
        <f t="shared" si="1"/>
        <v>0</v>
      </c>
    </row>
    <row r="43" spans="1:86" x14ac:dyDescent="0.2">
      <c r="A43" s="25" t="s">
        <v>552</v>
      </c>
      <c r="B43" s="26" t="s">
        <v>107</v>
      </c>
      <c r="C43" s="26" t="s">
        <v>36</v>
      </c>
      <c r="D43" s="26" t="s">
        <v>101</v>
      </c>
      <c r="E43" s="11">
        <v>2014</v>
      </c>
      <c r="F43" s="49">
        <v>0</v>
      </c>
      <c r="G43" s="51">
        <v>0</v>
      </c>
      <c r="H43" s="19">
        <f>IFERROR(VLOOKUP(A43,[1]Enseignement!$A$1:$I$156,8,FALSE),0)</f>
        <v>0</v>
      </c>
      <c r="I43" s="58">
        <f t="shared" si="1"/>
        <v>0</v>
      </c>
    </row>
    <row r="44" spans="1:86" x14ac:dyDescent="0.2">
      <c r="A44" s="25" t="s">
        <v>108</v>
      </c>
      <c r="B44" s="26" t="s">
        <v>109</v>
      </c>
      <c r="C44" s="26" t="s">
        <v>12</v>
      </c>
      <c r="D44" s="26" t="s">
        <v>101</v>
      </c>
      <c r="E44" s="11">
        <v>2009</v>
      </c>
      <c r="F44" s="60">
        <v>15.5</v>
      </c>
      <c r="G44" s="51">
        <v>14.5</v>
      </c>
      <c r="H44" s="19">
        <f>IFERROR(VLOOKUP(A44,[1]Enseignement!$A$1:$I$156,8,FALSE),0)</f>
        <v>12.5</v>
      </c>
      <c r="I44" s="58">
        <f t="shared" si="1"/>
        <v>4.8160412296138974E-2</v>
      </c>
    </row>
    <row r="45" spans="1:86" x14ac:dyDescent="0.2">
      <c r="A45" s="25" t="s">
        <v>110</v>
      </c>
      <c r="B45" s="26" t="s">
        <v>111</v>
      </c>
      <c r="C45" s="26" t="s">
        <v>6</v>
      </c>
      <c r="D45" s="26" t="s">
        <v>101</v>
      </c>
      <c r="E45" s="11">
        <v>2009</v>
      </c>
      <c r="F45" s="60">
        <v>850</v>
      </c>
      <c r="G45" s="51">
        <v>839</v>
      </c>
      <c r="H45" s="19">
        <f>IFERROR(VLOOKUP(A45,[1]Enseignement!$A$1:$I$156,8,FALSE),0)</f>
        <v>976.5</v>
      </c>
      <c r="I45" s="58">
        <f t="shared" si="1"/>
        <v>3.0167118094055914</v>
      </c>
    </row>
    <row r="46" spans="1:86" x14ac:dyDescent="0.2">
      <c r="A46" s="25" t="s">
        <v>349</v>
      </c>
      <c r="B46" s="18" t="s">
        <v>350</v>
      </c>
      <c r="C46" s="18" t="s">
        <v>36</v>
      </c>
      <c r="D46" s="18" t="s">
        <v>101</v>
      </c>
      <c r="E46" s="19">
        <v>2016</v>
      </c>
      <c r="F46" s="36">
        <v>0</v>
      </c>
      <c r="G46" s="36">
        <v>0</v>
      </c>
      <c r="H46" s="19">
        <f>IFERROR(VLOOKUP(A46,[1]Enseignement!$A$1:$I$156,8,FALSE),0)</f>
        <v>0</v>
      </c>
      <c r="I46" s="58">
        <f t="shared" si="1"/>
        <v>0</v>
      </c>
    </row>
    <row r="47" spans="1:86" s="15" customFormat="1" x14ac:dyDescent="0.2">
      <c r="A47" s="25" t="s">
        <v>112</v>
      </c>
      <c r="B47" s="26" t="s">
        <v>113</v>
      </c>
      <c r="C47" s="26" t="s">
        <v>9</v>
      </c>
      <c r="D47" s="26" t="s">
        <v>101</v>
      </c>
      <c r="E47" s="11">
        <v>2014</v>
      </c>
      <c r="F47" s="49">
        <v>0</v>
      </c>
      <c r="G47" s="51">
        <v>0</v>
      </c>
      <c r="H47" s="19">
        <f>IFERROR(VLOOKUP(A47,[1]Enseignement!$A$1:$I$156,8,FALSE),0)</f>
        <v>0</v>
      </c>
      <c r="I47" s="58">
        <f t="shared" si="1"/>
        <v>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</row>
    <row r="48" spans="1:86" x14ac:dyDescent="0.2">
      <c r="A48" s="25" t="s">
        <v>351</v>
      </c>
      <c r="B48" s="18" t="s">
        <v>352</v>
      </c>
      <c r="C48" s="18" t="s">
        <v>36</v>
      </c>
      <c r="D48" s="18" t="s">
        <v>101</v>
      </c>
      <c r="E48" s="19">
        <v>2016</v>
      </c>
      <c r="F48" s="36">
        <v>0</v>
      </c>
      <c r="G48" s="36">
        <v>0</v>
      </c>
      <c r="H48" s="19">
        <f>IFERROR(VLOOKUP(A48,[1]Enseignement!$A$1:$I$156,8,FALSE),0)</f>
        <v>0</v>
      </c>
      <c r="I48" s="58">
        <f t="shared" si="1"/>
        <v>0</v>
      </c>
    </row>
    <row r="49" spans="1:9" x14ac:dyDescent="0.2">
      <c r="A49" s="25" t="s">
        <v>114</v>
      </c>
      <c r="B49" s="18" t="s">
        <v>308</v>
      </c>
      <c r="C49" s="26" t="s">
        <v>9</v>
      </c>
      <c r="D49" s="26" t="s">
        <v>101</v>
      </c>
      <c r="E49" s="11">
        <v>2012</v>
      </c>
      <c r="F49" s="60">
        <v>0</v>
      </c>
      <c r="G49" s="51">
        <v>0</v>
      </c>
      <c r="H49" s="19">
        <f>IFERROR(VLOOKUP(A49,[1]Enseignement!$A$1:$I$156,8,FALSE),0)</f>
        <v>0</v>
      </c>
      <c r="I49" s="58">
        <f t="shared" si="1"/>
        <v>0</v>
      </c>
    </row>
    <row r="50" spans="1:9" x14ac:dyDescent="0.2">
      <c r="A50" s="25" t="s">
        <v>353</v>
      </c>
      <c r="B50" s="18" t="s">
        <v>354</v>
      </c>
      <c r="C50" s="18" t="s">
        <v>36</v>
      </c>
      <c r="D50" s="18" t="s">
        <v>355</v>
      </c>
      <c r="E50" s="19">
        <v>2016</v>
      </c>
      <c r="F50" s="36">
        <v>0</v>
      </c>
      <c r="G50" s="36">
        <v>0</v>
      </c>
      <c r="H50" s="19">
        <f>IFERROR(VLOOKUP(A50,[1]Enseignement!$A$1:$I$156,8,FALSE),0)</f>
        <v>0</v>
      </c>
      <c r="I50" s="58">
        <f t="shared" si="1"/>
        <v>0</v>
      </c>
    </row>
    <row r="51" spans="1:9" x14ac:dyDescent="0.2">
      <c r="A51" s="25" t="s">
        <v>356</v>
      </c>
      <c r="B51" s="18" t="s">
        <v>357</v>
      </c>
      <c r="C51" s="18" t="s">
        <v>36</v>
      </c>
      <c r="D51" s="18" t="s">
        <v>355</v>
      </c>
      <c r="E51" s="19">
        <v>2016</v>
      </c>
      <c r="F51" s="36">
        <v>0</v>
      </c>
      <c r="G51" s="36">
        <v>0</v>
      </c>
      <c r="H51" s="19">
        <f>IFERROR(VLOOKUP(A51,[1]Enseignement!$A$1:$I$156,8,FALSE),0)</f>
        <v>0</v>
      </c>
      <c r="I51" s="58">
        <f t="shared" si="1"/>
        <v>0</v>
      </c>
    </row>
    <row r="52" spans="1:9" x14ac:dyDescent="0.2">
      <c r="A52" s="25" t="s">
        <v>115</v>
      </c>
      <c r="B52" s="26" t="s">
        <v>116</v>
      </c>
      <c r="C52" s="26" t="s">
        <v>9</v>
      </c>
      <c r="D52" s="18" t="s">
        <v>355</v>
      </c>
      <c r="E52" s="11">
        <v>2013</v>
      </c>
      <c r="F52" s="49">
        <v>0</v>
      </c>
      <c r="G52" s="51">
        <v>0</v>
      </c>
      <c r="H52" s="19">
        <f>IFERROR(VLOOKUP(A52,[1]Enseignement!$A$1:$I$156,8,FALSE),0)</f>
        <v>0</v>
      </c>
      <c r="I52" s="58">
        <f t="shared" si="1"/>
        <v>0</v>
      </c>
    </row>
    <row r="53" spans="1:9" x14ac:dyDescent="0.2">
      <c r="A53" s="25" t="s">
        <v>358</v>
      </c>
      <c r="B53" s="18" t="s">
        <v>359</v>
      </c>
      <c r="C53" s="18" t="s">
        <v>36</v>
      </c>
      <c r="D53" s="18" t="s">
        <v>355</v>
      </c>
      <c r="E53" s="19">
        <v>2016</v>
      </c>
      <c r="F53" s="36">
        <v>0</v>
      </c>
      <c r="G53" s="36">
        <v>0</v>
      </c>
      <c r="H53" s="19">
        <f>IFERROR(VLOOKUP(A53,[1]Enseignement!$A$1:$I$156,8,FALSE),0)</f>
        <v>0</v>
      </c>
      <c r="I53" s="58">
        <f t="shared" si="1"/>
        <v>0</v>
      </c>
    </row>
    <row r="54" spans="1:9" x14ac:dyDescent="0.2">
      <c r="A54" s="25" t="s">
        <v>360</v>
      </c>
      <c r="B54" s="18" t="s">
        <v>361</v>
      </c>
      <c r="C54" s="18" t="s">
        <v>36</v>
      </c>
      <c r="D54" s="18" t="s">
        <v>355</v>
      </c>
      <c r="E54" s="19">
        <v>2016</v>
      </c>
      <c r="F54" s="36">
        <v>0</v>
      </c>
      <c r="G54" s="36">
        <v>0</v>
      </c>
      <c r="H54" s="19">
        <f>IFERROR(VLOOKUP(A54,[1]Enseignement!$A$1:$I$156,8,FALSE),0)</f>
        <v>0</v>
      </c>
      <c r="I54" s="58">
        <f t="shared" si="1"/>
        <v>0</v>
      </c>
    </row>
    <row r="55" spans="1:9" x14ac:dyDescent="0.2">
      <c r="A55" s="25" t="s">
        <v>117</v>
      </c>
      <c r="B55" s="26" t="s">
        <v>118</v>
      </c>
      <c r="C55" s="26" t="s">
        <v>6</v>
      </c>
      <c r="D55" s="18" t="s">
        <v>355</v>
      </c>
      <c r="E55" s="11">
        <v>2009</v>
      </c>
      <c r="F55" s="60">
        <v>721</v>
      </c>
      <c r="G55" s="51">
        <v>792.5</v>
      </c>
      <c r="H55" s="19">
        <f>IFERROR(VLOOKUP(A55,[1]Enseignement!$A$1:$I$156,8,FALSE),0)</f>
        <v>712.5</v>
      </c>
      <c r="I55" s="58">
        <f t="shared" si="1"/>
        <v>2.5204161625772512</v>
      </c>
    </row>
    <row r="56" spans="1:9" x14ac:dyDescent="0.2">
      <c r="A56" s="25" t="s">
        <v>362</v>
      </c>
      <c r="B56" s="18" t="s">
        <v>363</v>
      </c>
      <c r="C56" s="18" t="s">
        <v>36</v>
      </c>
      <c r="D56" s="18" t="s">
        <v>355</v>
      </c>
      <c r="E56" s="19">
        <v>2016</v>
      </c>
      <c r="F56" s="36">
        <v>0</v>
      </c>
      <c r="G56" s="36">
        <v>0</v>
      </c>
      <c r="H56" s="19">
        <f>IFERROR(VLOOKUP(A56,[1]Enseignement!$A$1:$I$156,8,FALSE),0)</f>
        <v>0</v>
      </c>
      <c r="I56" s="58">
        <f t="shared" si="1"/>
        <v>0</v>
      </c>
    </row>
    <row r="57" spans="1:9" x14ac:dyDescent="0.2">
      <c r="A57" s="25" t="s">
        <v>119</v>
      </c>
      <c r="B57" s="26" t="s">
        <v>120</v>
      </c>
      <c r="C57" s="26" t="s">
        <v>6</v>
      </c>
      <c r="D57" s="18" t="s">
        <v>355</v>
      </c>
      <c r="E57" s="11">
        <v>2009</v>
      </c>
      <c r="F57" s="60">
        <v>64.5</v>
      </c>
      <c r="G57" s="51">
        <v>79</v>
      </c>
      <c r="H57" s="19">
        <f>IFERROR(VLOOKUP(A57,[1]Enseignement!$A$1:$I$156,8,FALSE),0)</f>
        <v>75</v>
      </c>
      <c r="I57" s="58">
        <f t="shared" si="1"/>
        <v>0.24724773299153346</v>
      </c>
    </row>
    <row r="58" spans="1:9" x14ac:dyDescent="0.2">
      <c r="A58" s="25" t="s">
        <v>364</v>
      </c>
      <c r="B58" s="18" t="s">
        <v>365</v>
      </c>
      <c r="C58" s="18" t="s">
        <v>36</v>
      </c>
      <c r="D58" s="18" t="s">
        <v>366</v>
      </c>
      <c r="E58" s="19">
        <v>2016</v>
      </c>
      <c r="F58" s="36">
        <v>0</v>
      </c>
      <c r="G58" s="36">
        <v>0</v>
      </c>
      <c r="H58" s="19">
        <f>IFERROR(VLOOKUP(A58,[1]Enseignement!$A$1:$I$156,8,FALSE),0)</f>
        <v>0</v>
      </c>
      <c r="I58" s="58">
        <f t="shared" si="1"/>
        <v>0</v>
      </c>
    </row>
    <row r="59" spans="1:9" x14ac:dyDescent="0.2">
      <c r="A59" s="25" t="s">
        <v>367</v>
      </c>
      <c r="B59" s="18" t="s">
        <v>368</v>
      </c>
      <c r="C59" s="18" t="s">
        <v>36</v>
      </c>
      <c r="D59" s="18" t="s">
        <v>366</v>
      </c>
      <c r="E59" s="19">
        <v>2016</v>
      </c>
      <c r="F59" s="36">
        <v>0</v>
      </c>
      <c r="G59" s="36">
        <v>0</v>
      </c>
      <c r="H59" s="19">
        <f>IFERROR(VLOOKUP(A59,[1]Enseignement!$A$1:$I$156,8,FALSE),0)</f>
        <v>0</v>
      </c>
      <c r="I59" s="58">
        <f t="shared" si="1"/>
        <v>0</v>
      </c>
    </row>
    <row r="60" spans="1:9" ht="12.75" customHeight="1" x14ac:dyDescent="0.2">
      <c r="A60" s="25" t="s">
        <v>4</v>
      </c>
      <c r="B60" s="26" t="s">
        <v>5</v>
      </c>
      <c r="C60" s="26" t="s">
        <v>6</v>
      </c>
      <c r="D60" s="18" t="s">
        <v>366</v>
      </c>
      <c r="E60" s="11">
        <v>2009</v>
      </c>
      <c r="F60" s="60">
        <v>763</v>
      </c>
      <c r="G60" s="51">
        <v>871.5</v>
      </c>
      <c r="H60" s="19">
        <f>IFERROR(VLOOKUP(A60,[1]Enseignement!$A$1:$I$156,8,FALSE),0)</f>
        <v>900.5</v>
      </c>
      <c r="I60" s="58">
        <f t="shared" si="1"/>
        <v>2.8685020611851133</v>
      </c>
    </row>
    <row r="61" spans="1:9" x14ac:dyDescent="0.2">
      <c r="A61" s="25" t="s">
        <v>7</v>
      </c>
      <c r="B61" s="26" t="s">
        <v>8</v>
      </c>
      <c r="C61" s="26" t="s">
        <v>9</v>
      </c>
      <c r="D61" s="18" t="s">
        <v>366</v>
      </c>
      <c r="E61" s="11">
        <v>2014</v>
      </c>
      <c r="F61" s="49">
        <v>0</v>
      </c>
      <c r="G61" s="51">
        <v>19.5</v>
      </c>
      <c r="H61" s="19">
        <f>IFERROR(VLOOKUP(A61,[1]Enseignement!$A$1:$I$156,8,FALSE),0)</f>
        <v>18.5</v>
      </c>
      <c r="I61" s="58">
        <f t="shared" si="1"/>
        <v>4.2760770545916434E-2</v>
      </c>
    </row>
    <row r="62" spans="1:9" x14ac:dyDescent="0.2">
      <c r="A62" s="25" t="s">
        <v>10</v>
      </c>
      <c r="B62" s="26" t="s">
        <v>11</v>
      </c>
      <c r="C62" s="26" t="s">
        <v>12</v>
      </c>
      <c r="D62" s="18" t="s">
        <v>366</v>
      </c>
      <c r="E62" s="11">
        <v>2009</v>
      </c>
      <c r="F62" s="60">
        <v>15</v>
      </c>
      <c r="G62" s="51">
        <v>18.5</v>
      </c>
      <c r="H62" s="19">
        <f>IFERROR(VLOOKUP(A62,[1]Enseignement!$A$1:$I$156,8,FALSE),0)</f>
        <v>16</v>
      </c>
      <c r="I62" s="58">
        <f t="shared" si="1"/>
        <v>5.6028107891295101E-2</v>
      </c>
    </row>
    <row r="63" spans="1:9" x14ac:dyDescent="0.2">
      <c r="A63" s="25" t="s">
        <v>369</v>
      </c>
      <c r="B63" s="18" t="s">
        <v>370</v>
      </c>
      <c r="C63" s="18" t="s">
        <v>36</v>
      </c>
      <c r="D63" s="18" t="s">
        <v>366</v>
      </c>
      <c r="E63" s="19">
        <v>2016</v>
      </c>
      <c r="F63" s="36">
        <v>0</v>
      </c>
      <c r="G63" s="36">
        <v>0</v>
      </c>
      <c r="H63" s="19">
        <f>IFERROR(VLOOKUP(A63,[1]Enseignement!$A$1:$I$156,8,FALSE),0)</f>
        <v>0</v>
      </c>
      <c r="I63" s="58">
        <f t="shared" si="1"/>
        <v>0</v>
      </c>
    </row>
    <row r="64" spans="1:9" x14ac:dyDescent="0.2">
      <c r="A64" s="25" t="s">
        <v>371</v>
      </c>
      <c r="B64" s="18" t="s">
        <v>372</v>
      </c>
      <c r="C64" s="18" t="s">
        <v>36</v>
      </c>
      <c r="D64" s="18" t="s">
        <v>366</v>
      </c>
      <c r="E64" s="19">
        <v>2016</v>
      </c>
      <c r="F64" s="36">
        <v>0</v>
      </c>
      <c r="G64" s="36">
        <v>0</v>
      </c>
      <c r="H64" s="19">
        <f>IFERROR(VLOOKUP(A64,[1]Enseignement!$A$1:$I$156,8,FALSE),0)</f>
        <v>0</v>
      </c>
      <c r="I64" s="58">
        <f t="shared" si="1"/>
        <v>0</v>
      </c>
    </row>
    <row r="65" spans="1:9" x14ac:dyDescent="0.2">
      <c r="A65" s="25" t="s">
        <v>373</v>
      </c>
      <c r="B65" s="18" t="s">
        <v>374</v>
      </c>
      <c r="C65" s="18" t="s">
        <v>36</v>
      </c>
      <c r="D65" s="18" t="s">
        <v>366</v>
      </c>
      <c r="E65" s="19">
        <v>2016</v>
      </c>
      <c r="F65" s="36">
        <v>0</v>
      </c>
      <c r="G65" s="36">
        <v>0</v>
      </c>
      <c r="H65" s="19">
        <f>IFERROR(VLOOKUP(A65,[1]Enseignement!$A$1:$I$156,8,FALSE),0)</f>
        <v>0</v>
      </c>
      <c r="I65" s="58">
        <f t="shared" si="1"/>
        <v>0</v>
      </c>
    </row>
    <row r="66" spans="1:9" x14ac:dyDescent="0.2">
      <c r="A66" s="25" t="s">
        <v>375</v>
      </c>
      <c r="B66" s="18" t="s">
        <v>376</v>
      </c>
      <c r="C66" s="18" t="s">
        <v>36</v>
      </c>
      <c r="D66" s="18" t="s">
        <v>366</v>
      </c>
      <c r="E66" s="19">
        <v>2016</v>
      </c>
      <c r="F66" s="36">
        <v>0</v>
      </c>
      <c r="G66" s="36">
        <v>0</v>
      </c>
      <c r="H66" s="19">
        <f>IFERROR(VLOOKUP(A66,[1]Enseignement!$A$1:$I$156,8,FALSE),0)</f>
        <v>0</v>
      </c>
      <c r="I66" s="58">
        <f t="shared" ref="I66:I97" si="2">((100/$H$249*H66)*1/3+(100/$F$249*F66)*1/3+(100/$G$249*G66)*1/3)</f>
        <v>0</v>
      </c>
    </row>
    <row r="67" spans="1:9" x14ac:dyDescent="0.2">
      <c r="A67" s="25" t="s">
        <v>377</v>
      </c>
      <c r="B67" s="18" t="s">
        <v>378</v>
      </c>
      <c r="C67" s="18" t="s">
        <v>36</v>
      </c>
      <c r="D67" s="18" t="s">
        <v>366</v>
      </c>
      <c r="E67" s="19">
        <v>2016</v>
      </c>
      <c r="F67" s="36">
        <v>0</v>
      </c>
      <c r="G67" s="36">
        <v>0</v>
      </c>
      <c r="H67" s="19">
        <f>IFERROR(VLOOKUP(A67,[1]Enseignement!$A$1:$I$156,8,FALSE),0)</f>
        <v>0</v>
      </c>
      <c r="I67" s="58">
        <f t="shared" si="2"/>
        <v>0</v>
      </c>
    </row>
    <row r="68" spans="1:9" x14ac:dyDescent="0.2">
      <c r="A68" s="25" t="s">
        <v>379</v>
      </c>
      <c r="B68" s="18" t="s">
        <v>380</v>
      </c>
      <c r="C68" s="18" t="s">
        <v>36</v>
      </c>
      <c r="D68" s="18" t="s">
        <v>366</v>
      </c>
      <c r="E68" s="19">
        <v>2016</v>
      </c>
      <c r="F68" s="36">
        <v>0</v>
      </c>
      <c r="G68" s="36">
        <v>0</v>
      </c>
      <c r="H68" s="19">
        <f>IFERROR(VLOOKUP(A68,[1]Enseignement!$A$1:$I$156,8,FALSE),0)</f>
        <v>0</v>
      </c>
      <c r="I68" s="58">
        <f t="shared" si="2"/>
        <v>0</v>
      </c>
    </row>
    <row r="69" spans="1:9" x14ac:dyDescent="0.2">
      <c r="A69" s="25" t="s">
        <v>13</v>
      </c>
      <c r="B69" s="26" t="s">
        <v>14</v>
      </c>
      <c r="C69" s="26" t="s">
        <v>12</v>
      </c>
      <c r="D69" s="18" t="s">
        <v>366</v>
      </c>
      <c r="E69" s="11">
        <v>2009</v>
      </c>
      <c r="F69" s="60">
        <v>32.5</v>
      </c>
      <c r="G69" s="51">
        <v>48.5</v>
      </c>
      <c r="H69" s="19">
        <f>IFERROR(VLOOKUP(A69,[1]Enseignement!$A$1:$I$156,8,FALSE),0)</f>
        <v>57</v>
      </c>
      <c r="I69" s="58">
        <f t="shared" si="2"/>
        <v>0.1559305647199018</v>
      </c>
    </row>
    <row r="70" spans="1:9" x14ac:dyDescent="0.2">
      <c r="A70" s="9" t="s">
        <v>15</v>
      </c>
      <c r="B70" s="18" t="s">
        <v>310</v>
      </c>
      <c r="C70" s="26" t="s">
        <v>294</v>
      </c>
      <c r="D70" s="18" t="s">
        <v>366</v>
      </c>
      <c r="E70" s="11">
        <v>2009</v>
      </c>
      <c r="F70" s="61">
        <v>871</v>
      </c>
      <c r="G70" s="61">
        <v>942.5</v>
      </c>
      <c r="H70" s="19">
        <f>IFERROR(VLOOKUP(A70,[1]Enseignement!$A$1:$I$156,8,FALSE),0)</f>
        <v>899.5</v>
      </c>
      <c r="I70" s="58">
        <f t="shared" si="2"/>
        <v>3.0714174742528746</v>
      </c>
    </row>
    <row r="71" spans="1:9" x14ac:dyDescent="0.2">
      <c r="A71" s="25" t="s">
        <v>16</v>
      </c>
      <c r="B71" s="26" t="s">
        <v>17</v>
      </c>
      <c r="C71" s="26" t="s">
        <v>9</v>
      </c>
      <c r="D71" s="18" t="s">
        <v>366</v>
      </c>
      <c r="E71" s="11">
        <v>2014</v>
      </c>
      <c r="F71" s="49">
        <v>4</v>
      </c>
      <c r="G71" s="51">
        <v>2</v>
      </c>
      <c r="H71" s="19">
        <f>IFERROR(VLOOKUP(A71,[1]Enseignement!$A$1:$I$156,8,FALSE),0)</f>
        <v>4.5</v>
      </c>
      <c r="I71" s="58">
        <f t="shared" si="2"/>
        <v>1.1888660931045776E-2</v>
      </c>
    </row>
    <row r="72" spans="1:9" x14ac:dyDescent="0.2">
      <c r="A72" s="25" t="s">
        <v>381</v>
      </c>
      <c r="B72" s="18" t="s">
        <v>382</v>
      </c>
      <c r="C72" s="18" t="s">
        <v>36</v>
      </c>
      <c r="D72" s="18" t="s">
        <v>366</v>
      </c>
      <c r="E72" s="19">
        <v>2016</v>
      </c>
      <c r="F72" s="36">
        <v>0</v>
      </c>
      <c r="G72" s="36">
        <v>0</v>
      </c>
      <c r="H72" s="19">
        <f>IFERROR(VLOOKUP(A72,[1]Enseignement!$A$1:$I$156,8,FALSE),0)</f>
        <v>0</v>
      </c>
      <c r="I72" s="58">
        <f t="shared" si="2"/>
        <v>0</v>
      </c>
    </row>
    <row r="73" spans="1:9" x14ac:dyDescent="0.2">
      <c r="A73" s="25" t="s">
        <v>18</v>
      </c>
      <c r="B73" s="26" t="s">
        <v>19</v>
      </c>
      <c r="C73" s="26" t="s">
        <v>6</v>
      </c>
      <c r="D73" s="18" t="s">
        <v>366</v>
      </c>
      <c r="E73" s="11">
        <v>2009</v>
      </c>
      <c r="F73" s="60">
        <v>102</v>
      </c>
      <c r="G73" s="51">
        <v>129.5</v>
      </c>
      <c r="H73" s="19">
        <f>IFERROR(VLOOKUP(A73,[1]Enseignement!$A$1:$I$156,8,FALSE),0)</f>
        <v>129.5</v>
      </c>
      <c r="I73" s="58">
        <f t="shared" si="2"/>
        <v>0.40836881786872958</v>
      </c>
    </row>
    <row r="74" spans="1:9" x14ac:dyDescent="0.2">
      <c r="A74" s="32" t="s">
        <v>383</v>
      </c>
      <c r="B74" s="27" t="s">
        <v>384</v>
      </c>
      <c r="C74" s="27" t="s">
        <v>36</v>
      </c>
      <c r="D74" s="27" t="s">
        <v>366</v>
      </c>
      <c r="E74" s="33">
        <v>2016</v>
      </c>
      <c r="F74" s="36">
        <v>0</v>
      </c>
      <c r="G74" s="36">
        <v>0</v>
      </c>
      <c r="H74" s="19">
        <f>IFERROR(VLOOKUP(A74,[1]Enseignement!$A$1:$I$156,8,FALSE),0)</f>
        <v>0</v>
      </c>
      <c r="I74" s="58">
        <f t="shared" si="2"/>
        <v>0</v>
      </c>
    </row>
    <row r="75" spans="1:9" x14ac:dyDescent="0.2">
      <c r="A75" s="25" t="s">
        <v>20</v>
      </c>
      <c r="B75" s="26" t="s">
        <v>21</v>
      </c>
      <c r="C75" s="26" t="s">
        <v>12</v>
      </c>
      <c r="D75" s="27" t="s">
        <v>366</v>
      </c>
      <c r="E75" s="28">
        <v>2009</v>
      </c>
      <c r="F75" s="60">
        <v>17.5</v>
      </c>
      <c r="G75" s="51">
        <v>18.5</v>
      </c>
      <c r="H75" s="19">
        <f>IFERROR(VLOOKUP(A75,[1]Enseignement!$A$1:$I$156,8,FALSE),0)</f>
        <v>1.5</v>
      </c>
      <c r="I75" s="58">
        <f t="shared" si="2"/>
        <v>4.2644778549708266E-2</v>
      </c>
    </row>
    <row r="76" spans="1:9" x14ac:dyDescent="0.2">
      <c r="A76" s="32" t="s">
        <v>385</v>
      </c>
      <c r="B76" s="27" t="s">
        <v>386</v>
      </c>
      <c r="C76" s="27" t="s">
        <v>36</v>
      </c>
      <c r="D76" s="27" t="s">
        <v>366</v>
      </c>
      <c r="E76" s="33">
        <v>2016</v>
      </c>
      <c r="F76" s="36">
        <v>0</v>
      </c>
      <c r="G76" s="36">
        <v>0</v>
      </c>
      <c r="H76" s="19">
        <f>IFERROR(VLOOKUP(A76,[1]Enseignement!$A$1:$I$156,8,FALSE),0)</f>
        <v>0</v>
      </c>
      <c r="I76" s="58">
        <f t="shared" si="2"/>
        <v>0</v>
      </c>
    </row>
    <row r="77" spans="1:9" x14ac:dyDescent="0.2">
      <c r="A77" s="25" t="s">
        <v>22</v>
      </c>
      <c r="B77" s="26" t="s">
        <v>23</v>
      </c>
      <c r="C77" s="26" t="s">
        <v>6</v>
      </c>
      <c r="D77" s="27" t="s">
        <v>366</v>
      </c>
      <c r="E77" s="28">
        <v>2009</v>
      </c>
      <c r="F77" s="60">
        <v>1120</v>
      </c>
      <c r="G77" s="51">
        <v>1120</v>
      </c>
      <c r="H77" s="19">
        <f>IFERROR(VLOOKUP(A77,[1]Enseignement!$A$1:$I$156,8,FALSE),0)</f>
        <v>984</v>
      </c>
      <c r="I77" s="58">
        <f t="shared" si="2"/>
        <v>3.652126511315223</v>
      </c>
    </row>
    <row r="78" spans="1:9" x14ac:dyDescent="0.2">
      <c r="A78" s="25" t="s">
        <v>24</v>
      </c>
      <c r="B78" s="26" t="s">
        <v>25</v>
      </c>
      <c r="C78" s="26" t="s">
        <v>9</v>
      </c>
      <c r="D78" s="27" t="s">
        <v>366</v>
      </c>
      <c r="E78" s="28">
        <v>2013</v>
      </c>
      <c r="F78" s="49">
        <v>10.5</v>
      </c>
      <c r="G78" s="51">
        <v>10.5</v>
      </c>
      <c r="H78" s="19">
        <f>IFERROR(VLOOKUP(A78,[1]Enseignement!$A$1:$I$156,8,FALSE),0)</f>
        <v>9</v>
      </c>
      <c r="I78" s="58">
        <f t="shared" si="2"/>
        <v>3.3986534349120828E-2</v>
      </c>
    </row>
    <row r="79" spans="1:9" x14ac:dyDescent="0.2">
      <c r="A79" s="25" t="s">
        <v>26</v>
      </c>
      <c r="B79" s="26" t="s">
        <v>27</v>
      </c>
      <c r="C79" s="26" t="s">
        <v>9</v>
      </c>
      <c r="D79" s="27" t="s">
        <v>366</v>
      </c>
      <c r="E79" s="28">
        <v>2011</v>
      </c>
      <c r="F79" s="60">
        <v>6.5</v>
      </c>
      <c r="G79" s="51">
        <v>9.5</v>
      </c>
      <c r="H79" s="19">
        <f>IFERROR(VLOOKUP(A79,[1]Enseignement!$A$1:$I$156,8,FALSE),0)</f>
        <v>8</v>
      </c>
      <c r="I79" s="58">
        <f t="shared" si="2"/>
        <v>2.7149889411735607E-2</v>
      </c>
    </row>
    <row r="80" spans="1:9" x14ac:dyDescent="0.2">
      <c r="A80" s="25" t="s">
        <v>28</v>
      </c>
      <c r="B80" s="26" t="s">
        <v>29</v>
      </c>
      <c r="C80" s="26" t="s">
        <v>9</v>
      </c>
      <c r="D80" s="27" t="s">
        <v>366</v>
      </c>
      <c r="E80" s="28">
        <v>2014</v>
      </c>
      <c r="F80" s="49">
        <v>0</v>
      </c>
      <c r="G80" s="51">
        <v>8.5</v>
      </c>
      <c r="H80" s="19">
        <f>IFERROR(VLOOKUP(A80,[1]Enseignement!$A$1:$I$156,8,FALSE),0)</f>
        <v>16.5</v>
      </c>
      <c r="I80" s="58">
        <f t="shared" si="2"/>
        <v>2.8093202827950838E-2</v>
      </c>
    </row>
    <row r="81" spans="1:9" x14ac:dyDescent="0.2">
      <c r="A81" s="25" t="s">
        <v>199</v>
      </c>
      <c r="B81" s="26" t="s">
        <v>200</v>
      </c>
      <c r="C81" s="26" t="s">
        <v>9</v>
      </c>
      <c r="D81" s="27" t="s">
        <v>389</v>
      </c>
      <c r="E81" s="28">
        <v>2015</v>
      </c>
      <c r="F81" s="59">
        <v>0</v>
      </c>
      <c r="G81" s="51">
        <v>0</v>
      </c>
      <c r="H81" s="19">
        <f>IFERROR(VLOOKUP(A81,[1]Enseignement!$A$1:$I$156,8,FALSE),0)</f>
        <v>4</v>
      </c>
      <c r="I81" s="58">
        <f t="shared" si="2"/>
        <v>4.4826967903890983E-3</v>
      </c>
    </row>
    <row r="82" spans="1:9" x14ac:dyDescent="0.2">
      <c r="A82" s="32" t="s">
        <v>387</v>
      </c>
      <c r="B82" s="27" t="s">
        <v>388</v>
      </c>
      <c r="C82" s="27" t="s">
        <v>36</v>
      </c>
      <c r="D82" s="27" t="s">
        <v>389</v>
      </c>
      <c r="E82" s="33">
        <v>2016</v>
      </c>
      <c r="F82" s="36">
        <v>0</v>
      </c>
      <c r="G82" s="36">
        <v>0</v>
      </c>
      <c r="H82" s="19">
        <f>IFERROR(VLOOKUP(A82,[1]Enseignement!$A$1:$I$156,8,FALSE),0)</f>
        <v>0</v>
      </c>
      <c r="I82" s="58">
        <f t="shared" si="2"/>
        <v>0</v>
      </c>
    </row>
    <row r="83" spans="1:9" x14ac:dyDescent="0.2">
      <c r="A83" s="32" t="s">
        <v>390</v>
      </c>
      <c r="B83" s="27" t="s">
        <v>391</v>
      </c>
      <c r="C83" s="27" t="s">
        <v>36</v>
      </c>
      <c r="D83" s="27" t="s">
        <v>389</v>
      </c>
      <c r="E83" s="33">
        <v>2016</v>
      </c>
      <c r="F83" s="36">
        <v>0</v>
      </c>
      <c r="G83" s="36">
        <v>0</v>
      </c>
      <c r="H83" s="19">
        <f>IFERROR(VLOOKUP(A83,[1]Enseignement!$A$1:$I$156,8,FALSE),0)</f>
        <v>0</v>
      </c>
      <c r="I83" s="58">
        <f t="shared" si="2"/>
        <v>0</v>
      </c>
    </row>
    <row r="84" spans="1:9" x14ac:dyDescent="0.2">
      <c r="A84" s="25" t="s">
        <v>201</v>
      </c>
      <c r="B84" s="26" t="s">
        <v>202</v>
      </c>
      <c r="C84" s="26" t="s">
        <v>12</v>
      </c>
      <c r="D84" s="27" t="s">
        <v>389</v>
      </c>
      <c r="E84" s="28">
        <v>2009</v>
      </c>
      <c r="F84" s="60">
        <v>28.5</v>
      </c>
      <c r="G84" s="51">
        <v>29.5</v>
      </c>
      <c r="H84" s="19">
        <f>IFERROR(VLOOKUP(A84,[1]Enseignement!$A$1:$I$156,8,FALSE),0)</f>
        <v>26</v>
      </c>
      <c r="I84" s="58">
        <f t="shared" si="2"/>
        <v>9.513988041733662E-2</v>
      </c>
    </row>
    <row r="85" spans="1:9" x14ac:dyDescent="0.2">
      <c r="A85" s="32" t="s">
        <v>392</v>
      </c>
      <c r="B85" s="27" t="s">
        <v>393</v>
      </c>
      <c r="C85" s="27" t="s">
        <v>36</v>
      </c>
      <c r="D85" s="27" t="s">
        <v>389</v>
      </c>
      <c r="E85" s="33">
        <v>2016</v>
      </c>
      <c r="F85" s="36">
        <v>0</v>
      </c>
      <c r="G85" s="36">
        <v>0</v>
      </c>
      <c r="H85" s="19">
        <f>IFERROR(VLOOKUP(A85,[1]Enseignement!$A$1:$I$156,8,FALSE),0)</f>
        <v>0</v>
      </c>
      <c r="I85" s="58">
        <f t="shared" si="2"/>
        <v>0</v>
      </c>
    </row>
    <row r="86" spans="1:9" x14ac:dyDescent="0.2">
      <c r="A86" s="32" t="s">
        <v>394</v>
      </c>
      <c r="B86" s="27" t="s">
        <v>395</v>
      </c>
      <c r="C86" s="27" t="s">
        <v>36</v>
      </c>
      <c r="D86" s="27" t="s">
        <v>389</v>
      </c>
      <c r="E86" s="33">
        <v>2016</v>
      </c>
      <c r="F86" s="36">
        <v>0</v>
      </c>
      <c r="G86" s="36">
        <v>0</v>
      </c>
      <c r="H86" s="19">
        <f>IFERROR(VLOOKUP(A86,[1]Enseignement!$A$1:$I$156,8,FALSE),0)</f>
        <v>0</v>
      </c>
      <c r="I86" s="58">
        <f t="shared" si="2"/>
        <v>0</v>
      </c>
    </row>
    <row r="87" spans="1:9" x14ac:dyDescent="0.2">
      <c r="A87" s="32" t="s">
        <v>396</v>
      </c>
      <c r="B87" s="27" t="s">
        <v>397</v>
      </c>
      <c r="C87" s="27" t="s">
        <v>36</v>
      </c>
      <c r="D87" s="27" t="s">
        <v>389</v>
      </c>
      <c r="E87" s="33">
        <v>2016</v>
      </c>
      <c r="F87" s="36">
        <v>0</v>
      </c>
      <c r="G87" s="36">
        <v>0</v>
      </c>
      <c r="H87" s="19">
        <f>IFERROR(VLOOKUP(A87,[1]Enseignement!$A$1:$I$156,8,FALSE),0)</f>
        <v>0</v>
      </c>
      <c r="I87" s="58">
        <f t="shared" si="2"/>
        <v>0</v>
      </c>
    </row>
    <row r="88" spans="1:9" x14ac:dyDescent="0.2">
      <c r="A88" s="32" t="s">
        <v>398</v>
      </c>
      <c r="B88" s="27" t="s">
        <v>399</v>
      </c>
      <c r="C88" s="27" t="s">
        <v>36</v>
      </c>
      <c r="D88" s="27" t="s">
        <v>389</v>
      </c>
      <c r="E88" s="33">
        <v>2016</v>
      </c>
      <c r="F88" s="36">
        <v>0</v>
      </c>
      <c r="G88" s="36">
        <v>0</v>
      </c>
      <c r="H88" s="19">
        <f>IFERROR(VLOOKUP(A88,[1]Enseignement!$A$1:$I$156,8,FALSE),0)</f>
        <v>0</v>
      </c>
      <c r="I88" s="58">
        <f t="shared" si="2"/>
        <v>0</v>
      </c>
    </row>
    <row r="89" spans="1:9" x14ac:dyDescent="0.2">
      <c r="A89" s="32" t="s">
        <v>400</v>
      </c>
      <c r="B89" s="27" t="s">
        <v>401</v>
      </c>
      <c r="C89" s="27" t="s">
        <v>36</v>
      </c>
      <c r="D89" s="27" t="s">
        <v>389</v>
      </c>
      <c r="E89" s="33">
        <v>2016</v>
      </c>
      <c r="F89" s="36">
        <v>0</v>
      </c>
      <c r="G89" s="36">
        <v>0</v>
      </c>
      <c r="H89" s="19">
        <f>IFERROR(VLOOKUP(A89,[1]Enseignement!$A$1:$I$156,8,FALSE),0)</f>
        <v>0</v>
      </c>
      <c r="I89" s="58">
        <f t="shared" si="2"/>
        <v>0</v>
      </c>
    </row>
    <row r="90" spans="1:9" x14ac:dyDescent="0.2">
      <c r="A90" s="25" t="s">
        <v>203</v>
      </c>
      <c r="B90" s="26" t="s">
        <v>204</v>
      </c>
      <c r="C90" s="26" t="s">
        <v>70</v>
      </c>
      <c r="D90" s="18" t="s">
        <v>389</v>
      </c>
      <c r="E90" s="11">
        <v>2009</v>
      </c>
      <c r="F90" s="49">
        <v>299</v>
      </c>
      <c r="G90" s="51">
        <v>308.5</v>
      </c>
      <c r="H90" s="19">
        <f>IFERROR(VLOOKUP(A90,[1]Enseignement!$A$1:$I$156,8,FALSE),0)</f>
        <v>317</v>
      </c>
      <c r="I90" s="58">
        <f t="shared" si="2"/>
        <v>1.0465796940463696</v>
      </c>
    </row>
    <row r="91" spans="1:9" x14ac:dyDescent="0.2">
      <c r="A91" s="25" t="s">
        <v>205</v>
      </c>
      <c r="B91" s="26" t="s">
        <v>206</v>
      </c>
      <c r="C91" s="26" t="s">
        <v>6</v>
      </c>
      <c r="D91" s="27" t="s">
        <v>389</v>
      </c>
      <c r="E91" s="28">
        <v>2009</v>
      </c>
      <c r="F91" s="60">
        <v>1821.5</v>
      </c>
      <c r="G91" s="51">
        <v>1831</v>
      </c>
      <c r="H91" s="19">
        <f>IFERROR(VLOOKUP(A91,[1]Enseignement!$A$1:$I$156,8,FALSE),0)</f>
        <v>1899</v>
      </c>
      <c r="I91" s="58">
        <f t="shared" si="2"/>
        <v>6.2850539274033341</v>
      </c>
    </row>
    <row r="92" spans="1:9" x14ac:dyDescent="0.2">
      <c r="A92" s="25" t="s">
        <v>207</v>
      </c>
      <c r="B92" s="26" t="s">
        <v>208</v>
      </c>
      <c r="C92" s="26" t="s">
        <v>9</v>
      </c>
      <c r="D92" s="27" t="s">
        <v>389</v>
      </c>
      <c r="E92" s="28">
        <v>2012</v>
      </c>
      <c r="F92" s="60">
        <v>39</v>
      </c>
      <c r="G92" s="51">
        <v>32</v>
      </c>
      <c r="H92" s="19">
        <f>IFERROR(VLOOKUP(A92,[1]Enseignement!$A$1:$I$156,8,FALSE),0)</f>
        <v>37.5</v>
      </c>
      <c r="I92" s="58">
        <f t="shared" si="2"/>
        <v>0.12289084984388988</v>
      </c>
    </row>
    <row r="93" spans="1:9" x14ac:dyDescent="0.2">
      <c r="A93" s="25" t="s">
        <v>536</v>
      </c>
      <c r="B93" s="26" t="s">
        <v>537</v>
      </c>
      <c r="C93" s="26" t="s">
        <v>9</v>
      </c>
      <c r="D93" s="18" t="s">
        <v>389</v>
      </c>
      <c r="E93" s="28">
        <v>2014</v>
      </c>
      <c r="F93" s="19">
        <v>0</v>
      </c>
      <c r="G93" s="51">
        <v>0</v>
      </c>
      <c r="H93" s="19">
        <f>IFERROR(VLOOKUP(A93,[1]Enseignement!$A$1:$I$156,8,FALSE),0)</f>
        <v>0</v>
      </c>
      <c r="I93" s="58">
        <f t="shared" si="2"/>
        <v>0</v>
      </c>
    </row>
    <row r="94" spans="1:9" x14ac:dyDescent="0.2">
      <c r="A94" s="25" t="s">
        <v>209</v>
      </c>
      <c r="B94" s="26" t="s">
        <v>210</v>
      </c>
      <c r="C94" s="26" t="s">
        <v>9</v>
      </c>
      <c r="D94" s="27" t="s">
        <v>389</v>
      </c>
      <c r="E94" s="28">
        <v>2009</v>
      </c>
      <c r="F94" s="60">
        <v>77</v>
      </c>
      <c r="G94" s="51">
        <v>79</v>
      </c>
      <c r="H94" s="19">
        <f>IFERROR(VLOOKUP(A94,[1]Enseignement!$A$1:$I$156,8,FALSE),0)</f>
        <v>78.5</v>
      </c>
      <c r="I94" s="58">
        <f t="shared" si="2"/>
        <v>0.26550232530099221</v>
      </c>
    </row>
    <row r="95" spans="1:9" x14ac:dyDescent="0.2">
      <c r="A95" s="25" t="s">
        <v>211</v>
      </c>
      <c r="B95" s="26" t="s">
        <v>212</v>
      </c>
      <c r="C95" s="26" t="s">
        <v>9</v>
      </c>
      <c r="D95" s="27" t="s">
        <v>389</v>
      </c>
      <c r="E95" s="28">
        <v>2012</v>
      </c>
      <c r="F95" s="60">
        <v>81</v>
      </c>
      <c r="G95" s="51">
        <v>79.5</v>
      </c>
      <c r="H95" s="19">
        <f>IFERROR(VLOOKUP(A95,[1]Enseignement!$A$1:$I$156,8,FALSE),0)</f>
        <v>65.5</v>
      </c>
      <c r="I95" s="58">
        <f t="shared" si="2"/>
        <v>0.25608470332098049</v>
      </c>
    </row>
    <row r="96" spans="1:9" x14ac:dyDescent="0.2">
      <c r="A96" s="25" t="s">
        <v>213</v>
      </c>
      <c r="B96" s="26" t="s">
        <v>214</v>
      </c>
      <c r="C96" s="26" t="s">
        <v>9</v>
      </c>
      <c r="D96" s="27" t="s">
        <v>389</v>
      </c>
      <c r="E96" s="28">
        <v>2009</v>
      </c>
      <c r="F96" s="49">
        <v>72</v>
      </c>
      <c r="G96" s="51">
        <v>66</v>
      </c>
      <c r="H96" s="19">
        <f>IFERROR(VLOOKUP(A96,[1]Enseignement!$A$1:$I$156,8,FALSE),0)</f>
        <v>66.5</v>
      </c>
      <c r="I96" s="58">
        <f t="shared" si="2"/>
        <v>0.23163580995576633</v>
      </c>
    </row>
    <row r="97" spans="1:9" x14ac:dyDescent="0.2">
      <c r="A97" s="25" t="s">
        <v>215</v>
      </c>
      <c r="B97" s="26" t="s">
        <v>216</v>
      </c>
      <c r="C97" s="26" t="s">
        <v>9</v>
      </c>
      <c r="D97" s="27" t="s">
        <v>389</v>
      </c>
      <c r="E97" s="28">
        <v>2013</v>
      </c>
      <c r="F97" s="49">
        <v>5</v>
      </c>
      <c r="G97" s="51">
        <v>3.5</v>
      </c>
      <c r="H97" s="19">
        <f>IFERROR(VLOOKUP(A97,[1]Enseignement!$A$1:$I$156,8,FALSE),0)</f>
        <v>3.5</v>
      </c>
      <c r="I97" s="58">
        <f t="shared" si="2"/>
        <v>1.3609049795983107E-2</v>
      </c>
    </row>
    <row r="98" spans="1:9" x14ac:dyDescent="0.2">
      <c r="A98" s="25" t="s">
        <v>217</v>
      </c>
      <c r="B98" s="26" t="s">
        <v>218</v>
      </c>
      <c r="C98" s="26" t="s">
        <v>9</v>
      </c>
      <c r="D98" s="27" t="s">
        <v>389</v>
      </c>
      <c r="E98" s="28">
        <v>2014</v>
      </c>
      <c r="F98" s="49">
        <v>10</v>
      </c>
      <c r="G98" s="51">
        <v>7.5</v>
      </c>
      <c r="H98" s="19">
        <f>IFERROR(VLOOKUP(A98,[1]Enseignement!$A$1:$I$156,8,FALSE),0)</f>
        <v>5.5</v>
      </c>
      <c r="I98" s="58">
        <f t="shared" ref="I98:I129" si="3">((100/$H$249*H98)*1/3+(100/$F$249*F98)*1/3+(100/$G$249*G98)*1/3)</f>
        <v>2.6101916446605346E-2</v>
      </c>
    </row>
    <row r="99" spans="1:9" x14ac:dyDescent="0.2">
      <c r="A99" s="32" t="s">
        <v>402</v>
      </c>
      <c r="B99" s="27" t="s">
        <v>403</v>
      </c>
      <c r="C99" s="27" t="s">
        <v>36</v>
      </c>
      <c r="D99" s="27" t="s">
        <v>389</v>
      </c>
      <c r="E99" s="33">
        <v>2016</v>
      </c>
      <c r="F99" s="36">
        <v>0</v>
      </c>
      <c r="G99" s="36">
        <v>0</v>
      </c>
      <c r="H99" s="19">
        <f>IFERROR(VLOOKUP(A99,[1]Enseignement!$A$1:$I$156,8,FALSE),0)</f>
        <v>0</v>
      </c>
      <c r="I99" s="58">
        <f t="shared" si="3"/>
        <v>0</v>
      </c>
    </row>
    <row r="100" spans="1:9" x14ac:dyDescent="0.2">
      <c r="A100" s="25" t="s">
        <v>219</v>
      </c>
      <c r="B100" s="26" t="s">
        <v>220</v>
      </c>
      <c r="C100" s="26" t="s">
        <v>9</v>
      </c>
      <c r="D100" s="27" t="s">
        <v>389</v>
      </c>
      <c r="E100" s="28">
        <v>2012</v>
      </c>
      <c r="F100" s="60">
        <v>34</v>
      </c>
      <c r="G100" s="51">
        <v>30.5</v>
      </c>
      <c r="H100" s="19">
        <f>IFERROR(VLOOKUP(A100,[1]Enseignement!$A$1:$I$156,8,FALSE),0)</f>
        <v>26</v>
      </c>
      <c r="I100" s="58">
        <f t="shared" si="3"/>
        <v>0.10257571907126878</v>
      </c>
    </row>
    <row r="101" spans="1:9" x14ac:dyDescent="0.2">
      <c r="A101" s="25" t="s">
        <v>221</v>
      </c>
      <c r="B101" s="26" t="s">
        <v>222</v>
      </c>
      <c r="C101" s="26" t="s">
        <v>9</v>
      </c>
      <c r="D101" s="27" t="s">
        <v>389</v>
      </c>
      <c r="E101" s="28">
        <v>2014</v>
      </c>
      <c r="F101" s="49">
        <v>54</v>
      </c>
      <c r="G101" s="51">
        <v>39</v>
      </c>
      <c r="H101" s="19">
        <f>IFERROR(VLOOKUP(A101,[1]Enseignement!$A$1:$I$156,8,FALSE),0)</f>
        <v>35.5</v>
      </c>
      <c r="I101" s="58">
        <f t="shared" si="3"/>
        <v>0.14575577470462792</v>
      </c>
    </row>
    <row r="102" spans="1:9" x14ac:dyDescent="0.2">
      <c r="A102" s="25" t="s">
        <v>223</v>
      </c>
      <c r="B102" s="26" t="s">
        <v>224</v>
      </c>
      <c r="C102" s="26" t="s">
        <v>9</v>
      </c>
      <c r="D102" s="27" t="s">
        <v>389</v>
      </c>
      <c r="E102" s="28">
        <v>2011</v>
      </c>
      <c r="F102" s="60">
        <v>119.5</v>
      </c>
      <c r="G102" s="51">
        <v>124.5</v>
      </c>
      <c r="H102" s="19">
        <f>IFERROR(VLOOKUP(A102,[1]Enseignement!$A$1:$I$156,8,FALSE),0)</f>
        <v>114.5</v>
      </c>
      <c r="I102" s="58">
        <f t="shared" si="3"/>
        <v>0.40597554905943556</v>
      </c>
    </row>
    <row r="103" spans="1:9" x14ac:dyDescent="0.2">
      <c r="A103" s="25" t="s">
        <v>225</v>
      </c>
      <c r="B103" s="26" t="s">
        <v>226</v>
      </c>
      <c r="C103" s="26" t="s">
        <v>9</v>
      </c>
      <c r="D103" s="27" t="s">
        <v>389</v>
      </c>
      <c r="E103" s="28">
        <v>2012</v>
      </c>
      <c r="F103" s="60">
        <v>33</v>
      </c>
      <c r="G103" s="51">
        <v>33</v>
      </c>
      <c r="H103" s="19">
        <f>IFERROR(VLOOKUP(A103,[1]Enseignement!$A$1:$I$156,8,FALSE),0)</f>
        <v>33</v>
      </c>
      <c r="I103" s="58">
        <f t="shared" si="3"/>
        <v>0.11209800060019545</v>
      </c>
    </row>
    <row r="104" spans="1:9" x14ac:dyDescent="0.2">
      <c r="A104" s="25" t="s">
        <v>227</v>
      </c>
      <c r="B104" s="26" t="s">
        <v>228</v>
      </c>
      <c r="C104" s="26" t="s">
        <v>6</v>
      </c>
      <c r="D104" s="27" t="s">
        <v>389</v>
      </c>
      <c r="E104" s="28">
        <v>2009</v>
      </c>
      <c r="F104" s="60">
        <v>709</v>
      </c>
      <c r="G104" s="51">
        <v>722.5</v>
      </c>
      <c r="H104" s="19">
        <f>IFERROR(VLOOKUP(A104,[1]Enseignement!$A$1:$I$156,8,FALSE),0)</f>
        <v>703</v>
      </c>
      <c r="I104" s="58">
        <f t="shared" si="3"/>
        <v>2.4169348732420168</v>
      </c>
    </row>
    <row r="105" spans="1:9" x14ac:dyDescent="0.2">
      <c r="A105" s="25" t="s">
        <v>121</v>
      </c>
      <c r="B105" s="26" t="s">
        <v>122</v>
      </c>
      <c r="C105" s="26" t="s">
        <v>70</v>
      </c>
      <c r="D105" s="18" t="s">
        <v>406</v>
      </c>
      <c r="E105" s="11">
        <v>2009</v>
      </c>
      <c r="F105" s="60">
        <v>150</v>
      </c>
      <c r="G105" s="51">
        <v>148.5</v>
      </c>
      <c r="H105" s="19">
        <f>IFERROR(VLOOKUP(A105,[1]Enseignement!$A$1:$I$156,8,FALSE),0)</f>
        <v>147</v>
      </c>
      <c r="I105" s="58">
        <f t="shared" si="3"/>
        <v>0.50447985931862793</v>
      </c>
    </row>
    <row r="106" spans="1:9" x14ac:dyDescent="0.2">
      <c r="A106" s="25" t="s">
        <v>123</v>
      </c>
      <c r="B106" s="26" t="s">
        <v>124</v>
      </c>
      <c r="C106" s="26" t="s">
        <v>70</v>
      </c>
      <c r="D106" s="27" t="s">
        <v>406</v>
      </c>
      <c r="E106" s="28">
        <v>2009</v>
      </c>
      <c r="F106" s="60">
        <v>17</v>
      </c>
      <c r="G106" s="51">
        <v>15</v>
      </c>
      <c r="H106" s="19">
        <f>IFERROR(VLOOKUP(A106,[1]Enseignement!$A$1:$I$156,8,FALSE),0)</f>
        <v>12</v>
      </c>
      <c r="I106" s="58">
        <f t="shared" si="3"/>
        <v>4.9884771262519584E-2</v>
      </c>
    </row>
    <row r="107" spans="1:9" x14ac:dyDescent="0.2">
      <c r="A107" s="32" t="s">
        <v>404</v>
      </c>
      <c r="B107" s="27" t="s">
        <v>405</v>
      </c>
      <c r="C107" s="27" t="s">
        <v>36</v>
      </c>
      <c r="D107" s="27" t="s">
        <v>406</v>
      </c>
      <c r="E107" s="33">
        <v>2016</v>
      </c>
      <c r="F107" s="36">
        <v>0</v>
      </c>
      <c r="G107" s="36">
        <v>0</v>
      </c>
      <c r="H107" s="19">
        <f>IFERROR(VLOOKUP(A107,[1]Enseignement!$A$1:$I$156,8,FALSE),0)</f>
        <v>0</v>
      </c>
      <c r="I107" s="58">
        <f t="shared" si="3"/>
        <v>0</v>
      </c>
    </row>
    <row r="108" spans="1:9" x14ac:dyDescent="0.2">
      <c r="A108" s="32" t="s">
        <v>407</v>
      </c>
      <c r="B108" s="27" t="s">
        <v>408</v>
      </c>
      <c r="C108" s="27" t="s">
        <v>36</v>
      </c>
      <c r="D108" s="27" t="s">
        <v>406</v>
      </c>
      <c r="E108" s="33">
        <v>2016</v>
      </c>
      <c r="F108" s="36">
        <v>0</v>
      </c>
      <c r="G108" s="36">
        <v>0</v>
      </c>
      <c r="H108" s="19">
        <f>IFERROR(VLOOKUP(A108,[1]Enseignement!$A$1:$I$156,8,FALSE),0)</f>
        <v>0</v>
      </c>
      <c r="I108" s="58">
        <f t="shared" si="3"/>
        <v>0</v>
      </c>
    </row>
    <row r="109" spans="1:9" x14ac:dyDescent="0.2">
      <c r="A109" s="25" t="s">
        <v>125</v>
      </c>
      <c r="B109" s="26" t="s">
        <v>126</v>
      </c>
      <c r="C109" s="26" t="s">
        <v>70</v>
      </c>
      <c r="D109" s="18" t="s">
        <v>406</v>
      </c>
      <c r="E109" s="11">
        <v>2009</v>
      </c>
      <c r="F109" s="60">
        <v>32.5</v>
      </c>
      <c r="G109" s="51">
        <v>34</v>
      </c>
      <c r="H109" s="19">
        <f>IFERROR(VLOOKUP(A109,[1]Enseignement!$A$1:$I$156,8,FALSE),0)</f>
        <v>39</v>
      </c>
      <c r="I109" s="58">
        <f t="shared" si="3"/>
        <v>0.11937841278313446</v>
      </c>
    </row>
    <row r="110" spans="1:9" x14ac:dyDescent="0.2">
      <c r="A110" s="25" t="s">
        <v>547</v>
      </c>
      <c r="B110" s="26" t="s">
        <v>127</v>
      </c>
      <c r="C110" s="26" t="s">
        <v>128</v>
      </c>
      <c r="D110" s="27" t="s">
        <v>406</v>
      </c>
      <c r="E110" s="28">
        <v>2012</v>
      </c>
      <c r="F110" s="60">
        <v>0</v>
      </c>
      <c r="G110" s="51">
        <v>0</v>
      </c>
      <c r="H110" s="19">
        <f>IFERROR(VLOOKUP(A110,[1]Enseignement!$A$1:$I$156,8,FALSE),0)</f>
        <v>0</v>
      </c>
      <c r="I110" s="58">
        <f t="shared" si="3"/>
        <v>0</v>
      </c>
    </row>
    <row r="111" spans="1:9" x14ac:dyDescent="0.2">
      <c r="A111" s="25" t="s">
        <v>129</v>
      </c>
      <c r="B111" s="26" t="s">
        <v>130</v>
      </c>
      <c r="C111" s="26" t="s">
        <v>128</v>
      </c>
      <c r="D111" s="27" t="s">
        <v>406</v>
      </c>
      <c r="E111" s="28">
        <v>2013</v>
      </c>
      <c r="F111" s="49">
        <v>10</v>
      </c>
      <c r="G111" s="51">
        <v>10.5</v>
      </c>
      <c r="H111" s="19">
        <f>IFERROR(VLOOKUP(A111,[1]Enseignement!$A$1:$I$156,8,FALSE),0)</f>
        <v>8.5</v>
      </c>
      <c r="I111" s="58">
        <f t="shared" si="3"/>
        <v>3.2852907945607454E-2</v>
      </c>
    </row>
    <row r="112" spans="1:9" x14ac:dyDescent="0.2">
      <c r="A112" s="25" t="s">
        <v>131</v>
      </c>
      <c r="B112" s="26" t="s">
        <v>295</v>
      </c>
      <c r="C112" s="26" t="s">
        <v>9</v>
      </c>
      <c r="D112" s="27" t="s">
        <v>406</v>
      </c>
      <c r="E112" s="28">
        <v>2009</v>
      </c>
      <c r="F112" s="60">
        <v>0</v>
      </c>
      <c r="G112" s="51">
        <v>0</v>
      </c>
      <c r="H112" s="19">
        <f>IFERROR(VLOOKUP(A112,[1]Enseignement!$A$1:$I$156,8,FALSE),0)</f>
        <v>0</v>
      </c>
      <c r="I112" s="58">
        <f t="shared" si="3"/>
        <v>0</v>
      </c>
    </row>
    <row r="113" spans="1:9" x14ac:dyDescent="0.2">
      <c r="A113" s="25" t="s">
        <v>132</v>
      </c>
      <c r="B113" s="26" t="s">
        <v>133</v>
      </c>
      <c r="C113" s="26" t="s">
        <v>9</v>
      </c>
      <c r="D113" s="27" t="s">
        <v>406</v>
      </c>
      <c r="E113" s="28">
        <v>2009</v>
      </c>
      <c r="F113" s="60">
        <v>102</v>
      </c>
      <c r="G113" s="51">
        <v>101.5</v>
      </c>
      <c r="H113" s="19">
        <f>IFERROR(VLOOKUP(A113,[1]Enseignement!$A$1:$I$156,8,FALSE),0)</f>
        <v>97</v>
      </c>
      <c r="I113" s="58">
        <f t="shared" si="3"/>
        <v>0.34031652998885542</v>
      </c>
    </row>
    <row r="114" spans="1:9" x14ac:dyDescent="0.2">
      <c r="A114" s="25" t="s">
        <v>134</v>
      </c>
      <c r="B114" s="26" t="s">
        <v>135</v>
      </c>
      <c r="C114" s="26" t="s">
        <v>70</v>
      </c>
      <c r="D114" s="18" t="s">
        <v>406</v>
      </c>
      <c r="E114" s="11">
        <v>2009</v>
      </c>
      <c r="F114" s="60">
        <v>34</v>
      </c>
      <c r="G114" s="51">
        <v>34</v>
      </c>
      <c r="H114" s="19">
        <f>IFERROR(VLOOKUP(A114,[1]Enseignement!$A$1:$I$156,8,FALSE),0)</f>
        <v>36</v>
      </c>
      <c r="I114" s="58">
        <f t="shared" si="3"/>
        <v>0.11773625810448685</v>
      </c>
    </row>
    <row r="115" spans="1:9" x14ac:dyDescent="0.2">
      <c r="A115" s="25" t="s">
        <v>136</v>
      </c>
      <c r="B115" s="26" t="s">
        <v>137</v>
      </c>
      <c r="C115" s="26" t="s">
        <v>12</v>
      </c>
      <c r="D115" s="27" t="s">
        <v>406</v>
      </c>
      <c r="E115" s="28">
        <v>2009</v>
      </c>
      <c r="F115" s="60">
        <v>36</v>
      </c>
      <c r="G115" s="51">
        <v>30.5</v>
      </c>
      <c r="H115" s="19">
        <f>IFERROR(VLOOKUP(A115,[1]Enseignement!$A$1:$I$156,8,FALSE),0)</f>
        <v>37.5</v>
      </c>
      <c r="I115" s="58">
        <f t="shared" si="3"/>
        <v>0.11775662956249636</v>
      </c>
    </row>
    <row r="116" spans="1:9" x14ac:dyDescent="0.2">
      <c r="A116" s="25" t="s">
        <v>138</v>
      </c>
      <c r="B116" s="26" t="s">
        <v>139</v>
      </c>
      <c r="C116" s="26" t="s">
        <v>6</v>
      </c>
      <c r="D116" s="27" t="s">
        <v>406</v>
      </c>
      <c r="E116" s="28">
        <v>2009</v>
      </c>
      <c r="F116" s="60">
        <v>5171.5</v>
      </c>
      <c r="G116" s="51">
        <v>5021</v>
      </c>
      <c r="H116" s="19">
        <f>IFERROR(VLOOKUP(A116,[1]Enseignement!$A$1:$I$156,8,FALSE),0)</f>
        <v>5004</v>
      </c>
      <c r="I116" s="58">
        <f t="shared" si="3"/>
        <v>17.209389256135175</v>
      </c>
    </row>
    <row r="117" spans="1:9" x14ac:dyDescent="0.2">
      <c r="A117" s="25" t="s">
        <v>140</v>
      </c>
      <c r="B117" s="26" t="s">
        <v>141</v>
      </c>
      <c r="C117" s="26" t="s">
        <v>142</v>
      </c>
      <c r="D117" s="27" t="s">
        <v>406</v>
      </c>
      <c r="E117" s="28">
        <v>2009</v>
      </c>
      <c r="F117" s="60">
        <v>236</v>
      </c>
      <c r="G117" s="51">
        <v>185.5</v>
      </c>
      <c r="H117" s="19">
        <f>IFERROR(VLOOKUP(A117,[1]Enseignement!$A$1:$I$156,8,FALSE),0)</f>
        <v>143.5</v>
      </c>
      <c r="I117" s="58">
        <f t="shared" si="3"/>
        <v>0.64096054321456475</v>
      </c>
    </row>
    <row r="118" spans="1:9" x14ac:dyDescent="0.2">
      <c r="A118" s="32" t="s">
        <v>409</v>
      </c>
      <c r="B118" s="27" t="s">
        <v>410</v>
      </c>
      <c r="C118" s="27" t="s">
        <v>70</v>
      </c>
      <c r="D118" s="27" t="s">
        <v>406</v>
      </c>
      <c r="E118" s="33">
        <v>2016</v>
      </c>
      <c r="F118" s="36">
        <v>0</v>
      </c>
      <c r="G118" s="36">
        <v>0</v>
      </c>
      <c r="H118" s="19">
        <f>IFERROR(VLOOKUP(A118,[1]Enseignement!$A$1:$I$156,8,FALSE),0)</f>
        <v>0</v>
      </c>
      <c r="I118" s="58">
        <f t="shared" si="3"/>
        <v>0</v>
      </c>
    </row>
    <row r="119" spans="1:9" x14ac:dyDescent="0.2">
      <c r="A119" s="32" t="s">
        <v>411</v>
      </c>
      <c r="B119" s="27" t="s">
        <v>412</v>
      </c>
      <c r="C119" s="27" t="s">
        <v>36</v>
      </c>
      <c r="D119" s="27" t="s">
        <v>406</v>
      </c>
      <c r="E119" s="33">
        <v>2016</v>
      </c>
      <c r="F119" s="36">
        <v>0</v>
      </c>
      <c r="G119" s="36">
        <v>0</v>
      </c>
      <c r="H119" s="19">
        <f>IFERROR(VLOOKUP(A119,[1]Enseignement!$A$1:$I$156,8,FALSE),0)</f>
        <v>0</v>
      </c>
      <c r="I119" s="58">
        <f t="shared" si="3"/>
        <v>0</v>
      </c>
    </row>
    <row r="120" spans="1:9" x14ac:dyDescent="0.2">
      <c r="A120" s="25" t="s">
        <v>143</v>
      </c>
      <c r="B120" s="26" t="s">
        <v>144</v>
      </c>
      <c r="C120" s="26" t="s">
        <v>128</v>
      </c>
      <c r="D120" s="27" t="s">
        <v>406</v>
      </c>
      <c r="E120" s="28">
        <v>2012</v>
      </c>
      <c r="F120" s="49">
        <v>23</v>
      </c>
      <c r="G120" s="51">
        <v>23</v>
      </c>
      <c r="H120" s="19">
        <f>IFERROR(VLOOKUP(A120,[1]Enseignement!$A$1:$I$156,8,FALSE),0)</f>
        <v>23.5</v>
      </c>
      <c r="I120" s="58">
        <f t="shared" si="3"/>
        <v>7.8689246608025773E-2</v>
      </c>
    </row>
    <row r="121" spans="1:9" x14ac:dyDescent="0.2">
      <c r="A121" s="25" t="s">
        <v>145</v>
      </c>
      <c r="B121" s="26" t="s">
        <v>146</v>
      </c>
      <c r="C121" s="26" t="s">
        <v>9</v>
      </c>
      <c r="D121" s="27" t="s">
        <v>406</v>
      </c>
      <c r="E121" s="28">
        <v>2013</v>
      </c>
      <c r="F121" s="49">
        <v>15</v>
      </c>
      <c r="G121" s="51">
        <v>11</v>
      </c>
      <c r="H121" s="19">
        <f>IFERROR(VLOOKUP(A121,[1]Enseignement!$A$1:$I$156,8,FALSE),0)</f>
        <v>8.5</v>
      </c>
      <c r="I121" s="58">
        <f t="shared" si="3"/>
        <v>3.915062914378982E-2</v>
      </c>
    </row>
    <row r="122" spans="1:9" x14ac:dyDescent="0.2">
      <c r="A122" s="25" t="s">
        <v>147</v>
      </c>
      <c r="B122" s="26" t="s">
        <v>148</v>
      </c>
      <c r="C122" s="26" t="s">
        <v>9</v>
      </c>
      <c r="D122" s="27" t="s">
        <v>406</v>
      </c>
      <c r="E122" s="28">
        <v>2013</v>
      </c>
      <c r="F122" s="49">
        <v>0</v>
      </c>
      <c r="G122" s="51">
        <v>0</v>
      </c>
      <c r="H122" s="19">
        <f>IFERROR(VLOOKUP(A122,[1]Enseignement!$A$1:$I$156,8,FALSE),0)</f>
        <v>0</v>
      </c>
      <c r="I122" s="58">
        <f t="shared" si="3"/>
        <v>0</v>
      </c>
    </row>
    <row r="123" spans="1:9" x14ac:dyDescent="0.2">
      <c r="A123" s="25" t="s">
        <v>149</v>
      </c>
      <c r="B123" s="26" t="s">
        <v>150</v>
      </c>
      <c r="C123" s="26" t="s">
        <v>9</v>
      </c>
      <c r="D123" s="27" t="s">
        <v>406</v>
      </c>
      <c r="E123" s="28">
        <v>2009</v>
      </c>
      <c r="F123" s="60">
        <v>45.5</v>
      </c>
      <c r="G123" s="51">
        <v>50.5</v>
      </c>
      <c r="H123" s="19">
        <f>IFERROR(VLOOKUP(A123,[1]Enseignement!$A$1:$I$156,8,FALSE),0)</f>
        <v>53</v>
      </c>
      <c r="I123" s="58">
        <f t="shared" si="3"/>
        <v>0.16861270245623591</v>
      </c>
    </row>
    <row r="124" spans="1:9" x14ac:dyDescent="0.2">
      <c r="A124" s="25" t="s">
        <v>151</v>
      </c>
      <c r="B124" s="26" t="s">
        <v>152</v>
      </c>
      <c r="C124" s="26" t="s">
        <v>9</v>
      </c>
      <c r="D124" s="27" t="s">
        <v>406</v>
      </c>
      <c r="E124" s="28">
        <v>2009</v>
      </c>
      <c r="F124" s="60">
        <v>100.5</v>
      </c>
      <c r="G124" s="51">
        <v>97.5</v>
      </c>
      <c r="H124" s="19">
        <f>IFERROR(VLOOKUP(A124,[1]Enseignement!$A$1:$I$156,8,FALSE),0)</f>
        <v>96</v>
      </c>
      <c r="I124" s="58">
        <f t="shared" si="3"/>
        <v>0.33295736266883358</v>
      </c>
    </row>
    <row r="125" spans="1:9" x14ac:dyDescent="0.2">
      <c r="A125" s="25" t="s">
        <v>153</v>
      </c>
      <c r="B125" s="26" t="s">
        <v>154</v>
      </c>
      <c r="C125" s="26" t="s">
        <v>9</v>
      </c>
      <c r="D125" s="27" t="s">
        <v>406</v>
      </c>
      <c r="E125" s="28">
        <v>2011</v>
      </c>
      <c r="F125" s="60">
        <v>59</v>
      </c>
      <c r="G125" s="51">
        <v>54</v>
      </c>
      <c r="H125" s="19">
        <f>IFERROR(VLOOKUP(A125,[1]Enseignement!$A$1:$I$156,8,FALSE),0)</f>
        <v>54</v>
      </c>
      <c r="I125" s="58">
        <f t="shared" si="3"/>
        <v>0.18916598493837625</v>
      </c>
    </row>
    <row r="126" spans="1:9" x14ac:dyDescent="0.2">
      <c r="A126" s="25" t="s">
        <v>155</v>
      </c>
      <c r="B126" s="26" t="s">
        <v>156</v>
      </c>
      <c r="C126" s="26" t="s">
        <v>9</v>
      </c>
      <c r="D126" s="27" t="s">
        <v>406</v>
      </c>
      <c r="E126" s="28">
        <v>2014</v>
      </c>
      <c r="F126" s="49">
        <v>0</v>
      </c>
      <c r="G126" s="51">
        <v>26</v>
      </c>
      <c r="H126" s="19">
        <f>IFERROR(VLOOKUP(A126,[1]Enseignement!$A$1:$I$156,8,FALSE),0)</f>
        <v>0</v>
      </c>
      <c r="I126" s="58">
        <f t="shared" si="3"/>
        <v>2.9371063853822474E-2</v>
      </c>
    </row>
    <row r="127" spans="1:9" x14ac:dyDescent="0.2">
      <c r="A127" s="25" t="s">
        <v>157</v>
      </c>
      <c r="B127" s="26" t="s">
        <v>158</v>
      </c>
      <c r="C127" s="26" t="s">
        <v>9</v>
      </c>
      <c r="D127" s="27" t="s">
        <v>406</v>
      </c>
      <c r="E127" s="28">
        <v>2009</v>
      </c>
      <c r="F127" s="60">
        <v>15.5</v>
      </c>
      <c r="G127" s="51">
        <v>15.5</v>
      </c>
      <c r="H127" s="19">
        <f>IFERROR(VLOOKUP(A127,[1]Enseignement!$A$1:$I$156,8,FALSE),0)</f>
        <v>5.5</v>
      </c>
      <c r="I127" s="58">
        <f t="shared" si="3"/>
        <v>4.1445349215028154E-2</v>
      </c>
    </row>
    <row r="128" spans="1:9" x14ac:dyDescent="0.2">
      <c r="A128" s="25" t="s">
        <v>159</v>
      </c>
      <c r="B128" s="26" t="s">
        <v>160</v>
      </c>
      <c r="C128" s="26" t="s">
        <v>70</v>
      </c>
      <c r="D128" s="18" t="s">
        <v>406</v>
      </c>
      <c r="E128" s="11">
        <v>2009</v>
      </c>
      <c r="F128" s="60">
        <v>80.5</v>
      </c>
      <c r="G128" s="51">
        <v>74</v>
      </c>
      <c r="H128" s="19">
        <f>IFERROR(VLOOKUP(A128,[1]Enseignement!$A$1:$I$156,8,FALSE),0)</f>
        <v>64</v>
      </c>
      <c r="I128" s="58">
        <f t="shared" si="3"/>
        <v>0.24761729305848434</v>
      </c>
    </row>
    <row r="129" spans="1:9" x14ac:dyDescent="0.2">
      <c r="A129" s="25" t="s">
        <v>161</v>
      </c>
      <c r="B129" s="26" t="s">
        <v>162</v>
      </c>
      <c r="C129" s="26" t="s">
        <v>70</v>
      </c>
      <c r="D129" s="27" t="s">
        <v>406</v>
      </c>
      <c r="E129" s="28">
        <v>2009</v>
      </c>
      <c r="F129" s="60">
        <v>21.5</v>
      </c>
      <c r="G129" s="51">
        <v>20.5</v>
      </c>
      <c r="H129" s="19">
        <f>IFERROR(VLOOKUP(A129,[1]Enseignement!$A$1:$I$156,8,FALSE),0)</f>
        <v>16</v>
      </c>
      <c r="I129" s="58">
        <f t="shared" si="3"/>
        <v>6.574018145672679E-2</v>
      </c>
    </row>
    <row r="130" spans="1:9" x14ac:dyDescent="0.2">
      <c r="A130" s="25" t="s">
        <v>163</v>
      </c>
      <c r="B130" s="26" t="s">
        <v>164</v>
      </c>
      <c r="C130" s="26" t="s">
        <v>9</v>
      </c>
      <c r="D130" s="27" t="s">
        <v>406</v>
      </c>
      <c r="E130" s="28">
        <v>2009</v>
      </c>
      <c r="F130" s="60">
        <v>5.5</v>
      </c>
      <c r="G130" s="51">
        <v>5.5</v>
      </c>
      <c r="H130" s="19">
        <f>IFERROR(VLOOKUP(A130,[1]Enseignement!$A$1:$I$156,8,FALSE),0)</f>
        <v>5.5</v>
      </c>
      <c r="I130" s="58">
        <f t="shared" ref="I130:I161" si="4">((100/$H$249*H130)*1/3+(100/$F$249*F130)*1/3+(100/$G$249*G130)*1/3)</f>
        <v>1.8683000100032578E-2</v>
      </c>
    </row>
    <row r="131" spans="1:9" x14ac:dyDescent="0.2">
      <c r="A131" s="32" t="s">
        <v>413</v>
      </c>
      <c r="B131" s="27" t="s">
        <v>414</v>
      </c>
      <c r="C131" s="27" t="s">
        <v>70</v>
      </c>
      <c r="D131" s="27" t="s">
        <v>406</v>
      </c>
      <c r="E131" s="33">
        <v>2016</v>
      </c>
      <c r="F131" s="36">
        <v>0</v>
      </c>
      <c r="G131" s="36">
        <v>0</v>
      </c>
      <c r="H131" s="19">
        <f>IFERROR(VLOOKUP(A131,[1]Enseignement!$A$1:$I$156,8,FALSE),0)</f>
        <v>0</v>
      </c>
      <c r="I131" s="58">
        <f t="shared" si="4"/>
        <v>0</v>
      </c>
    </row>
    <row r="132" spans="1:9" x14ac:dyDescent="0.2">
      <c r="A132" s="25" t="s">
        <v>165</v>
      </c>
      <c r="B132" s="26" t="s">
        <v>166</v>
      </c>
      <c r="C132" s="26" t="s">
        <v>36</v>
      </c>
      <c r="D132" s="27" t="s">
        <v>406</v>
      </c>
      <c r="E132" s="28">
        <v>2014</v>
      </c>
      <c r="F132" s="49">
        <v>0</v>
      </c>
      <c r="G132" s="51">
        <v>0</v>
      </c>
      <c r="H132" s="19">
        <f>IFERROR(VLOOKUP(A132,[1]Enseignement!$A$1:$I$156,8,FALSE),0)</f>
        <v>0</v>
      </c>
      <c r="I132" s="58">
        <f t="shared" si="4"/>
        <v>0</v>
      </c>
    </row>
    <row r="133" spans="1:9" x14ac:dyDescent="0.2">
      <c r="A133" s="32" t="s">
        <v>415</v>
      </c>
      <c r="B133" s="27" t="s">
        <v>416</v>
      </c>
      <c r="C133" s="27" t="s">
        <v>36</v>
      </c>
      <c r="D133" s="27" t="s">
        <v>406</v>
      </c>
      <c r="E133" s="33">
        <v>2016</v>
      </c>
      <c r="F133" s="36">
        <v>0</v>
      </c>
      <c r="G133" s="36">
        <v>0</v>
      </c>
      <c r="H133" s="19">
        <f>IFERROR(VLOOKUP(A133,[1]Enseignement!$A$1:$I$156,8,FALSE),0)</f>
        <v>0</v>
      </c>
      <c r="I133" s="58">
        <f t="shared" si="4"/>
        <v>0</v>
      </c>
    </row>
    <row r="134" spans="1:9" x14ac:dyDescent="0.2">
      <c r="A134" s="32" t="s">
        <v>417</v>
      </c>
      <c r="B134" s="27" t="s">
        <v>418</v>
      </c>
      <c r="C134" s="27" t="s">
        <v>36</v>
      </c>
      <c r="D134" s="27" t="s">
        <v>406</v>
      </c>
      <c r="E134" s="33">
        <v>2016</v>
      </c>
      <c r="F134" s="36">
        <v>0</v>
      </c>
      <c r="G134" s="36">
        <v>0</v>
      </c>
      <c r="H134" s="19">
        <f>IFERROR(VLOOKUP(A134,[1]Enseignement!$A$1:$I$156,8,FALSE),0)</f>
        <v>0</v>
      </c>
      <c r="I134" s="58">
        <f t="shared" si="4"/>
        <v>0</v>
      </c>
    </row>
    <row r="135" spans="1:9" x14ac:dyDescent="0.2">
      <c r="A135" s="25" t="s">
        <v>167</v>
      </c>
      <c r="B135" s="26" t="s">
        <v>168</v>
      </c>
      <c r="C135" s="26" t="s">
        <v>9</v>
      </c>
      <c r="D135" s="27" t="s">
        <v>406</v>
      </c>
      <c r="E135" s="28">
        <v>2013</v>
      </c>
      <c r="F135" s="49">
        <v>0</v>
      </c>
      <c r="G135" s="51">
        <v>9.5</v>
      </c>
      <c r="H135" s="19">
        <f>IFERROR(VLOOKUP(A135,[1]Enseignement!$A$1:$I$156,8,FALSE),0)</f>
        <v>9.5</v>
      </c>
      <c r="I135" s="58">
        <f t="shared" si="4"/>
        <v>2.1378139746840011E-2</v>
      </c>
    </row>
    <row r="136" spans="1:9" x14ac:dyDescent="0.2">
      <c r="A136" s="25" t="s">
        <v>169</v>
      </c>
      <c r="B136" s="26" t="s">
        <v>170</v>
      </c>
      <c r="C136" s="26" t="s">
        <v>12</v>
      </c>
      <c r="D136" s="27" t="s">
        <v>406</v>
      </c>
      <c r="E136" s="28">
        <v>2009</v>
      </c>
      <c r="F136" s="60">
        <v>38.5</v>
      </c>
      <c r="G136" s="51">
        <v>72</v>
      </c>
      <c r="H136" s="19">
        <f>IFERROR(VLOOKUP(A136,[1]Enseignement!$A$1:$I$156,8,FALSE),0)</f>
        <v>43.5</v>
      </c>
      <c r="I136" s="58">
        <f t="shared" si="4"/>
        <v>0.17422785780756261</v>
      </c>
    </row>
    <row r="137" spans="1:9" x14ac:dyDescent="0.2">
      <c r="A137" s="32" t="s">
        <v>419</v>
      </c>
      <c r="B137" s="27" t="s">
        <v>420</v>
      </c>
      <c r="C137" s="27" t="s">
        <v>36</v>
      </c>
      <c r="D137" s="27" t="s">
        <v>406</v>
      </c>
      <c r="E137" s="33">
        <v>2016</v>
      </c>
      <c r="F137" s="36">
        <v>0</v>
      </c>
      <c r="G137" s="36">
        <v>0</v>
      </c>
      <c r="H137" s="19">
        <f>IFERROR(VLOOKUP(A137,[1]Enseignement!$A$1:$I$156,8,FALSE),0)</f>
        <v>0</v>
      </c>
      <c r="I137" s="58">
        <f t="shared" si="4"/>
        <v>0</v>
      </c>
    </row>
    <row r="138" spans="1:9" x14ac:dyDescent="0.2">
      <c r="A138" s="25" t="s">
        <v>171</v>
      </c>
      <c r="B138" s="26" t="s">
        <v>172</v>
      </c>
      <c r="C138" s="26" t="s">
        <v>9</v>
      </c>
      <c r="D138" s="27" t="s">
        <v>406</v>
      </c>
      <c r="E138" s="28">
        <v>2009</v>
      </c>
      <c r="F138" s="60">
        <v>6.5</v>
      </c>
      <c r="G138" s="51">
        <v>4.5</v>
      </c>
      <c r="H138" s="19">
        <f>IFERROR(VLOOKUP(A138,[1]Enseignement!$A$1:$I$156,8,FALSE),0)</f>
        <v>3.5</v>
      </c>
      <c r="I138" s="58">
        <f t="shared" si="4"/>
        <v>1.6458574012197396E-2</v>
      </c>
    </row>
    <row r="139" spans="1:9" x14ac:dyDescent="0.2">
      <c r="A139" s="25" t="s">
        <v>173</v>
      </c>
      <c r="B139" s="26" t="s">
        <v>174</v>
      </c>
      <c r="C139" s="26" t="s">
        <v>9</v>
      </c>
      <c r="D139" s="27" t="s">
        <v>406</v>
      </c>
      <c r="E139" s="28">
        <v>2009</v>
      </c>
      <c r="F139" s="60">
        <v>68</v>
      </c>
      <c r="G139" s="51">
        <v>68</v>
      </c>
      <c r="H139" s="19">
        <f>IFERROR(VLOOKUP(A139,[1]Enseignement!$A$1:$I$156,8,FALSE),0)</f>
        <v>68</v>
      </c>
      <c r="I139" s="58">
        <f t="shared" si="4"/>
        <v>0.2309898194185846</v>
      </c>
    </row>
    <row r="140" spans="1:9" x14ac:dyDescent="0.2">
      <c r="A140" s="25" t="s">
        <v>175</v>
      </c>
      <c r="B140" s="26" t="s">
        <v>176</v>
      </c>
      <c r="C140" s="26" t="s">
        <v>9</v>
      </c>
      <c r="D140" s="27" t="s">
        <v>406</v>
      </c>
      <c r="E140" s="28">
        <v>2012</v>
      </c>
      <c r="F140" s="60">
        <v>0</v>
      </c>
      <c r="G140" s="51">
        <v>0</v>
      </c>
      <c r="H140" s="19">
        <f>IFERROR(VLOOKUP(A140,[1]Enseignement!$A$1:$I$156,8,FALSE),0)</f>
        <v>0</v>
      </c>
      <c r="I140" s="58">
        <f t="shared" si="4"/>
        <v>0</v>
      </c>
    </row>
    <row r="141" spans="1:9" x14ac:dyDescent="0.2">
      <c r="A141" s="25" t="s">
        <v>544</v>
      </c>
      <c r="B141" s="26" t="s">
        <v>177</v>
      </c>
      <c r="C141" s="26" t="s">
        <v>70</v>
      </c>
      <c r="D141" s="27" t="s">
        <v>406</v>
      </c>
      <c r="E141" s="28">
        <v>2015</v>
      </c>
      <c r="F141" s="59">
        <v>0</v>
      </c>
      <c r="G141" s="51">
        <v>40.5</v>
      </c>
      <c r="H141" s="19">
        <f>IFERROR(VLOOKUP(A141,[1]Enseignement!$A$1:$I$156,8,FALSE),0)</f>
        <v>40.5</v>
      </c>
      <c r="I141" s="58">
        <f t="shared" si="4"/>
        <v>9.113838523652848E-2</v>
      </c>
    </row>
    <row r="142" spans="1:9" x14ac:dyDescent="0.2">
      <c r="A142" s="32" t="s">
        <v>421</v>
      </c>
      <c r="B142" s="27" t="s">
        <v>422</v>
      </c>
      <c r="C142" s="27" t="s">
        <v>9</v>
      </c>
      <c r="D142" s="27" t="s">
        <v>406</v>
      </c>
      <c r="E142" s="33">
        <v>2016</v>
      </c>
      <c r="F142" s="36">
        <v>0</v>
      </c>
      <c r="G142" s="36">
        <v>0</v>
      </c>
      <c r="H142" s="19">
        <f>IFERROR(VLOOKUP(A142,[1]Enseignement!$A$1:$I$156,8,FALSE),0)</f>
        <v>0</v>
      </c>
      <c r="I142" s="58">
        <f t="shared" si="4"/>
        <v>0</v>
      </c>
    </row>
    <row r="143" spans="1:9" x14ac:dyDescent="0.2">
      <c r="A143" s="25" t="s">
        <v>178</v>
      </c>
      <c r="B143" s="26" t="s">
        <v>179</v>
      </c>
      <c r="C143" s="26" t="s">
        <v>9</v>
      </c>
      <c r="D143" s="27" t="s">
        <v>406</v>
      </c>
      <c r="E143" s="28">
        <v>2014</v>
      </c>
      <c r="F143" s="49">
        <v>0</v>
      </c>
      <c r="G143" s="51">
        <v>2</v>
      </c>
      <c r="H143" s="19">
        <f>IFERROR(VLOOKUP(A143,[1]Enseignement!$A$1:$I$156,8,FALSE),0)</f>
        <v>5</v>
      </c>
      <c r="I143" s="58">
        <f t="shared" si="4"/>
        <v>7.8626835921265618E-3</v>
      </c>
    </row>
    <row r="144" spans="1:9" x14ac:dyDescent="0.2">
      <c r="A144" s="25" t="s">
        <v>180</v>
      </c>
      <c r="B144" s="26" t="s">
        <v>181</v>
      </c>
      <c r="C144" s="26" t="s">
        <v>9</v>
      </c>
      <c r="D144" s="27" t="s">
        <v>406</v>
      </c>
      <c r="E144" s="28">
        <v>2013</v>
      </c>
      <c r="F144" s="49">
        <v>6</v>
      </c>
      <c r="G144" s="51">
        <v>6</v>
      </c>
      <c r="H144" s="19">
        <f>IFERROR(VLOOKUP(A144,[1]Enseignement!$A$1:$I$156,8,FALSE),0)</f>
        <v>8</v>
      </c>
      <c r="I144" s="58">
        <f t="shared" si="4"/>
        <v>2.2622803049775542E-2</v>
      </c>
    </row>
    <row r="145" spans="1:9" x14ac:dyDescent="0.2">
      <c r="A145" s="25" t="s">
        <v>182</v>
      </c>
      <c r="B145" s="26" t="s">
        <v>183</v>
      </c>
      <c r="C145" s="26" t="s">
        <v>9</v>
      </c>
      <c r="D145" s="27" t="s">
        <v>406</v>
      </c>
      <c r="E145" s="28">
        <v>2012</v>
      </c>
      <c r="F145" s="60">
        <v>21.5</v>
      </c>
      <c r="G145" s="51">
        <v>26</v>
      </c>
      <c r="H145" s="19">
        <f>IFERROR(VLOOKUP(A145,[1]Enseignement!$A$1:$I$156,8,FALSE),0)</f>
        <v>23.5</v>
      </c>
      <c r="I145" s="58">
        <f t="shared" si="4"/>
        <v>8.0358347600091862E-2</v>
      </c>
    </row>
    <row r="146" spans="1:9" x14ac:dyDescent="0.2">
      <c r="A146" s="33" t="s">
        <v>423</v>
      </c>
      <c r="B146" s="27" t="s">
        <v>423</v>
      </c>
      <c r="C146" s="27" t="s">
        <v>128</v>
      </c>
      <c r="D146" s="27" t="s">
        <v>406</v>
      </c>
      <c r="E146" s="33">
        <v>2016</v>
      </c>
      <c r="F146" s="36">
        <v>0</v>
      </c>
      <c r="G146" s="36">
        <v>0</v>
      </c>
      <c r="H146" s="19">
        <f>IFERROR(VLOOKUP(A146,[1]Enseignement!$A$1:$I$156,8,FALSE),0)</f>
        <v>0</v>
      </c>
      <c r="I146" s="58">
        <f t="shared" si="4"/>
        <v>0</v>
      </c>
    </row>
    <row r="147" spans="1:9" x14ac:dyDescent="0.2">
      <c r="A147" s="25" t="s">
        <v>229</v>
      </c>
      <c r="B147" s="26" t="s">
        <v>230</v>
      </c>
      <c r="C147" s="26" t="s">
        <v>6</v>
      </c>
      <c r="D147" s="26" t="s">
        <v>231</v>
      </c>
      <c r="E147" s="28">
        <v>2009</v>
      </c>
      <c r="F147" s="60">
        <v>568.5</v>
      </c>
      <c r="G147" s="51">
        <v>555</v>
      </c>
      <c r="H147" s="19">
        <f>IFERROR(VLOOKUP(A147,[1]Enseignement!$A$1:$I$156,8,FALSE),0)</f>
        <v>563.5</v>
      </c>
      <c r="I147" s="58">
        <f t="shared" si="4"/>
        <v>1.9102890974556166</v>
      </c>
    </row>
    <row r="148" spans="1:9" x14ac:dyDescent="0.2">
      <c r="A148" s="25" t="s">
        <v>232</v>
      </c>
      <c r="B148" s="26" t="s">
        <v>233</v>
      </c>
      <c r="C148" s="26" t="s">
        <v>12</v>
      </c>
      <c r="D148" s="26" t="s">
        <v>231</v>
      </c>
      <c r="E148" s="28">
        <v>2009</v>
      </c>
      <c r="F148" s="60">
        <v>27.5</v>
      </c>
      <c r="G148" s="51">
        <v>19.5</v>
      </c>
      <c r="H148" s="19">
        <f>IFERROR(VLOOKUP(A148,[1]Enseignement!$A$1:$I$156,8,FALSE),0)</f>
        <v>22.5</v>
      </c>
      <c r="I148" s="58">
        <f t="shared" si="4"/>
        <v>7.8774379095615743E-2</v>
      </c>
    </row>
    <row r="149" spans="1:9" x14ac:dyDescent="0.2">
      <c r="A149" s="25" t="s">
        <v>234</v>
      </c>
      <c r="B149" s="26" t="s">
        <v>235</v>
      </c>
      <c r="C149" s="26" t="s">
        <v>9</v>
      </c>
      <c r="D149" s="26" t="s">
        <v>231</v>
      </c>
      <c r="E149" s="28">
        <v>2014</v>
      </c>
      <c r="F149" s="49">
        <v>0</v>
      </c>
      <c r="G149" s="51">
        <v>4.5</v>
      </c>
      <c r="H149" s="19">
        <f>IFERROR(VLOOKUP(A149,[1]Enseignement!$A$1:$I$156,8,FALSE),0)</f>
        <v>3</v>
      </c>
      <c r="I149" s="58">
        <f t="shared" si="4"/>
        <v>8.4454759521072516E-3</v>
      </c>
    </row>
    <row r="150" spans="1:9" x14ac:dyDescent="0.2">
      <c r="A150" s="32" t="s">
        <v>424</v>
      </c>
      <c r="B150" s="27" t="s">
        <v>425</v>
      </c>
      <c r="C150" s="27" t="s">
        <v>36</v>
      </c>
      <c r="D150" s="27" t="s">
        <v>231</v>
      </c>
      <c r="E150" s="33">
        <v>2016</v>
      </c>
      <c r="F150" s="36">
        <v>0</v>
      </c>
      <c r="G150" s="36">
        <v>0</v>
      </c>
      <c r="H150" s="19">
        <f>IFERROR(VLOOKUP(A150,[1]Enseignement!$A$1:$I$156,8,FALSE),0)</f>
        <v>0</v>
      </c>
      <c r="I150" s="58">
        <f t="shared" si="4"/>
        <v>0</v>
      </c>
    </row>
    <row r="151" spans="1:9" x14ac:dyDescent="0.2">
      <c r="A151" s="25" t="s">
        <v>236</v>
      </c>
      <c r="B151" s="26" t="s">
        <v>237</v>
      </c>
      <c r="C151" s="26" t="s">
        <v>12</v>
      </c>
      <c r="D151" s="26" t="s">
        <v>231</v>
      </c>
      <c r="E151" s="28">
        <v>2009</v>
      </c>
      <c r="F151" s="60">
        <v>22.5</v>
      </c>
      <c r="G151" s="51">
        <v>27</v>
      </c>
      <c r="H151" s="19">
        <f>IFERROR(VLOOKUP(A151,[1]Enseignement!$A$1:$I$156,8,FALSE),0)</f>
        <v>29</v>
      </c>
      <c r="I151" s="58">
        <f t="shared" si="4"/>
        <v>8.8798290598376434E-2</v>
      </c>
    </row>
    <row r="152" spans="1:9" x14ac:dyDescent="0.2">
      <c r="A152" s="25" t="s">
        <v>238</v>
      </c>
      <c r="B152" s="26" t="s">
        <v>239</v>
      </c>
      <c r="C152" s="26" t="s">
        <v>36</v>
      </c>
      <c r="D152" s="26" t="s">
        <v>231</v>
      </c>
      <c r="E152" s="28">
        <v>2014</v>
      </c>
      <c r="F152" s="49">
        <v>0</v>
      </c>
      <c r="G152" s="51">
        <v>0</v>
      </c>
      <c r="H152" s="19">
        <f>IFERROR(VLOOKUP(A152,[1]Enseignement!$A$1:$I$156,8,FALSE),0)</f>
        <v>0</v>
      </c>
      <c r="I152" s="58">
        <f t="shared" si="4"/>
        <v>0</v>
      </c>
    </row>
    <row r="153" spans="1:9" x14ac:dyDescent="0.2">
      <c r="A153" s="25" t="s">
        <v>240</v>
      </c>
      <c r="B153" s="26" t="s">
        <v>241</v>
      </c>
      <c r="C153" s="26" t="s">
        <v>6</v>
      </c>
      <c r="D153" s="26" t="s">
        <v>231</v>
      </c>
      <c r="E153" s="28">
        <v>2009</v>
      </c>
      <c r="F153" s="60">
        <v>649</v>
      </c>
      <c r="G153" s="51">
        <v>606</v>
      </c>
      <c r="H153" s="19">
        <f>IFERROR(VLOOKUP(A153,[1]Enseignement!$A$1:$I$156,8,FALSE),0)</f>
        <v>606</v>
      </c>
      <c r="I153" s="58">
        <f t="shared" si="4"/>
        <v>2.107829800318147</v>
      </c>
    </row>
    <row r="154" spans="1:9" x14ac:dyDescent="0.2">
      <c r="A154" s="25" t="s">
        <v>242</v>
      </c>
      <c r="B154" s="26" t="s">
        <v>243</v>
      </c>
      <c r="C154" s="26" t="s">
        <v>9</v>
      </c>
      <c r="D154" s="26" t="s">
        <v>231</v>
      </c>
      <c r="E154" s="28">
        <v>2014</v>
      </c>
      <c r="F154" s="49">
        <v>41</v>
      </c>
      <c r="G154" s="51">
        <v>41</v>
      </c>
      <c r="H154" s="19">
        <f>IFERROR(VLOOKUP(A154,[1]Enseignement!$A$1:$I$156,8,FALSE),0)</f>
        <v>19</v>
      </c>
      <c r="I154" s="58">
        <f t="shared" si="4"/>
        <v>0.11461844112583007</v>
      </c>
    </row>
    <row r="155" spans="1:9" x14ac:dyDescent="0.2">
      <c r="A155" s="32" t="s">
        <v>426</v>
      </c>
      <c r="B155" s="27" t="s">
        <v>427</v>
      </c>
      <c r="C155" s="27" t="s">
        <v>9</v>
      </c>
      <c r="D155" s="27" t="s">
        <v>428</v>
      </c>
      <c r="E155" s="33">
        <v>2016</v>
      </c>
      <c r="F155" s="36">
        <v>0</v>
      </c>
      <c r="G155" s="36">
        <v>0</v>
      </c>
      <c r="H155" s="19">
        <f>IFERROR(VLOOKUP(A155,[1]Enseignement!$A$1:$I$156,8,FALSE),0)</f>
        <v>0</v>
      </c>
      <c r="I155" s="58">
        <f t="shared" si="4"/>
        <v>0</v>
      </c>
    </row>
    <row r="156" spans="1:9" x14ac:dyDescent="0.2">
      <c r="A156" s="25" t="s">
        <v>30</v>
      </c>
      <c r="B156" s="26" t="s">
        <v>31</v>
      </c>
      <c r="C156" s="26" t="s">
        <v>9</v>
      </c>
      <c r="D156" s="27" t="s">
        <v>428</v>
      </c>
      <c r="E156" s="28">
        <v>2014</v>
      </c>
      <c r="F156" s="49">
        <v>0</v>
      </c>
      <c r="G156" s="51">
        <v>0</v>
      </c>
      <c r="H156" s="19">
        <f>IFERROR(VLOOKUP(A156,[1]Enseignement!$A$1:$I$156,8,FALSE),0)</f>
        <v>2</v>
      </c>
      <c r="I156" s="58">
        <f t="shared" si="4"/>
        <v>2.2413483951945492E-3</v>
      </c>
    </row>
    <row r="157" spans="1:9" x14ac:dyDescent="0.2">
      <c r="A157" s="32" t="s">
        <v>429</v>
      </c>
      <c r="B157" s="27" t="s">
        <v>430</v>
      </c>
      <c r="C157" s="27" t="s">
        <v>36</v>
      </c>
      <c r="D157" s="27" t="s">
        <v>428</v>
      </c>
      <c r="E157" s="33">
        <v>2016</v>
      </c>
      <c r="F157" s="36">
        <v>0</v>
      </c>
      <c r="G157" s="36">
        <v>0</v>
      </c>
      <c r="H157" s="19">
        <f>IFERROR(VLOOKUP(A157,[1]Enseignement!$A$1:$I$156,8,FALSE),0)</f>
        <v>0</v>
      </c>
      <c r="I157" s="58">
        <f t="shared" si="4"/>
        <v>0</v>
      </c>
    </row>
    <row r="158" spans="1:9" x14ac:dyDescent="0.2">
      <c r="A158" s="25" t="s">
        <v>32</v>
      </c>
      <c r="B158" s="26" t="s">
        <v>33</v>
      </c>
      <c r="C158" s="26" t="s">
        <v>9</v>
      </c>
      <c r="D158" s="27" t="s">
        <v>428</v>
      </c>
      <c r="E158" s="28">
        <v>2013</v>
      </c>
      <c r="F158" s="49">
        <v>0</v>
      </c>
      <c r="G158" s="51">
        <v>0</v>
      </c>
      <c r="H158" s="19">
        <f>IFERROR(VLOOKUP(A158,[1]Enseignement!$A$1:$I$156,8,FALSE),0)</f>
        <v>0</v>
      </c>
      <c r="I158" s="58">
        <f t="shared" si="4"/>
        <v>0</v>
      </c>
    </row>
    <row r="159" spans="1:9" x14ac:dyDescent="0.2">
      <c r="A159" s="32" t="s">
        <v>431</v>
      </c>
      <c r="B159" s="27" t="s">
        <v>432</v>
      </c>
      <c r="C159" s="27" t="s">
        <v>36</v>
      </c>
      <c r="D159" s="27" t="s">
        <v>428</v>
      </c>
      <c r="E159" s="33">
        <v>2016</v>
      </c>
      <c r="F159" s="36">
        <v>0</v>
      </c>
      <c r="G159" s="36">
        <v>0</v>
      </c>
      <c r="H159" s="19">
        <f>IFERROR(VLOOKUP(A159,[1]Enseignement!$A$1:$I$156,8,FALSE),0)</f>
        <v>0</v>
      </c>
      <c r="I159" s="58">
        <f t="shared" si="4"/>
        <v>0</v>
      </c>
    </row>
    <row r="160" spans="1:9" x14ac:dyDescent="0.2">
      <c r="A160" s="32" t="s">
        <v>433</v>
      </c>
      <c r="B160" s="27" t="s">
        <v>434</v>
      </c>
      <c r="C160" s="27" t="s">
        <v>36</v>
      </c>
      <c r="D160" s="27" t="s">
        <v>428</v>
      </c>
      <c r="E160" s="33">
        <v>2016</v>
      </c>
      <c r="F160" s="36">
        <v>0</v>
      </c>
      <c r="G160" s="36">
        <v>0</v>
      </c>
      <c r="H160" s="19">
        <f>IFERROR(VLOOKUP(A160,[1]Enseignement!$A$1:$I$156,8,FALSE),0)</f>
        <v>0</v>
      </c>
      <c r="I160" s="58">
        <f t="shared" si="4"/>
        <v>0</v>
      </c>
    </row>
    <row r="161" spans="1:9" x14ac:dyDescent="0.2">
      <c r="A161" s="32" t="s">
        <v>435</v>
      </c>
      <c r="B161" s="27" t="s">
        <v>436</v>
      </c>
      <c r="C161" s="27" t="s">
        <v>36</v>
      </c>
      <c r="D161" s="27" t="s">
        <v>428</v>
      </c>
      <c r="E161" s="33">
        <v>2016</v>
      </c>
      <c r="F161" s="36">
        <v>0</v>
      </c>
      <c r="G161" s="36">
        <v>0</v>
      </c>
      <c r="H161" s="19">
        <f>IFERROR(VLOOKUP(A161,[1]Enseignement!$A$1:$I$156,8,FALSE),0)</f>
        <v>0</v>
      </c>
      <c r="I161" s="58">
        <f t="shared" si="4"/>
        <v>0</v>
      </c>
    </row>
    <row r="162" spans="1:9" x14ac:dyDescent="0.2">
      <c r="A162" s="25" t="s">
        <v>34</v>
      </c>
      <c r="B162" s="26" t="s">
        <v>35</v>
      </c>
      <c r="C162" s="26" t="s">
        <v>36</v>
      </c>
      <c r="D162" s="27" t="s">
        <v>428</v>
      </c>
      <c r="E162" s="28">
        <v>2013</v>
      </c>
      <c r="F162" s="49">
        <v>0</v>
      </c>
      <c r="G162" s="51">
        <v>0</v>
      </c>
      <c r="H162" s="19">
        <f>IFERROR(VLOOKUP(A162,[1]Enseignement!$A$1:$I$156,8,FALSE),0)</f>
        <v>0</v>
      </c>
      <c r="I162" s="58">
        <f t="shared" ref="I162:I185" si="5">((100/$H$249*H162)*1/3+(100/$F$249*F162)*1/3+(100/$G$249*G162)*1/3)</f>
        <v>0</v>
      </c>
    </row>
    <row r="163" spans="1:9" x14ac:dyDescent="0.2">
      <c r="A163" s="32" t="s">
        <v>437</v>
      </c>
      <c r="B163" s="27" t="s">
        <v>438</v>
      </c>
      <c r="C163" s="27" t="s">
        <v>36</v>
      </c>
      <c r="D163" s="27" t="s">
        <v>428</v>
      </c>
      <c r="E163" s="33">
        <v>2016</v>
      </c>
      <c r="F163" s="36">
        <v>0</v>
      </c>
      <c r="G163" s="36">
        <v>0</v>
      </c>
      <c r="H163" s="19">
        <f>IFERROR(VLOOKUP(A163,[1]Enseignement!$A$1:$I$156,8,FALSE),0)</f>
        <v>0</v>
      </c>
      <c r="I163" s="58">
        <f t="shared" si="5"/>
        <v>0</v>
      </c>
    </row>
    <row r="164" spans="1:9" x14ac:dyDescent="0.2">
      <c r="A164" s="25" t="s">
        <v>37</v>
      </c>
      <c r="B164" s="26" t="s">
        <v>38</v>
      </c>
      <c r="C164" s="26" t="s">
        <v>12</v>
      </c>
      <c r="D164" s="27" t="s">
        <v>428</v>
      </c>
      <c r="E164" s="28">
        <v>2009</v>
      </c>
      <c r="F164" s="60">
        <v>43.5</v>
      </c>
      <c r="G164" s="51">
        <v>39</v>
      </c>
      <c r="H164" s="19">
        <f>IFERROR(VLOOKUP(A164,[1]Enseignement!$A$1:$I$156,8,FALSE),0)</f>
        <v>39.5</v>
      </c>
      <c r="I164" s="58">
        <f t="shared" si="5"/>
        <v>0.13819939609600768</v>
      </c>
    </row>
    <row r="165" spans="1:9" x14ac:dyDescent="0.2">
      <c r="A165" s="32" t="s">
        <v>439</v>
      </c>
      <c r="B165" s="27" t="s">
        <v>440</v>
      </c>
      <c r="C165" s="27" t="s">
        <v>36</v>
      </c>
      <c r="D165" s="27" t="s">
        <v>428</v>
      </c>
      <c r="E165" s="33">
        <v>2016</v>
      </c>
      <c r="F165" s="36">
        <v>0</v>
      </c>
      <c r="G165" s="36">
        <v>0</v>
      </c>
      <c r="H165" s="19">
        <f>IFERROR(VLOOKUP(A165,[1]Enseignement!$A$1:$I$156,8,FALSE),0)</f>
        <v>0</v>
      </c>
      <c r="I165" s="58">
        <f t="shared" si="5"/>
        <v>0</v>
      </c>
    </row>
    <row r="166" spans="1:9" x14ac:dyDescent="0.2">
      <c r="A166" s="25" t="s">
        <v>39</v>
      </c>
      <c r="B166" s="26" t="s">
        <v>40</v>
      </c>
      <c r="C166" s="26" t="s">
        <v>36</v>
      </c>
      <c r="D166" s="27" t="s">
        <v>428</v>
      </c>
      <c r="E166" s="28">
        <v>2014</v>
      </c>
      <c r="F166" s="49">
        <v>0</v>
      </c>
      <c r="G166" s="51">
        <v>0</v>
      </c>
      <c r="H166" s="19">
        <f>IFERROR(VLOOKUP(A166,[1]Enseignement!$A$1:$I$156,8,FALSE),0)</f>
        <v>0</v>
      </c>
      <c r="I166" s="58">
        <f t="shared" si="5"/>
        <v>0</v>
      </c>
    </row>
    <row r="167" spans="1:9" x14ac:dyDescent="0.2">
      <c r="A167" s="25" t="s">
        <v>41</v>
      </c>
      <c r="B167" s="26" t="s">
        <v>42</v>
      </c>
      <c r="C167" s="26" t="s">
        <v>6</v>
      </c>
      <c r="D167" s="27" t="s">
        <v>428</v>
      </c>
      <c r="E167" s="28">
        <v>2009</v>
      </c>
      <c r="F167" s="60">
        <v>1611.5</v>
      </c>
      <c r="G167" s="51">
        <v>1539.5</v>
      </c>
      <c r="H167" s="19">
        <f>IFERROR(VLOOKUP(A167,[1]Enseignement!$A$1:$I$156,8,FALSE),0)</f>
        <v>1749.5</v>
      </c>
      <c r="I167" s="58">
        <f t="shared" si="5"/>
        <v>5.5474368148289219</v>
      </c>
    </row>
    <row r="168" spans="1:9" x14ac:dyDescent="0.2">
      <c r="A168" s="32" t="s">
        <v>441</v>
      </c>
      <c r="B168" s="27" t="s">
        <v>442</v>
      </c>
      <c r="C168" s="27" t="s">
        <v>9</v>
      </c>
      <c r="D168" s="27" t="s">
        <v>428</v>
      </c>
      <c r="E168" s="33">
        <v>2016</v>
      </c>
      <c r="F168" s="36">
        <v>0</v>
      </c>
      <c r="G168" s="36">
        <v>0</v>
      </c>
      <c r="H168" s="19">
        <f>IFERROR(VLOOKUP(A168,[1]Enseignement!$A$1:$I$156,8,FALSE),0)</f>
        <v>0</v>
      </c>
      <c r="I168" s="58">
        <f t="shared" si="5"/>
        <v>0</v>
      </c>
    </row>
    <row r="169" spans="1:9" x14ac:dyDescent="0.2">
      <c r="A169" s="25" t="s">
        <v>43</v>
      </c>
      <c r="B169" s="26" t="s">
        <v>44</v>
      </c>
      <c r="C169" s="26" t="s">
        <v>9</v>
      </c>
      <c r="D169" s="27" t="s">
        <v>428</v>
      </c>
      <c r="E169" s="28">
        <v>2013</v>
      </c>
      <c r="F169" s="49">
        <v>0</v>
      </c>
      <c r="G169" s="51">
        <v>0</v>
      </c>
      <c r="H169" s="19">
        <f>IFERROR(VLOOKUP(A169,[1]Enseignement!$A$1:$I$156,8,FALSE),0)</f>
        <v>0</v>
      </c>
      <c r="I169" s="58">
        <f t="shared" si="5"/>
        <v>0</v>
      </c>
    </row>
    <row r="170" spans="1:9" x14ac:dyDescent="0.2">
      <c r="A170" s="32" t="s">
        <v>443</v>
      </c>
      <c r="B170" s="27" t="s">
        <v>444</v>
      </c>
      <c r="C170" s="27" t="s">
        <v>36</v>
      </c>
      <c r="D170" s="27" t="s">
        <v>428</v>
      </c>
      <c r="E170" s="33">
        <v>2016</v>
      </c>
      <c r="F170" s="36">
        <v>0</v>
      </c>
      <c r="G170" s="36">
        <v>0</v>
      </c>
      <c r="H170" s="19">
        <f>IFERROR(VLOOKUP(A170,[1]Enseignement!$A$1:$I$156,8,FALSE),0)</f>
        <v>0</v>
      </c>
      <c r="I170" s="58">
        <f t="shared" si="5"/>
        <v>0</v>
      </c>
    </row>
    <row r="171" spans="1:9" x14ac:dyDescent="0.2">
      <c r="A171" s="25" t="s">
        <v>45</v>
      </c>
      <c r="B171" s="26" t="s">
        <v>46</v>
      </c>
      <c r="C171" s="26" t="s">
        <v>9</v>
      </c>
      <c r="D171" s="27" t="s">
        <v>428</v>
      </c>
      <c r="E171" s="28">
        <v>2013</v>
      </c>
      <c r="F171" s="49">
        <v>0</v>
      </c>
      <c r="G171" s="51">
        <v>0</v>
      </c>
      <c r="H171" s="19">
        <f>IFERROR(VLOOKUP(A171,[1]Enseignement!$A$1:$I$156,8,FALSE),0)</f>
        <v>0</v>
      </c>
      <c r="I171" s="58">
        <f t="shared" si="5"/>
        <v>0</v>
      </c>
    </row>
    <row r="172" spans="1:9" x14ac:dyDescent="0.2">
      <c r="A172" s="25" t="s">
        <v>47</v>
      </c>
      <c r="B172" s="26" t="s">
        <v>48</v>
      </c>
      <c r="C172" s="26" t="s">
        <v>9</v>
      </c>
      <c r="D172" s="27" t="s">
        <v>428</v>
      </c>
      <c r="E172" s="28">
        <v>2010</v>
      </c>
      <c r="F172" s="60">
        <v>1.5</v>
      </c>
      <c r="G172" s="51">
        <v>0</v>
      </c>
      <c r="H172" s="19">
        <f>IFERROR(VLOOKUP(A172,[1]Enseignement!$A$1:$I$156,8,FALSE),0)</f>
        <v>0</v>
      </c>
      <c r="I172" s="58">
        <f t="shared" si="5"/>
        <v>1.7198679141441936E-3</v>
      </c>
    </row>
    <row r="173" spans="1:9" x14ac:dyDescent="0.2">
      <c r="A173" s="32" t="s">
        <v>445</v>
      </c>
      <c r="B173" s="27" t="s">
        <v>446</v>
      </c>
      <c r="C173" s="27" t="s">
        <v>36</v>
      </c>
      <c r="D173" s="27" t="s">
        <v>428</v>
      </c>
      <c r="E173" s="33">
        <v>2016</v>
      </c>
      <c r="F173" s="36">
        <v>0</v>
      </c>
      <c r="G173" s="36">
        <v>0</v>
      </c>
      <c r="H173" s="19">
        <f>IFERROR(VLOOKUP(A173,[1]Enseignement!$A$1:$I$156,8,FALSE),0)</f>
        <v>0</v>
      </c>
      <c r="I173" s="58">
        <f t="shared" si="5"/>
        <v>0</v>
      </c>
    </row>
    <row r="174" spans="1:9" x14ac:dyDescent="0.2">
      <c r="A174" s="32" t="s">
        <v>447</v>
      </c>
      <c r="B174" s="27" t="s">
        <v>448</v>
      </c>
      <c r="C174" s="27" t="s">
        <v>36</v>
      </c>
      <c r="D174" s="27" t="s">
        <v>428</v>
      </c>
      <c r="E174" s="33">
        <v>2016</v>
      </c>
      <c r="F174" s="36">
        <v>0</v>
      </c>
      <c r="G174" s="36">
        <v>0</v>
      </c>
      <c r="H174" s="19">
        <f>IFERROR(VLOOKUP(A174,[1]Enseignement!$A$1:$I$156,8,FALSE),0)</f>
        <v>0</v>
      </c>
      <c r="I174" s="58">
        <f t="shared" si="5"/>
        <v>0</v>
      </c>
    </row>
    <row r="175" spans="1:9" x14ac:dyDescent="0.2">
      <c r="A175" s="32" t="s">
        <v>449</v>
      </c>
      <c r="B175" s="27" t="s">
        <v>450</v>
      </c>
      <c r="C175" s="27" t="s">
        <v>36</v>
      </c>
      <c r="D175" s="27" t="s">
        <v>428</v>
      </c>
      <c r="E175" s="33">
        <v>2016</v>
      </c>
      <c r="F175" s="36">
        <v>0</v>
      </c>
      <c r="G175" s="36">
        <v>0</v>
      </c>
      <c r="H175" s="19">
        <f>IFERROR(VLOOKUP(A175,[1]Enseignement!$A$1:$I$156,8,FALSE),0)</f>
        <v>0</v>
      </c>
      <c r="I175" s="58">
        <f t="shared" si="5"/>
        <v>0</v>
      </c>
    </row>
    <row r="176" spans="1:9" x14ac:dyDescent="0.2">
      <c r="A176" s="25" t="s">
        <v>545</v>
      </c>
      <c r="B176" s="26" t="s">
        <v>49</v>
      </c>
      <c r="C176" s="26" t="s">
        <v>6</v>
      </c>
      <c r="D176" s="27" t="s">
        <v>428</v>
      </c>
      <c r="E176" s="28">
        <v>2009</v>
      </c>
      <c r="F176" s="60">
        <v>602</v>
      </c>
      <c r="G176" s="51">
        <v>613.5</v>
      </c>
      <c r="H176" s="19">
        <f>IFERROR(VLOOKUP(A176,[1]Enseignement!$A$1:$I$156,8,FALSE),0)</f>
        <v>676.5</v>
      </c>
      <c r="I176" s="58">
        <f t="shared" si="5"/>
        <v>2.1414205588710957</v>
      </c>
    </row>
    <row r="177" spans="1:9" x14ac:dyDescent="0.2">
      <c r="A177" s="25" t="s">
        <v>50</v>
      </c>
      <c r="B177" s="26" t="s">
        <v>51</v>
      </c>
      <c r="C177" s="26" t="s">
        <v>6</v>
      </c>
      <c r="D177" s="27" t="s">
        <v>428</v>
      </c>
      <c r="E177" s="28">
        <v>2009</v>
      </c>
      <c r="F177" s="60">
        <v>437</v>
      </c>
      <c r="G177" s="51">
        <v>489</v>
      </c>
      <c r="H177" s="19">
        <f>IFERROR(VLOOKUP(A177,[1]Enseignement!$A$1:$I$156,8,FALSE),0)</f>
        <v>443.5</v>
      </c>
      <c r="I177" s="58">
        <f t="shared" si="5"/>
        <v>1.550475790667343</v>
      </c>
    </row>
    <row r="178" spans="1:9" x14ac:dyDescent="0.2">
      <c r="A178" s="32" t="s">
        <v>451</v>
      </c>
      <c r="B178" s="27" t="s">
        <v>452</v>
      </c>
      <c r="C178" s="27" t="s">
        <v>36</v>
      </c>
      <c r="D178" s="27" t="s">
        <v>428</v>
      </c>
      <c r="E178" s="33">
        <v>2016</v>
      </c>
      <c r="F178" s="36">
        <v>0</v>
      </c>
      <c r="G178" s="36">
        <v>0</v>
      </c>
      <c r="H178" s="19">
        <f>IFERROR(VLOOKUP(A178,[1]Enseignement!$A$1:$I$156,8,FALSE),0)</f>
        <v>0</v>
      </c>
      <c r="I178" s="58">
        <f t="shared" si="5"/>
        <v>0</v>
      </c>
    </row>
    <row r="179" spans="1:9" x14ac:dyDescent="0.2">
      <c r="A179" s="32" t="s">
        <v>453</v>
      </c>
      <c r="B179" s="27" t="s">
        <v>454</v>
      </c>
      <c r="C179" s="27" t="s">
        <v>36</v>
      </c>
      <c r="D179" s="27" t="s">
        <v>455</v>
      </c>
      <c r="E179" s="33">
        <v>2016</v>
      </c>
      <c r="F179" s="36">
        <v>0</v>
      </c>
      <c r="G179" s="36">
        <v>0</v>
      </c>
      <c r="H179" s="19">
        <f>IFERROR(VLOOKUP(A179,[1]Enseignement!$A$1:$I$156,8,FALSE),0)</f>
        <v>0</v>
      </c>
      <c r="I179" s="58">
        <f t="shared" si="5"/>
        <v>0</v>
      </c>
    </row>
    <row r="180" spans="1:9" x14ac:dyDescent="0.2">
      <c r="A180" s="32" t="s">
        <v>456</v>
      </c>
      <c r="B180" s="27" t="s">
        <v>457</v>
      </c>
      <c r="C180" s="27" t="s">
        <v>36</v>
      </c>
      <c r="D180" s="27" t="s">
        <v>455</v>
      </c>
      <c r="E180" s="33">
        <v>2016</v>
      </c>
      <c r="F180" s="36">
        <v>0</v>
      </c>
      <c r="G180" s="36">
        <v>0</v>
      </c>
      <c r="H180" s="19">
        <f>IFERROR(VLOOKUP(A180,[1]Enseignement!$A$1:$I$156,8,FALSE),0)</f>
        <v>0</v>
      </c>
      <c r="I180" s="58">
        <f t="shared" si="5"/>
        <v>0</v>
      </c>
    </row>
    <row r="181" spans="1:9" x14ac:dyDescent="0.2">
      <c r="A181" s="32" t="s">
        <v>458</v>
      </c>
      <c r="B181" s="27" t="s">
        <v>459</v>
      </c>
      <c r="C181" s="27" t="s">
        <v>36</v>
      </c>
      <c r="D181" s="27" t="s">
        <v>455</v>
      </c>
      <c r="E181" s="33">
        <v>2016</v>
      </c>
      <c r="F181" s="36">
        <v>0</v>
      </c>
      <c r="G181" s="36">
        <v>0</v>
      </c>
      <c r="H181" s="19">
        <f>IFERROR(VLOOKUP(A181,[1]Enseignement!$A$1:$I$156,8,FALSE),0)</f>
        <v>0</v>
      </c>
      <c r="I181" s="58">
        <f t="shared" si="5"/>
        <v>0</v>
      </c>
    </row>
    <row r="182" spans="1:9" x14ac:dyDescent="0.2">
      <c r="A182" s="32" t="s">
        <v>460</v>
      </c>
      <c r="B182" s="27" t="s">
        <v>461</v>
      </c>
      <c r="C182" s="27" t="s">
        <v>36</v>
      </c>
      <c r="D182" s="27" t="s">
        <v>455</v>
      </c>
      <c r="E182" s="33">
        <v>2016</v>
      </c>
      <c r="F182" s="36">
        <v>0</v>
      </c>
      <c r="G182" s="36">
        <v>0</v>
      </c>
      <c r="H182" s="19">
        <f>IFERROR(VLOOKUP(A182,[1]Enseignement!$A$1:$I$156,8,FALSE),0)</f>
        <v>0</v>
      </c>
      <c r="I182" s="58">
        <f t="shared" si="5"/>
        <v>0</v>
      </c>
    </row>
    <row r="183" spans="1:9" x14ac:dyDescent="0.2">
      <c r="A183" s="25" t="s">
        <v>184</v>
      </c>
      <c r="B183" s="26" t="s">
        <v>185</v>
      </c>
      <c r="C183" s="26" t="s">
        <v>6</v>
      </c>
      <c r="D183" s="27" t="s">
        <v>455</v>
      </c>
      <c r="E183" s="28">
        <v>2009</v>
      </c>
      <c r="F183" s="60">
        <v>258</v>
      </c>
      <c r="G183" s="51">
        <v>251.5</v>
      </c>
      <c r="H183" s="19">
        <f>IFERROR(VLOOKUP(A183,[1]Enseignement!$A$1:$I$156,8,FALSE),0)</f>
        <v>241.5</v>
      </c>
      <c r="I183" s="58">
        <f t="shared" si="5"/>
        <v>0.8505686599231721</v>
      </c>
    </row>
    <row r="184" spans="1:9" x14ac:dyDescent="0.2">
      <c r="A184" s="25" t="s">
        <v>532</v>
      </c>
      <c r="B184" s="26" t="s">
        <v>533</v>
      </c>
      <c r="C184" s="26" t="s">
        <v>36</v>
      </c>
      <c r="D184" s="18" t="s">
        <v>455</v>
      </c>
      <c r="E184" s="28">
        <v>2015</v>
      </c>
      <c r="F184" s="59">
        <v>0</v>
      </c>
      <c r="G184" s="51">
        <v>0</v>
      </c>
      <c r="H184" s="19">
        <f>IFERROR(VLOOKUP(A184,[1]Enseignement!$A$1:$I$156,8,FALSE),0)</f>
        <v>0</v>
      </c>
      <c r="I184" s="58">
        <f t="shared" si="5"/>
        <v>0</v>
      </c>
    </row>
    <row r="185" spans="1:9" x14ac:dyDescent="0.2">
      <c r="A185" s="25" t="s">
        <v>550</v>
      </c>
      <c r="B185" s="26" t="s">
        <v>186</v>
      </c>
      <c r="C185" s="26" t="s">
        <v>36</v>
      </c>
      <c r="D185" s="27" t="s">
        <v>455</v>
      </c>
      <c r="E185" s="28">
        <v>2014</v>
      </c>
      <c r="F185" s="49">
        <v>0</v>
      </c>
      <c r="G185" s="51">
        <v>0</v>
      </c>
      <c r="H185" s="19">
        <f>IFERROR(VLOOKUP(A185,[1]Enseignement!$A$1:$I$156,8,FALSE),0)</f>
        <v>0</v>
      </c>
      <c r="I185" s="58">
        <f t="shared" si="5"/>
        <v>0</v>
      </c>
    </row>
    <row r="186" spans="1:9" x14ac:dyDescent="0.2">
      <c r="A186" s="32" t="s">
        <v>462</v>
      </c>
      <c r="B186" s="27" t="s">
        <v>463</v>
      </c>
      <c r="C186" s="27" t="s">
        <v>36</v>
      </c>
      <c r="D186" s="27" t="s">
        <v>455</v>
      </c>
      <c r="E186" s="33">
        <v>2016</v>
      </c>
      <c r="F186" s="36">
        <v>0</v>
      </c>
      <c r="G186" s="36">
        <v>0</v>
      </c>
      <c r="H186" s="19">
        <f>IFERROR(VLOOKUP(A186,[1]Enseignement!$A$1:$I$156,8,FALSE),0)</f>
        <v>0</v>
      </c>
      <c r="I186" s="58">
        <f t="shared" ref="I186:I237" si="6">((100/$H$249*H186)*1/3+(100/$F$249*F186)*1/3+(100/$G$249*G186)*1/3)</f>
        <v>0</v>
      </c>
    </row>
    <row r="187" spans="1:9" x14ac:dyDescent="0.2">
      <c r="A187" s="32" t="s">
        <v>464</v>
      </c>
      <c r="B187" s="27" t="s">
        <v>465</v>
      </c>
      <c r="C187" s="27" t="s">
        <v>36</v>
      </c>
      <c r="D187" s="27" t="s">
        <v>455</v>
      </c>
      <c r="E187" s="33">
        <v>2016</v>
      </c>
      <c r="F187" s="36">
        <v>0</v>
      </c>
      <c r="G187" s="36">
        <v>0</v>
      </c>
      <c r="H187" s="19">
        <f>IFERROR(VLOOKUP(A187,[1]Enseignement!$A$1:$I$156,8,FALSE),0)</f>
        <v>0</v>
      </c>
      <c r="I187" s="58">
        <f t="shared" si="6"/>
        <v>0</v>
      </c>
    </row>
    <row r="188" spans="1:9" x14ac:dyDescent="0.2">
      <c r="A188" s="25" t="s">
        <v>187</v>
      </c>
      <c r="B188" s="26" t="s">
        <v>188</v>
      </c>
      <c r="C188" s="26" t="s">
        <v>6</v>
      </c>
      <c r="D188" s="27" t="s">
        <v>455</v>
      </c>
      <c r="E188" s="28">
        <v>2009</v>
      </c>
      <c r="F188" s="60">
        <v>966</v>
      </c>
      <c r="G188" s="51">
        <v>1007.5</v>
      </c>
      <c r="H188" s="19">
        <f>IFERROR(VLOOKUP(A188,[1]Enseignement!$A$1:$I$156,8,FALSE),0)</f>
        <v>1038.5</v>
      </c>
      <c r="I188" s="58">
        <f t="shared" si="6"/>
        <v>3.4095438152492514</v>
      </c>
    </row>
    <row r="189" spans="1:9" x14ac:dyDescent="0.2">
      <c r="A189" s="25" t="s">
        <v>189</v>
      </c>
      <c r="B189" s="26" t="s">
        <v>190</v>
      </c>
      <c r="C189" s="26" t="s">
        <v>12</v>
      </c>
      <c r="D189" s="27" t="s">
        <v>455</v>
      </c>
      <c r="E189" s="28">
        <v>2009</v>
      </c>
      <c r="F189" s="60">
        <v>28</v>
      </c>
      <c r="G189" s="51">
        <v>24</v>
      </c>
      <c r="H189" s="19">
        <f>IFERROR(VLOOKUP(A189,[1]Enseignement!$A$1:$I$156,8,FALSE),0)</f>
        <v>21</v>
      </c>
      <c r="I189" s="58">
        <f t="shared" si="6"/>
        <v>8.2750110463249996E-2</v>
      </c>
    </row>
    <row r="190" spans="1:9" x14ac:dyDescent="0.2">
      <c r="A190" s="25" t="s">
        <v>534</v>
      </c>
      <c r="B190" s="26" t="s">
        <v>535</v>
      </c>
      <c r="C190" s="26" t="s">
        <v>36</v>
      </c>
      <c r="D190" s="18" t="s">
        <v>455</v>
      </c>
      <c r="E190" s="28">
        <v>2015</v>
      </c>
      <c r="F190" s="59">
        <v>0</v>
      </c>
      <c r="G190" s="51">
        <v>0</v>
      </c>
      <c r="H190" s="19">
        <f>IFERROR(VLOOKUP(A190,[1]Enseignement!$A$1:$I$156,8,FALSE),0)</f>
        <v>0</v>
      </c>
      <c r="I190" s="58">
        <f t="shared" si="6"/>
        <v>0</v>
      </c>
    </row>
    <row r="191" spans="1:9" x14ac:dyDescent="0.2">
      <c r="A191" s="32" t="s">
        <v>466</v>
      </c>
      <c r="B191" s="27" t="s">
        <v>467</v>
      </c>
      <c r="C191" s="27" t="s">
        <v>36</v>
      </c>
      <c r="D191" s="27" t="s">
        <v>455</v>
      </c>
      <c r="E191" s="33">
        <v>2016</v>
      </c>
      <c r="F191" s="36">
        <v>0</v>
      </c>
      <c r="G191" s="36">
        <v>0</v>
      </c>
      <c r="H191" s="19">
        <f>IFERROR(VLOOKUP(A191,[1]Enseignement!$A$1:$I$156,8,FALSE),0)</f>
        <v>0</v>
      </c>
      <c r="I191" s="58">
        <f t="shared" si="6"/>
        <v>0</v>
      </c>
    </row>
    <row r="192" spans="1:9" x14ac:dyDescent="0.2">
      <c r="A192" s="32" t="s">
        <v>468</v>
      </c>
      <c r="B192" s="27" t="s">
        <v>469</v>
      </c>
      <c r="C192" s="27" t="s">
        <v>36</v>
      </c>
      <c r="D192" s="27" t="s">
        <v>455</v>
      </c>
      <c r="E192" s="33">
        <v>2016</v>
      </c>
      <c r="F192" s="36">
        <v>0</v>
      </c>
      <c r="G192" s="36">
        <v>0</v>
      </c>
      <c r="H192" s="19">
        <f>IFERROR(VLOOKUP(A192,[1]Enseignement!$A$1:$I$156,8,FALSE),0)</f>
        <v>0</v>
      </c>
      <c r="I192" s="58">
        <f t="shared" si="6"/>
        <v>0</v>
      </c>
    </row>
    <row r="193" spans="1:9" x14ac:dyDescent="0.2">
      <c r="A193" s="25" t="s">
        <v>191</v>
      </c>
      <c r="B193" s="26" t="s">
        <v>192</v>
      </c>
      <c r="C193" s="26" t="s">
        <v>12</v>
      </c>
      <c r="D193" s="27" t="s">
        <v>455</v>
      </c>
      <c r="E193" s="28">
        <v>2009</v>
      </c>
      <c r="F193" s="60">
        <v>10</v>
      </c>
      <c r="G193" s="51">
        <v>7.5</v>
      </c>
      <c r="H193" s="19">
        <f>IFERROR(VLOOKUP(A193,[1]Enseignement!$A$1:$I$156,8,FALSE),0)</f>
        <v>14.5</v>
      </c>
      <c r="I193" s="58">
        <f t="shared" si="6"/>
        <v>3.6187984224980818E-2</v>
      </c>
    </row>
    <row r="194" spans="1:9" x14ac:dyDescent="0.2">
      <c r="A194" s="25" t="s">
        <v>193</v>
      </c>
      <c r="B194" s="26" t="s">
        <v>194</v>
      </c>
      <c r="C194" s="26" t="s">
        <v>9</v>
      </c>
      <c r="D194" s="27" t="s">
        <v>455</v>
      </c>
      <c r="E194" s="28">
        <v>2013</v>
      </c>
      <c r="F194" s="49">
        <v>0</v>
      </c>
      <c r="G194" s="51">
        <v>0</v>
      </c>
      <c r="H194" s="19">
        <f>IFERROR(VLOOKUP(A194,[1]Enseignement!$A$1:$I$156,8,FALSE),0)</f>
        <v>0</v>
      </c>
      <c r="I194" s="58">
        <f t="shared" si="6"/>
        <v>0</v>
      </c>
    </row>
    <row r="195" spans="1:9" x14ac:dyDescent="0.2">
      <c r="A195" s="25" t="s">
        <v>195</v>
      </c>
      <c r="B195" s="26" t="s">
        <v>196</v>
      </c>
      <c r="C195" s="26" t="s">
        <v>6</v>
      </c>
      <c r="D195" s="27" t="s">
        <v>455</v>
      </c>
      <c r="E195" s="28">
        <v>2009</v>
      </c>
      <c r="F195" s="60">
        <v>860.5</v>
      </c>
      <c r="G195" s="51">
        <v>875</v>
      </c>
      <c r="H195" s="19">
        <f>IFERROR(VLOOKUP(A195,[1]Enseignement!$A$1:$I$156,8,FALSE),0)</f>
        <v>849</v>
      </c>
      <c r="I195" s="58">
        <f t="shared" si="6"/>
        <v>2.9265325514854719</v>
      </c>
    </row>
    <row r="196" spans="1:9" x14ac:dyDescent="0.2">
      <c r="A196" s="32" t="s">
        <v>553</v>
      </c>
      <c r="B196" s="27" t="s">
        <v>554</v>
      </c>
      <c r="C196" s="27" t="s">
        <v>70</v>
      </c>
      <c r="D196" s="27" t="s">
        <v>455</v>
      </c>
      <c r="E196" s="33">
        <v>2016</v>
      </c>
      <c r="F196" s="36">
        <v>0</v>
      </c>
      <c r="G196" s="36">
        <v>0</v>
      </c>
      <c r="H196" s="19">
        <f>IFERROR(VLOOKUP(A196,[1]Enseignement!$A$1:$I$156,8,FALSE),0)</f>
        <v>0</v>
      </c>
      <c r="I196" s="58">
        <f t="shared" si="6"/>
        <v>0</v>
      </c>
    </row>
    <row r="197" spans="1:9" x14ac:dyDescent="0.2">
      <c r="A197" s="32" t="s">
        <v>470</v>
      </c>
      <c r="B197" s="27" t="s">
        <v>471</v>
      </c>
      <c r="C197" s="27" t="s">
        <v>9</v>
      </c>
      <c r="D197" s="27" t="s">
        <v>455</v>
      </c>
      <c r="E197" s="33">
        <v>2016</v>
      </c>
      <c r="F197" s="36">
        <v>0</v>
      </c>
      <c r="G197" s="36">
        <v>0</v>
      </c>
      <c r="H197" s="19">
        <f>IFERROR(VLOOKUP(A197,[1]Enseignement!$A$1:$I$156,8,FALSE),0)</f>
        <v>0</v>
      </c>
      <c r="I197" s="58">
        <f t="shared" si="6"/>
        <v>0</v>
      </c>
    </row>
    <row r="198" spans="1:9" x14ac:dyDescent="0.2">
      <c r="A198" s="32" t="s">
        <v>472</v>
      </c>
      <c r="B198" s="27" t="s">
        <v>473</v>
      </c>
      <c r="C198" s="27" t="s">
        <v>36</v>
      </c>
      <c r="D198" s="27" t="s">
        <v>455</v>
      </c>
      <c r="E198" s="33">
        <v>2016</v>
      </c>
      <c r="F198" s="36">
        <v>0</v>
      </c>
      <c r="G198" s="36">
        <v>0</v>
      </c>
      <c r="H198" s="19">
        <f>IFERROR(VLOOKUP(A198,[1]Enseignement!$A$1:$I$156,8,FALSE),0)</f>
        <v>0</v>
      </c>
      <c r="I198" s="58">
        <f t="shared" si="6"/>
        <v>0</v>
      </c>
    </row>
    <row r="199" spans="1:9" x14ac:dyDescent="0.2">
      <c r="A199" s="32" t="s">
        <v>474</v>
      </c>
      <c r="B199" s="27" t="s">
        <v>475</v>
      </c>
      <c r="C199" s="27" t="s">
        <v>36</v>
      </c>
      <c r="D199" s="27" t="s">
        <v>455</v>
      </c>
      <c r="E199" s="33">
        <v>2016</v>
      </c>
      <c r="F199" s="36">
        <v>0</v>
      </c>
      <c r="G199" s="36">
        <v>0</v>
      </c>
      <c r="H199" s="19">
        <f>IFERROR(VLOOKUP(A199,[1]Enseignement!$A$1:$I$156,8,FALSE),0)</f>
        <v>0</v>
      </c>
      <c r="I199" s="58">
        <f t="shared" si="6"/>
        <v>0</v>
      </c>
    </row>
    <row r="200" spans="1:9" x14ac:dyDescent="0.2">
      <c r="A200" s="32" t="s">
        <v>476</v>
      </c>
      <c r="B200" s="27" t="s">
        <v>477</v>
      </c>
      <c r="C200" s="27" t="s">
        <v>36</v>
      </c>
      <c r="D200" s="27" t="s">
        <v>455</v>
      </c>
      <c r="E200" s="33">
        <v>2016</v>
      </c>
      <c r="F200" s="36">
        <v>0</v>
      </c>
      <c r="G200" s="36">
        <v>0</v>
      </c>
      <c r="H200" s="19">
        <f>IFERROR(VLOOKUP(A200,[1]Enseignement!$A$1:$I$156,8,FALSE),0)</f>
        <v>0</v>
      </c>
      <c r="I200" s="58">
        <f t="shared" si="6"/>
        <v>0</v>
      </c>
    </row>
    <row r="201" spans="1:9" x14ac:dyDescent="0.2">
      <c r="A201" s="32" t="s">
        <v>478</v>
      </c>
      <c r="B201" s="27" t="s">
        <v>479</v>
      </c>
      <c r="C201" s="27" t="s">
        <v>36</v>
      </c>
      <c r="D201" s="27" t="s">
        <v>455</v>
      </c>
      <c r="E201" s="33">
        <v>2016</v>
      </c>
      <c r="F201" s="36">
        <v>0</v>
      </c>
      <c r="G201" s="36">
        <v>0</v>
      </c>
      <c r="H201" s="19">
        <f>IFERROR(VLOOKUP(A201,[1]Enseignement!$A$1:$I$156,8,FALSE),0)</f>
        <v>0</v>
      </c>
      <c r="I201" s="58">
        <f t="shared" si="6"/>
        <v>0</v>
      </c>
    </row>
    <row r="202" spans="1:9" x14ac:dyDescent="0.2">
      <c r="A202" s="32" t="s">
        <v>480</v>
      </c>
      <c r="B202" s="27" t="s">
        <v>481</v>
      </c>
      <c r="C202" s="27" t="s">
        <v>36</v>
      </c>
      <c r="D202" s="27" t="s">
        <v>455</v>
      </c>
      <c r="E202" s="33">
        <v>2016</v>
      </c>
      <c r="F202" s="36">
        <v>0</v>
      </c>
      <c r="G202" s="36">
        <v>0</v>
      </c>
      <c r="H202" s="19">
        <f>IFERROR(VLOOKUP(A202,[1]Enseignement!$A$1:$I$156,8,FALSE),0)</f>
        <v>0</v>
      </c>
      <c r="I202" s="58">
        <f t="shared" si="6"/>
        <v>0</v>
      </c>
    </row>
    <row r="203" spans="1:9" x14ac:dyDescent="0.2">
      <c r="A203" s="32" t="s">
        <v>482</v>
      </c>
      <c r="B203" s="27" t="s">
        <v>483</v>
      </c>
      <c r="C203" s="27" t="s">
        <v>36</v>
      </c>
      <c r="D203" s="27" t="s">
        <v>455</v>
      </c>
      <c r="E203" s="33">
        <v>2016</v>
      </c>
      <c r="F203" s="36">
        <v>0</v>
      </c>
      <c r="G203" s="36">
        <v>0</v>
      </c>
      <c r="H203" s="19">
        <f>IFERROR(VLOOKUP(A203,[1]Enseignement!$A$1:$I$156,8,FALSE),0)</f>
        <v>0</v>
      </c>
      <c r="I203" s="58">
        <f t="shared" si="6"/>
        <v>0</v>
      </c>
    </row>
    <row r="204" spans="1:9" x14ac:dyDescent="0.2">
      <c r="A204" s="32" t="s">
        <v>484</v>
      </c>
      <c r="B204" s="27" t="s">
        <v>485</v>
      </c>
      <c r="C204" s="27" t="s">
        <v>36</v>
      </c>
      <c r="D204" s="27" t="s">
        <v>455</v>
      </c>
      <c r="E204" s="33">
        <v>2016</v>
      </c>
      <c r="F204" s="36">
        <v>0</v>
      </c>
      <c r="G204" s="36">
        <v>0</v>
      </c>
      <c r="H204" s="19">
        <f>IFERROR(VLOOKUP(A204,[1]Enseignement!$A$1:$I$156,8,FALSE),0)</f>
        <v>0</v>
      </c>
      <c r="I204" s="58">
        <f t="shared" si="6"/>
        <v>0</v>
      </c>
    </row>
    <row r="205" spans="1:9" x14ac:dyDescent="0.2">
      <c r="A205" s="25" t="s">
        <v>197</v>
      </c>
      <c r="B205" s="26" t="s">
        <v>198</v>
      </c>
      <c r="C205" s="26" t="s">
        <v>9</v>
      </c>
      <c r="D205" s="27" t="s">
        <v>455</v>
      </c>
      <c r="E205" s="28">
        <v>2014</v>
      </c>
      <c r="F205" s="49">
        <v>0</v>
      </c>
      <c r="G205" s="51">
        <v>0</v>
      </c>
      <c r="H205" s="19">
        <f>IFERROR(VLOOKUP(A205,[1]Enseignement!$A$1:$I$156,8,FALSE),0)</f>
        <v>0</v>
      </c>
      <c r="I205" s="58">
        <f t="shared" si="6"/>
        <v>0</v>
      </c>
    </row>
    <row r="206" spans="1:9" x14ac:dyDescent="0.2">
      <c r="A206" s="32" t="s">
        <v>486</v>
      </c>
      <c r="B206" s="27" t="s">
        <v>487</v>
      </c>
      <c r="C206" s="27" t="s">
        <v>36</v>
      </c>
      <c r="D206" s="27" t="s">
        <v>455</v>
      </c>
      <c r="E206" s="33">
        <v>2016</v>
      </c>
      <c r="F206" s="36">
        <v>0</v>
      </c>
      <c r="G206" s="36">
        <v>0</v>
      </c>
      <c r="H206" s="19">
        <f>IFERROR(VLOOKUP(A206,[1]Enseignement!$A$1:$I$156,8,FALSE),0)</f>
        <v>0</v>
      </c>
      <c r="I206" s="58">
        <f t="shared" si="6"/>
        <v>0</v>
      </c>
    </row>
    <row r="207" spans="1:9" x14ac:dyDescent="0.2">
      <c r="A207" s="32" t="s">
        <v>488</v>
      </c>
      <c r="B207" s="27" t="s">
        <v>489</v>
      </c>
      <c r="C207" s="27" t="s">
        <v>36</v>
      </c>
      <c r="D207" s="27" t="s">
        <v>455</v>
      </c>
      <c r="E207" s="33">
        <v>2016</v>
      </c>
      <c r="F207" s="36">
        <v>0</v>
      </c>
      <c r="G207" s="36">
        <v>0</v>
      </c>
      <c r="H207" s="19">
        <f>IFERROR(VLOOKUP(A207,[1]Enseignement!$A$1:$I$156,8,FALSE),0)</f>
        <v>0</v>
      </c>
      <c r="I207" s="58">
        <f t="shared" si="6"/>
        <v>0</v>
      </c>
    </row>
    <row r="208" spans="1:9" x14ac:dyDescent="0.2">
      <c r="A208" s="32" t="s">
        <v>490</v>
      </c>
      <c r="B208" s="27" t="s">
        <v>491</v>
      </c>
      <c r="C208" s="27" t="s">
        <v>36</v>
      </c>
      <c r="D208" s="27" t="s">
        <v>455</v>
      </c>
      <c r="E208" s="33">
        <v>2016</v>
      </c>
      <c r="F208" s="36">
        <v>0</v>
      </c>
      <c r="G208" s="36">
        <v>0</v>
      </c>
      <c r="H208" s="19">
        <f>IFERROR(VLOOKUP(A208,[1]Enseignement!$A$1:$I$156,8,FALSE),0)</f>
        <v>0</v>
      </c>
      <c r="I208" s="58">
        <f t="shared" si="6"/>
        <v>0</v>
      </c>
    </row>
    <row r="209" spans="1:9" x14ac:dyDescent="0.2">
      <c r="A209" s="32" t="s">
        <v>492</v>
      </c>
      <c r="B209" s="27" t="s">
        <v>493</v>
      </c>
      <c r="C209" s="27" t="s">
        <v>36</v>
      </c>
      <c r="D209" s="27" t="s">
        <v>455</v>
      </c>
      <c r="E209" s="33">
        <v>2016</v>
      </c>
      <c r="F209" s="36">
        <v>0</v>
      </c>
      <c r="G209" s="36">
        <v>0</v>
      </c>
      <c r="H209" s="19">
        <f>IFERROR(VLOOKUP(A209,[1]Enseignement!$A$1:$I$156,8,FALSE),0)</f>
        <v>0</v>
      </c>
      <c r="I209" s="58">
        <f t="shared" si="6"/>
        <v>0</v>
      </c>
    </row>
    <row r="210" spans="1:9" x14ac:dyDescent="0.2">
      <c r="A210" s="25" t="s">
        <v>244</v>
      </c>
      <c r="B210" s="26" t="s">
        <v>245</v>
      </c>
      <c r="C210" s="26" t="s">
        <v>9</v>
      </c>
      <c r="D210" s="27" t="s">
        <v>496</v>
      </c>
      <c r="E210" s="28">
        <v>2015</v>
      </c>
      <c r="F210" s="59">
        <v>0</v>
      </c>
      <c r="G210" s="51">
        <v>0</v>
      </c>
      <c r="H210" s="19">
        <f>IFERROR(VLOOKUP(A210,[1]Enseignement!$A$1:$I$156,8,FALSE),0)</f>
        <v>0</v>
      </c>
      <c r="I210" s="58">
        <f t="shared" si="6"/>
        <v>0</v>
      </c>
    </row>
    <row r="211" spans="1:9" x14ac:dyDescent="0.2">
      <c r="A211" s="25" t="s">
        <v>246</v>
      </c>
      <c r="B211" s="26" t="s">
        <v>247</v>
      </c>
      <c r="C211" s="26" t="s">
        <v>6</v>
      </c>
      <c r="D211" s="27" t="s">
        <v>496</v>
      </c>
      <c r="E211" s="28">
        <v>2009</v>
      </c>
      <c r="F211" s="60">
        <v>953</v>
      </c>
      <c r="G211" s="51">
        <v>964.5</v>
      </c>
      <c r="H211" s="19">
        <f>IFERROR(VLOOKUP(A211,[1]Enseignement!$A$1:$I$156,8,FALSE),0)</f>
        <v>1013.5</v>
      </c>
      <c r="I211" s="58">
        <f t="shared" si="6"/>
        <v>3.3180462173977219</v>
      </c>
    </row>
    <row r="212" spans="1:9" x14ac:dyDescent="0.2">
      <c r="A212" s="32" t="s">
        <v>494</v>
      </c>
      <c r="B212" s="27" t="s">
        <v>495</v>
      </c>
      <c r="C212" s="27" t="s">
        <v>36</v>
      </c>
      <c r="D212" s="27" t="s">
        <v>496</v>
      </c>
      <c r="E212" s="33">
        <v>2016</v>
      </c>
      <c r="F212" s="36">
        <v>0</v>
      </c>
      <c r="G212" s="36">
        <v>0</v>
      </c>
      <c r="H212" s="19">
        <f>IFERROR(VLOOKUP(A212,[1]Enseignement!$A$1:$I$156,8,FALSE),0)</f>
        <v>0</v>
      </c>
      <c r="I212" s="58">
        <f t="shared" si="6"/>
        <v>0</v>
      </c>
    </row>
    <row r="213" spans="1:9" x14ac:dyDescent="0.2">
      <c r="A213" s="32" t="s">
        <v>497</v>
      </c>
      <c r="B213" s="27" t="s">
        <v>498</v>
      </c>
      <c r="C213" s="27" t="s">
        <v>36</v>
      </c>
      <c r="D213" s="27" t="s">
        <v>496</v>
      </c>
      <c r="E213" s="33">
        <v>2016</v>
      </c>
      <c r="F213" s="36">
        <v>0</v>
      </c>
      <c r="G213" s="36">
        <v>0</v>
      </c>
      <c r="H213" s="19">
        <f>IFERROR(VLOOKUP(A213,[1]Enseignement!$A$1:$I$156,8,FALSE),0)</f>
        <v>0</v>
      </c>
      <c r="I213" s="58">
        <f t="shared" si="6"/>
        <v>0</v>
      </c>
    </row>
    <row r="214" spans="1:9" x14ac:dyDescent="0.2">
      <c r="A214" s="32" t="s">
        <v>499</v>
      </c>
      <c r="B214" s="27" t="s">
        <v>500</v>
      </c>
      <c r="C214" s="27" t="s">
        <v>36</v>
      </c>
      <c r="D214" s="27" t="s">
        <v>496</v>
      </c>
      <c r="E214" s="33">
        <v>2016</v>
      </c>
      <c r="F214" s="36">
        <v>0</v>
      </c>
      <c r="G214" s="36">
        <v>0</v>
      </c>
      <c r="H214" s="19">
        <f>IFERROR(VLOOKUP(A214,[1]Enseignement!$A$1:$I$156,8,FALSE),0)</f>
        <v>0</v>
      </c>
      <c r="I214" s="58">
        <f t="shared" si="6"/>
        <v>0</v>
      </c>
    </row>
    <row r="215" spans="1:9" x14ac:dyDescent="0.2">
      <c r="A215" s="25" t="s">
        <v>248</v>
      </c>
      <c r="B215" s="26" t="s">
        <v>249</v>
      </c>
      <c r="C215" s="26" t="s">
        <v>6</v>
      </c>
      <c r="D215" s="27" t="s">
        <v>496</v>
      </c>
      <c r="E215" s="28">
        <v>2009</v>
      </c>
      <c r="F215" s="60">
        <v>516.5</v>
      </c>
      <c r="G215" s="51">
        <v>461</v>
      </c>
      <c r="H215" s="19">
        <f>IFERROR(VLOOKUP(A215,[1]Enseignement!$A$1:$I$156,8,FALSE),0)</f>
        <v>520</v>
      </c>
      <c r="I215" s="58">
        <f t="shared" si="6"/>
        <v>1.6957299897752138</v>
      </c>
    </row>
    <row r="216" spans="1:9" x14ac:dyDescent="0.2">
      <c r="A216" s="25" t="s">
        <v>546</v>
      </c>
      <c r="B216" s="26" t="s">
        <v>250</v>
      </c>
      <c r="C216" s="26" t="s">
        <v>12</v>
      </c>
      <c r="D216" s="27" t="s">
        <v>496</v>
      </c>
      <c r="E216" s="28">
        <v>2009</v>
      </c>
      <c r="F216" s="60">
        <v>16</v>
      </c>
      <c r="G216" s="51">
        <v>19.5</v>
      </c>
      <c r="H216" s="19">
        <f>IFERROR(VLOOKUP(A216,[1]Enseignement!$A$1:$I$156,8,FALSE),0)</f>
        <v>25.5</v>
      </c>
      <c r="I216" s="58">
        <f t="shared" si="6"/>
        <v>6.8950747679968755E-2</v>
      </c>
    </row>
    <row r="217" spans="1:9" x14ac:dyDescent="0.2">
      <c r="A217" s="25" t="s">
        <v>251</v>
      </c>
      <c r="B217" s="26" t="s">
        <v>252</v>
      </c>
      <c r="C217" s="26" t="s">
        <v>9</v>
      </c>
      <c r="D217" s="27" t="s">
        <v>496</v>
      </c>
      <c r="E217" s="28">
        <v>2009</v>
      </c>
      <c r="F217" s="60">
        <v>22</v>
      </c>
      <c r="G217" s="51">
        <v>32.5</v>
      </c>
      <c r="H217" s="19">
        <f>IFERROR(VLOOKUP(A217,[1]Enseignement!$A$1:$I$156,8,FALSE),0)</f>
        <v>32.5</v>
      </c>
      <c r="I217" s="58">
        <f t="shared" si="6"/>
        <v>9.8360470646637693E-2</v>
      </c>
    </row>
    <row r="218" spans="1:9" x14ac:dyDescent="0.2">
      <c r="A218" s="32" t="s">
        <v>501</v>
      </c>
      <c r="B218" s="27" t="s">
        <v>502</v>
      </c>
      <c r="C218" s="27" t="s">
        <v>36</v>
      </c>
      <c r="D218" s="27" t="s">
        <v>496</v>
      </c>
      <c r="E218" s="33">
        <v>2016</v>
      </c>
      <c r="F218" s="36">
        <v>0</v>
      </c>
      <c r="G218" s="36">
        <v>0</v>
      </c>
      <c r="H218" s="19">
        <f>IFERROR(VLOOKUP(A218,[1]Enseignement!$A$1:$I$156,8,FALSE),0)</f>
        <v>0</v>
      </c>
      <c r="I218" s="58">
        <f t="shared" si="6"/>
        <v>0</v>
      </c>
    </row>
    <row r="219" spans="1:9" x14ac:dyDescent="0.2">
      <c r="A219" s="25" t="s">
        <v>253</v>
      </c>
      <c r="B219" s="26" t="s">
        <v>254</v>
      </c>
      <c r="C219" s="26" t="s">
        <v>9</v>
      </c>
      <c r="D219" s="27" t="s">
        <v>496</v>
      </c>
      <c r="E219" s="28">
        <v>2010</v>
      </c>
      <c r="F219" s="60">
        <v>0</v>
      </c>
      <c r="G219" s="51">
        <v>0</v>
      </c>
      <c r="H219" s="19">
        <f>IFERROR(VLOOKUP(A219,[1]Enseignement!$A$1:$I$156,8,FALSE),0)</f>
        <v>0</v>
      </c>
      <c r="I219" s="58">
        <f t="shared" si="6"/>
        <v>0</v>
      </c>
    </row>
    <row r="220" spans="1:9" x14ac:dyDescent="0.2">
      <c r="A220" s="25" t="s">
        <v>255</v>
      </c>
      <c r="B220" s="26" t="s">
        <v>256</v>
      </c>
      <c r="C220" s="26" t="s">
        <v>12</v>
      </c>
      <c r="D220" s="27" t="s">
        <v>505</v>
      </c>
      <c r="E220" s="28">
        <v>2009</v>
      </c>
      <c r="F220" s="60">
        <v>14</v>
      </c>
      <c r="G220" s="51">
        <v>19.5</v>
      </c>
      <c r="H220" s="19">
        <f>IFERROR(VLOOKUP(A220,[1]Enseignement!$A$1:$I$156,8,FALSE),0)</f>
        <v>23</v>
      </c>
      <c r="I220" s="58">
        <f t="shared" si="6"/>
        <v>6.3855904967116642E-2</v>
      </c>
    </row>
    <row r="221" spans="1:9" x14ac:dyDescent="0.2">
      <c r="A221" s="25" t="s">
        <v>538</v>
      </c>
      <c r="B221" s="26" t="s">
        <v>539</v>
      </c>
      <c r="C221" s="26" t="s">
        <v>70</v>
      </c>
      <c r="D221" s="27" t="s">
        <v>505</v>
      </c>
      <c r="E221" s="28">
        <v>2015</v>
      </c>
      <c r="F221" s="59">
        <v>0</v>
      </c>
      <c r="G221" s="51">
        <v>0</v>
      </c>
      <c r="H221" s="19">
        <f>IFERROR(VLOOKUP(A221,[1]Enseignement!$A$1:$I$156,8,FALSE),0)</f>
        <v>0</v>
      </c>
      <c r="I221" s="58">
        <f t="shared" si="6"/>
        <v>0</v>
      </c>
    </row>
    <row r="222" spans="1:9" x14ac:dyDescent="0.2">
      <c r="A222" s="25" t="s">
        <v>257</v>
      </c>
      <c r="B222" s="26" t="s">
        <v>258</v>
      </c>
      <c r="C222" s="26" t="s">
        <v>6</v>
      </c>
      <c r="D222" s="27" t="s">
        <v>505</v>
      </c>
      <c r="E222" s="28">
        <v>2009</v>
      </c>
      <c r="F222" s="60">
        <v>505.5</v>
      </c>
      <c r="G222" s="51">
        <v>513.5</v>
      </c>
      <c r="H222" s="19">
        <f>IFERROR(VLOOKUP(A222,[1]Enseignement!$A$1:$I$156,8,FALSE),0)</f>
        <v>560.5</v>
      </c>
      <c r="I222" s="58">
        <f t="shared" si="6"/>
        <v>1.7878118859328596</v>
      </c>
    </row>
    <row r="223" spans="1:9" x14ac:dyDescent="0.2">
      <c r="A223" s="32" t="s">
        <v>503</v>
      </c>
      <c r="B223" s="27" t="s">
        <v>504</v>
      </c>
      <c r="C223" s="27" t="s">
        <v>36</v>
      </c>
      <c r="D223" s="27" t="s">
        <v>505</v>
      </c>
      <c r="E223" s="33">
        <v>2016</v>
      </c>
      <c r="F223" s="36">
        <v>0</v>
      </c>
      <c r="G223" s="36">
        <v>0</v>
      </c>
      <c r="H223" s="19">
        <f>IFERROR(VLOOKUP(A223,[1]Enseignement!$A$1:$I$156,8,FALSE),0)</f>
        <v>0</v>
      </c>
      <c r="I223" s="58">
        <f t="shared" si="6"/>
        <v>0</v>
      </c>
    </row>
    <row r="224" spans="1:9" x14ac:dyDescent="0.2">
      <c r="A224" s="32" t="s">
        <v>506</v>
      </c>
      <c r="B224" s="27" t="s">
        <v>507</v>
      </c>
      <c r="C224" s="27" t="s">
        <v>36</v>
      </c>
      <c r="D224" s="27" t="s">
        <v>505</v>
      </c>
      <c r="E224" s="33">
        <v>2016</v>
      </c>
      <c r="F224" s="36">
        <v>0</v>
      </c>
      <c r="G224" s="36">
        <v>0</v>
      </c>
      <c r="H224" s="19">
        <f>IFERROR(VLOOKUP(A224,[1]Enseignement!$A$1:$I$156,8,FALSE),0)</f>
        <v>0</v>
      </c>
      <c r="I224" s="58">
        <f t="shared" si="6"/>
        <v>0</v>
      </c>
    </row>
    <row r="225" spans="1:9" x14ac:dyDescent="0.2">
      <c r="A225" s="25" t="s">
        <v>259</v>
      </c>
      <c r="B225" s="26" t="s">
        <v>260</v>
      </c>
      <c r="C225" s="26" t="s">
        <v>12</v>
      </c>
      <c r="D225" s="27" t="s">
        <v>505</v>
      </c>
      <c r="E225" s="28">
        <v>2009</v>
      </c>
      <c r="F225" s="60">
        <v>25.5</v>
      </c>
      <c r="G225" s="51">
        <v>26</v>
      </c>
      <c r="H225" s="19">
        <f>IFERROR(VLOOKUP(A225,[1]Enseignement!$A$1:$I$156,8,FALSE),0)</f>
        <v>21.5</v>
      </c>
      <c r="I225" s="58">
        <f t="shared" si="6"/>
        <v>8.2703313642615156E-2</v>
      </c>
    </row>
    <row r="226" spans="1:9" x14ac:dyDescent="0.2">
      <c r="A226" s="25" t="s">
        <v>261</v>
      </c>
      <c r="B226" s="26" t="s">
        <v>262</v>
      </c>
      <c r="C226" s="26" t="s">
        <v>70</v>
      </c>
      <c r="D226" s="27" t="s">
        <v>505</v>
      </c>
      <c r="E226" s="28">
        <v>2012</v>
      </c>
      <c r="F226" s="60">
        <v>4</v>
      </c>
      <c r="G226" s="51">
        <v>3</v>
      </c>
      <c r="H226" s="19">
        <f>IFERROR(VLOOKUP(A226,[1]Enseignement!$A$1:$I$156,8,FALSE),0)</f>
        <v>3</v>
      </c>
      <c r="I226" s="58">
        <f t="shared" si="6"/>
        <v>1.1337305936719959E-2</v>
      </c>
    </row>
    <row r="227" spans="1:9" x14ac:dyDescent="0.2">
      <c r="A227" s="25" t="s">
        <v>549</v>
      </c>
      <c r="B227" s="26" t="s">
        <v>263</v>
      </c>
      <c r="C227" s="26" t="s">
        <v>70</v>
      </c>
      <c r="D227" s="18" t="s">
        <v>505</v>
      </c>
      <c r="E227" s="11">
        <v>2012</v>
      </c>
      <c r="F227" s="60">
        <v>0</v>
      </c>
      <c r="G227" s="51">
        <v>0</v>
      </c>
      <c r="H227" s="19">
        <f>IFERROR(VLOOKUP(A227,[1]Enseignement!$A$1:$I$156,8,FALSE),0)</f>
        <v>0</v>
      </c>
      <c r="I227" s="58">
        <f t="shared" si="6"/>
        <v>0</v>
      </c>
    </row>
    <row r="228" spans="1:9" x14ac:dyDescent="0.2">
      <c r="A228" s="25" t="s">
        <v>548</v>
      </c>
      <c r="B228" s="26" t="s">
        <v>264</v>
      </c>
      <c r="C228" s="26" t="s">
        <v>70</v>
      </c>
      <c r="D228" s="27" t="s">
        <v>505</v>
      </c>
      <c r="E228" s="28">
        <v>2009</v>
      </c>
      <c r="F228" s="49">
        <v>0</v>
      </c>
      <c r="G228" s="51">
        <v>0</v>
      </c>
      <c r="H228" s="19">
        <f>IFERROR(VLOOKUP(A228,[1]Enseignement!$A$1:$I$156,8,FALSE),0)</f>
        <v>0</v>
      </c>
      <c r="I228" s="58">
        <f t="shared" si="6"/>
        <v>0</v>
      </c>
    </row>
    <row r="229" spans="1:9" x14ac:dyDescent="0.2">
      <c r="A229" s="25" t="s">
        <v>265</v>
      </c>
      <c r="B229" s="26" t="s">
        <v>266</v>
      </c>
      <c r="C229" s="26" t="s">
        <v>9</v>
      </c>
      <c r="D229" s="27" t="s">
        <v>505</v>
      </c>
      <c r="E229" s="28">
        <v>2014</v>
      </c>
      <c r="F229" s="49">
        <v>0</v>
      </c>
      <c r="G229" s="51">
        <v>0</v>
      </c>
      <c r="H229" s="19">
        <f>IFERROR(VLOOKUP(A229,[1]Enseignement!$A$1:$I$156,8,FALSE),0)</f>
        <v>0</v>
      </c>
      <c r="I229" s="58">
        <f t="shared" si="6"/>
        <v>0</v>
      </c>
    </row>
    <row r="230" spans="1:9" x14ac:dyDescent="0.2">
      <c r="A230" s="25" t="s">
        <v>267</v>
      </c>
      <c r="B230" s="26" t="s">
        <v>268</v>
      </c>
      <c r="C230" s="26" t="s">
        <v>6</v>
      </c>
      <c r="D230" s="27" t="s">
        <v>505</v>
      </c>
      <c r="E230" s="28">
        <v>2009</v>
      </c>
      <c r="F230" s="60">
        <v>1396.5</v>
      </c>
      <c r="G230" s="51">
        <v>1491</v>
      </c>
      <c r="H230" s="19">
        <f>IFERROR(VLOOKUP(A230,[1]Enseignement!$A$1:$I$156,8,FALSE),0)</f>
        <v>1476</v>
      </c>
      <c r="I230" s="58">
        <f t="shared" si="6"/>
        <v>4.9396296901083332</v>
      </c>
    </row>
    <row r="231" spans="1:9" x14ac:dyDescent="0.2">
      <c r="A231" s="32" t="s">
        <v>508</v>
      </c>
      <c r="B231" s="27" t="s">
        <v>509</v>
      </c>
      <c r="C231" s="27" t="s">
        <v>36</v>
      </c>
      <c r="D231" s="27" t="s">
        <v>505</v>
      </c>
      <c r="E231" s="33">
        <v>2016</v>
      </c>
      <c r="F231" s="36">
        <v>0</v>
      </c>
      <c r="G231" s="36">
        <v>0</v>
      </c>
      <c r="H231" s="19">
        <f>IFERROR(VLOOKUP(A231,[1]Enseignement!$A$1:$I$156,8,FALSE),0)</f>
        <v>0</v>
      </c>
      <c r="I231" s="58">
        <f t="shared" si="6"/>
        <v>0</v>
      </c>
    </row>
    <row r="232" spans="1:9" x14ac:dyDescent="0.2">
      <c r="A232" s="32" t="s">
        <v>510</v>
      </c>
      <c r="B232" s="27" t="s">
        <v>511</v>
      </c>
      <c r="C232" s="27" t="s">
        <v>36</v>
      </c>
      <c r="D232" s="27" t="s">
        <v>505</v>
      </c>
      <c r="E232" s="33">
        <v>2016</v>
      </c>
      <c r="F232" s="36">
        <v>0</v>
      </c>
      <c r="G232" s="36">
        <v>0</v>
      </c>
      <c r="H232" s="19">
        <f>IFERROR(VLOOKUP(A232,[1]Enseignement!$A$1:$I$156,8,FALSE),0)</f>
        <v>0</v>
      </c>
      <c r="I232" s="58">
        <f t="shared" si="6"/>
        <v>0</v>
      </c>
    </row>
    <row r="233" spans="1:9" x14ac:dyDescent="0.2">
      <c r="A233" s="32" t="s">
        <v>512</v>
      </c>
      <c r="B233" s="27" t="s">
        <v>513</v>
      </c>
      <c r="C233" s="27" t="s">
        <v>36</v>
      </c>
      <c r="D233" s="27" t="s">
        <v>505</v>
      </c>
      <c r="E233" s="33">
        <v>2016</v>
      </c>
      <c r="F233" s="36">
        <v>0</v>
      </c>
      <c r="G233" s="36">
        <v>0</v>
      </c>
      <c r="H233" s="19">
        <f>IFERROR(VLOOKUP(A233,[1]Enseignement!$A$1:$I$156,8,FALSE),0)</f>
        <v>0</v>
      </c>
      <c r="I233" s="58">
        <f t="shared" si="6"/>
        <v>0</v>
      </c>
    </row>
    <row r="234" spans="1:9" x14ac:dyDescent="0.2">
      <c r="A234" s="32" t="s">
        <v>514</v>
      </c>
      <c r="B234" s="27" t="s">
        <v>515</v>
      </c>
      <c r="C234" s="27" t="s">
        <v>36</v>
      </c>
      <c r="D234" s="27" t="s">
        <v>505</v>
      </c>
      <c r="E234" s="33">
        <v>2016</v>
      </c>
      <c r="F234" s="36">
        <v>0</v>
      </c>
      <c r="G234" s="36">
        <v>0</v>
      </c>
      <c r="H234" s="19">
        <f>IFERROR(VLOOKUP(A234,[1]Enseignement!$A$1:$I$156,8,FALSE),0)</f>
        <v>0</v>
      </c>
      <c r="I234" s="58">
        <f t="shared" si="6"/>
        <v>0</v>
      </c>
    </row>
    <row r="235" spans="1:9" x14ac:dyDescent="0.2">
      <c r="A235" s="32" t="s">
        <v>516</v>
      </c>
      <c r="B235" s="27" t="s">
        <v>517</v>
      </c>
      <c r="C235" s="27" t="s">
        <v>36</v>
      </c>
      <c r="D235" s="27" t="s">
        <v>505</v>
      </c>
      <c r="E235" s="33">
        <v>2016</v>
      </c>
      <c r="F235" s="36">
        <v>0</v>
      </c>
      <c r="G235" s="36">
        <v>0</v>
      </c>
      <c r="H235" s="19">
        <f>IFERROR(VLOOKUP(A235,[1]Enseignement!$A$1:$I$156,8,FALSE),0)</f>
        <v>0</v>
      </c>
      <c r="I235" s="58">
        <f t="shared" si="6"/>
        <v>0</v>
      </c>
    </row>
    <row r="236" spans="1:9" x14ac:dyDescent="0.2">
      <c r="A236" s="25" t="s">
        <v>269</v>
      </c>
      <c r="B236" s="26" t="s">
        <v>270</v>
      </c>
      <c r="C236" s="26" t="s">
        <v>9</v>
      </c>
      <c r="D236" s="27" t="s">
        <v>505</v>
      </c>
      <c r="E236" s="28">
        <v>2012</v>
      </c>
      <c r="F236" s="60">
        <v>0</v>
      </c>
      <c r="G236" s="51">
        <v>0</v>
      </c>
      <c r="H236" s="19">
        <f>IFERROR(VLOOKUP(A236,[1]Enseignement!$A$1:$I$156,8,FALSE),0)</f>
        <v>0</v>
      </c>
      <c r="I236" s="58">
        <f t="shared" si="6"/>
        <v>0</v>
      </c>
    </row>
    <row r="237" spans="1:9" x14ac:dyDescent="0.2">
      <c r="A237" s="25" t="s">
        <v>271</v>
      </c>
      <c r="B237" s="26" t="s">
        <v>272</v>
      </c>
      <c r="C237" s="26" t="s">
        <v>9</v>
      </c>
      <c r="D237" s="27" t="s">
        <v>505</v>
      </c>
      <c r="E237" s="28">
        <v>2011</v>
      </c>
      <c r="F237" s="60">
        <v>0</v>
      </c>
      <c r="G237" s="51">
        <v>0</v>
      </c>
      <c r="H237" s="19">
        <f>IFERROR(VLOOKUP(A237,[1]Enseignement!$A$1:$I$156,8,FALSE),0)</f>
        <v>0</v>
      </c>
      <c r="I237" s="58">
        <f t="shared" si="6"/>
        <v>0</v>
      </c>
    </row>
    <row r="238" spans="1:9" x14ac:dyDescent="0.2">
      <c r="A238" s="25" t="s">
        <v>273</v>
      </c>
      <c r="B238" s="26" t="s">
        <v>274</v>
      </c>
      <c r="C238" s="26" t="s">
        <v>9</v>
      </c>
      <c r="D238" s="27" t="s">
        <v>505</v>
      </c>
      <c r="E238" s="28">
        <v>2012</v>
      </c>
      <c r="F238" s="60">
        <v>0</v>
      </c>
      <c r="G238" s="51">
        <v>0</v>
      </c>
      <c r="H238" s="19">
        <f>IFERROR(VLOOKUP(A238,[1]Enseignement!$A$1:$I$156,8,FALSE),0)</f>
        <v>2.5</v>
      </c>
      <c r="I238" s="58">
        <f t="shared" ref="I238:I248" si="7">((100/$H$249*H238)*1/3+(100/$F$249*F238)*1/3+(100/$G$249*G238)*1/3)</f>
        <v>2.8016854939931861E-3</v>
      </c>
    </row>
    <row r="239" spans="1:9" x14ac:dyDescent="0.2">
      <c r="A239" s="25" t="s">
        <v>275</v>
      </c>
      <c r="B239" s="26" t="s">
        <v>276</v>
      </c>
      <c r="C239" s="26" t="s">
        <v>70</v>
      </c>
      <c r="D239" s="27" t="s">
        <v>505</v>
      </c>
      <c r="E239" s="28">
        <v>2010</v>
      </c>
      <c r="F239" s="60">
        <v>0</v>
      </c>
      <c r="G239" s="51">
        <v>0</v>
      </c>
      <c r="H239" s="19">
        <f>IFERROR(VLOOKUP(A239,[1]Enseignement!$A$1:$I$156,8,FALSE),0)</f>
        <v>0</v>
      </c>
      <c r="I239" s="58">
        <f t="shared" si="7"/>
        <v>0</v>
      </c>
    </row>
    <row r="240" spans="1:9" x14ac:dyDescent="0.2">
      <c r="A240" s="32" t="s">
        <v>518</v>
      </c>
      <c r="B240" s="27" t="s">
        <v>519</v>
      </c>
      <c r="C240" s="27" t="s">
        <v>36</v>
      </c>
      <c r="D240" s="27" t="s">
        <v>505</v>
      </c>
      <c r="E240" s="33">
        <v>2016</v>
      </c>
      <c r="F240" s="36">
        <v>0</v>
      </c>
      <c r="G240" s="36">
        <v>0</v>
      </c>
      <c r="H240" s="19">
        <f>IFERROR(VLOOKUP(A240,[1]Enseignement!$A$1:$I$156,8,FALSE),0)</f>
        <v>0</v>
      </c>
      <c r="I240" s="58">
        <f t="shared" si="7"/>
        <v>0</v>
      </c>
    </row>
    <row r="241" spans="1:9" x14ac:dyDescent="0.2">
      <c r="A241" s="32" t="s">
        <v>520</v>
      </c>
      <c r="B241" s="27" t="s">
        <v>521</v>
      </c>
      <c r="C241" s="27" t="s">
        <v>36</v>
      </c>
      <c r="D241" s="27" t="s">
        <v>505</v>
      </c>
      <c r="E241" s="33">
        <v>2016</v>
      </c>
      <c r="F241" s="36">
        <v>0</v>
      </c>
      <c r="G241" s="36">
        <v>0</v>
      </c>
      <c r="H241" s="19">
        <f>IFERROR(VLOOKUP(A241,[1]Enseignement!$A$1:$I$156,8,FALSE),0)</f>
        <v>0</v>
      </c>
      <c r="I241" s="58">
        <f t="shared" si="7"/>
        <v>0</v>
      </c>
    </row>
    <row r="242" spans="1:9" x14ac:dyDescent="0.2">
      <c r="A242" s="32" t="s">
        <v>522</v>
      </c>
      <c r="B242" s="27" t="s">
        <v>523</v>
      </c>
      <c r="C242" s="27" t="s">
        <v>36</v>
      </c>
      <c r="D242" s="27" t="s">
        <v>505</v>
      </c>
      <c r="E242" s="33">
        <v>2016</v>
      </c>
      <c r="F242" s="36">
        <v>0</v>
      </c>
      <c r="G242" s="36">
        <v>0</v>
      </c>
      <c r="H242" s="19">
        <f>IFERROR(VLOOKUP(A242,[1]Enseignement!$A$1:$I$156,8,FALSE),0)</f>
        <v>0</v>
      </c>
      <c r="I242" s="58">
        <f t="shared" si="7"/>
        <v>0</v>
      </c>
    </row>
    <row r="243" spans="1:9" x14ac:dyDescent="0.2">
      <c r="A243" s="25" t="s">
        <v>277</v>
      </c>
      <c r="B243" s="26" t="s">
        <v>278</v>
      </c>
      <c r="C243" s="26" t="s">
        <v>9</v>
      </c>
      <c r="D243" s="27" t="s">
        <v>505</v>
      </c>
      <c r="E243" s="28">
        <v>2013</v>
      </c>
      <c r="F243" s="49">
        <v>0.5</v>
      </c>
      <c r="G243" s="51">
        <v>0.5</v>
      </c>
      <c r="H243" s="19">
        <f>IFERROR(VLOOKUP(A243,[1]Enseignement!$A$1:$I$156,8,FALSE),0)</f>
        <v>0</v>
      </c>
      <c r="I243" s="58">
        <f t="shared" si="7"/>
        <v>1.1381174557497787E-3</v>
      </c>
    </row>
    <row r="244" spans="1:9" x14ac:dyDescent="0.2">
      <c r="A244" s="25" t="s">
        <v>279</v>
      </c>
      <c r="B244" s="26" t="s">
        <v>280</v>
      </c>
      <c r="C244" s="26" t="s">
        <v>6</v>
      </c>
      <c r="D244" s="26" t="s">
        <v>281</v>
      </c>
      <c r="E244" s="28">
        <v>2009</v>
      </c>
      <c r="F244" s="60">
        <v>0</v>
      </c>
      <c r="G244" s="51">
        <v>0</v>
      </c>
      <c r="H244" s="19">
        <f>IFERROR(VLOOKUP(A244,[1]Enseignement!$A$1:$I$156,8,FALSE),0)</f>
        <v>0</v>
      </c>
      <c r="I244" s="58">
        <f t="shared" si="7"/>
        <v>0</v>
      </c>
    </row>
    <row r="245" spans="1:9" x14ac:dyDescent="0.2">
      <c r="A245" s="25" t="s">
        <v>551</v>
      </c>
      <c r="B245" s="26" t="s">
        <v>282</v>
      </c>
      <c r="C245" s="26" t="s">
        <v>9</v>
      </c>
      <c r="D245" s="26" t="s">
        <v>283</v>
      </c>
      <c r="E245" s="28">
        <v>2010</v>
      </c>
      <c r="F245" s="60">
        <v>8</v>
      </c>
      <c r="G245" s="51">
        <v>0</v>
      </c>
      <c r="H245" s="19">
        <f>IFERROR(VLOOKUP(A245,[1]Enseignement!$A$1:$I$156,8,FALSE),0)</f>
        <v>0</v>
      </c>
      <c r="I245" s="58">
        <f t="shared" si="7"/>
        <v>9.1726288754357E-3</v>
      </c>
    </row>
    <row r="246" spans="1:9" x14ac:dyDescent="0.2">
      <c r="A246" s="25" t="s">
        <v>284</v>
      </c>
      <c r="B246" s="26" t="s">
        <v>285</v>
      </c>
      <c r="C246" s="26" t="s">
        <v>9</v>
      </c>
      <c r="D246" s="26" t="s">
        <v>283</v>
      </c>
      <c r="E246" s="28">
        <v>2013</v>
      </c>
      <c r="F246" s="49">
        <v>2</v>
      </c>
      <c r="G246" s="51">
        <v>0</v>
      </c>
      <c r="H246" s="19">
        <f>IFERROR(VLOOKUP(A246,[1]Enseignement!$A$1:$I$156,8,FALSE),0)</f>
        <v>0</v>
      </c>
      <c r="I246" s="58">
        <f t="shared" si="7"/>
        <v>2.293157218858925E-3</v>
      </c>
    </row>
    <row r="247" spans="1:9" x14ac:dyDescent="0.2">
      <c r="A247" s="25" t="s">
        <v>286</v>
      </c>
      <c r="B247" s="26" t="s">
        <v>287</v>
      </c>
      <c r="C247" s="26" t="s">
        <v>6</v>
      </c>
      <c r="D247" s="26" t="s">
        <v>288</v>
      </c>
      <c r="E247" s="28">
        <v>2009</v>
      </c>
      <c r="F247" s="60">
        <v>0</v>
      </c>
      <c r="G247" s="51">
        <v>11</v>
      </c>
      <c r="H247" s="19">
        <f>IFERROR(VLOOKUP(A247,[1]Enseignement!$A$1:$I$156,8,FALSE),0)</f>
        <v>11</v>
      </c>
      <c r="I247" s="58">
        <f t="shared" si="7"/>
        <v>2.4753635496341068E-2</v>
      </c>
    </row>
    <row r="248" spans="1:9" x14ac:dyDescent="0.2">
      <c r="A248" s="25" t="s">
        <v>289</v>
      </c>
      <c r="B248" s="26" t="s">
        <v>290</v>
      </c>
      <c r="C248" s="26" t="s">
        <v>6</v>
      </c>
      <c r="D248" s="26" t="s">
        <v>291</v>
      </c>
      <c r="E248" s="28">
        <v>2009</v>
      </c>
      <c r="F248" s="60">
        <v>57.5</v>
      </c>
      <c r="G248" s="51">
        <v>142</v>
      </c>
      <c r="H248" s="19">
        <f>IFERROR(VLOOKUP(A248,[1]Enseignement!$A$1:$I$156,8,FALSE),0)</f>
        <v>179.5</v>
      </c>
      <c r="I248" s="58">
        <f t="shared" si="7"/>
        <v>0.42750048340485836</v>
      </c>
    </row>
    <row r="249" spans="1:9" x14ac:dyDescent="0.2">
      <c r="F249" s="64">
        <f>SUM(F2:F248)</f>
        <v>29072</v>
      </c>
      <c r="G249" s="64">
        <f>SUM(G2:G248)</f>
        <v>29507.5</v>
      </c>
      <c r="H249" s="64">
        <f>SUM(H2:H248)</f>
        <v>29744</v>
      </c>
      <c r="I249" s="65">
        <f>SUM(I2:I248)</f>
        <v>99.999999999999957</v>
      </c>
    </row>
  </sheetData>
  <autoFilter ref="A1:I249">
    <sortState ref="A2:I270">
      <sortCondition ref="D2:D270"/>
      <sortCondition ref="A2:A270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2"/>
  <sheetViews>
    <sheetView workbookViewId="0">
      <selection activeCell="E1" sqref="E1"/>
    </sheetView>
  </sheetViews>
  <sheetFormatPr baseColWidth="10" defaultRowHeight="12.75" x14ac:dyDescent="0.2"/>
  <cols>
    <col min="1" max="1" width="10" bestFit="1" customWidth="1"/>
    <col min="2" max="2" width="71.42578125" bestFit="1" customWidth="1"/>
    <col min="3" max="3" width="16.85546875" customWidth="1"/>
    <col min="4" max="4" width="24.28515625" bestFit="1" customWidth="1"/>
    <col min="6" max="6" width="12.7109375" customWidth="1"/>
    <col min="11" max="11" width="12.5703125" bestFit="1" customWidth="1"/>
  </cols>
  <sheetData>
    <row r="1" spans="1:11" ht="25.5" x14ac:dyDescent="0.2">
      <c r="A1" s="16" t="s">
        <v>0</v>
      </c>
      <c r="B1" s="16" t="s">
        <v>1</v>
      </c>
      <c r="C1" s="16" t="s">
        <v>2</v>
      </c>
      <c r="D1" s="16" t="s">
        <v>3</v>
      </c>
      <c r="E1" s="16" t="s">
        <v>556</v>
      </c>
      <c r="F1" s="16" t="s">
        <v>524</v>
      </c>
      <c r="G1" s="16" t="s">
        <v>525</v>
      </c>
      <c r="H1" s="16" t="s">
        <v>526</v>
      </c>
      <c r="I1" s="16" t="s">
        <v>527</v>
      </c>
      <c r="J1" s="16" t="s">
        <v>528</v>
      </c>
      <c r="K1" s="16" t="s">
        <v>529</v>
      </c>
    </row>
    <row r="2" spans="1:11" x14ac:dyDescent="0.2">
      <c r="A2" s="32" t="s">
        <v>319</v>
      </c>
      <c r="B2" s="27" t="s">
        <v>320</v>
      </c>
      <c r="C2" s="27" t="s">
        <v>36</v>
      </c>
      <c r="D2" s="27" t="s">
        <v>321</v>
      </c>
      <c r="E2" s="33">
        <v>2016</v>
      </c>
      <c r="F2" s="30">
        <f>VLOOKUP('Score global'!$A2,Publications!$A$1:$J$249,10,FALSE)</f>
        <v>1.8589078865925515E-3</v>
      </c>
      <c r="G2" s="30">
        <f>VLOOKUP('Score global'!A2,'Essais-Inclusions'!$A$1:$Q$249,9,FALSE)</f>
        <v>0</v>
      </c>
      <c r="H2" s="30">
        <f>VLOOKUP('Score global'!$A2,'Essais-Inclusions'!$A$1:$Q$249,13,FALSE)</f>
        <v>0</v>
      </c>
      <c r="I2" s="30">
        <f>VLOOKUP('Score global'!$A2,'Essais-Inclusions'!$A$1:$Q$249,17,FALSE)</f>
        <v>0</v>
      </c>
      <c r="J2" s="30">
        <f>VLOOKUP('Score global'!$A2,Enseignement!$A$1:$I$249,9,FALSE)</f>
        <v>0</v>
      </c>
      <c r="K2" s="12">
        <f t="shared" ref="K2:K58" si="0">(F2*0.6)+(G2*0.055)+(H2*0.055)+(I2*0.04)+(J2*0.25)</f>
        <v>1.1153447319555308E-3</v>
      </c>
    </row>
    <row r="3" spans="1:11" x14ac:dyDescent="0.2">
      <c r="A3" s="32" t="s">
        <v>322</v>
      </c>
      <c r="B3" s="27" t="s">
        <v>323</v>
      </c>
      <c r="C3" s="27" t="s">
        <v>36</v>
      </c>
      <c r="D3" s="27" t="s">
        <v>321</v>
      </c>
      <c r="E3" s="33">
        <v>2016</v>
      </c>
      <c r="F3" s="30">
        <f>VLOOKUP('Score global'!$A3,Publications!$A$1:$J$249,10,FALSE)</f>
        <v>3.0144452215014349E-4</v>
      </c>
      <c r="G3" s="30">
        <f>VLOOKUP('Score global'!A3,'Essais-Inclusions'!$A$1:$Q$249,9,FALSE)</f>
        <v>0</v>
      </c>
      <c r="H3" s="30">
        <f>VLOOKUP('Score global'!$A3,'Essais-Inclusions'!$A$1:$Q$249,13,FALSE)</f>
        <v>0</v>
      </c>
      <c r="I3" s="30">
        <f>VLOOKUP('Score global'!$A3,'Essais-Inclusions'!$A$1:$Q$249,17,FALSE)</f>
        <v>0</v>
      </c>
      <c r="J3" s="30">
        <f>VLOOKUP('Score global'!$A3,Enseignement!$A$1:$I$249,9,FALSE)</f>
        <v>0</v>
      </c>
      <c r="K3" s="12">
        <f t="shared" si="0"/>
        <v>1.8086671329008608E-4</v>
      </c>
    </row>
    <row r="4" spans="1:11" x14ac:dyDescent="0.2">
      <c r="A4" s="25" t="s">
        <v>52</v>
      </c>
      <c r="B4" s="26" t="s">
        <v>53</v>
      </c>
      <c r="C4" s="26" t="s">
        <v>9</v>
      </c>
      <c r="D4" s="27" t="s">
        <v>321</v>
      </c>
      <c r="E4" s="28">
        <v>2015</v>
      </c>
      <c r="F4" s="30">
        <f>VLOOKUP('Score global'!$A4,Publications!$A$1:$J$249,10,FALSE)</f>
        <v>9.1980590739149867E-3</v>
      </c>
      <c r="G4" s="30">
        <f>VLOOKUP('Score global'!A4,'Essais-Inclusions'!$A$1:$Q$249,9,FALSE)</f>
        <v>1.0531613676153188E-2</v>
      </c>
      <c r="H4" s="30">
        <f>VLOOKUP('Score global'!$A4,'Essais-Inclusions'!$A$1:$Q$249,13,FALSE)</f>
        <v>0</v>
      </c>
      <c r="I4" s="30">
        <f>VLOOKUP('Score global'!$A4,'Essais-Inclusions'!$A$1:$Q$249,17,FALSE)</f>
        <v>1.1476770106450866E-2</v>
      </c>
      <c r="J4" s="30">
        <f>VLOOKUP('Score global'!$A4,Enseignement!$A$1:$I$249,9,FALSE)</f>
        <v>5.6033709879863729E-4</v>
      </c>
      <c r="K4" s="12">
        <f t="shared" si="0"/>
        <v>6.6972292754951118E-3</v>
      </c>
    </row>
    <row r="5" spans="1:11" x14ac:dyDescent="0.2">
      <c r="A5" s="25" t="s">
        <v>54</v>
      </c>
      <c r="B5" s="26" t="s">
        <v>55</v>
      </c>
      <c r="C5" s="26" t="s">
        <v>9</v>
      </c>
      <c r="D5" s="27" t="s">
        <v>321</v>
      </c>
      <c r="E5" s="28">
        <v>2014</v>
      </c>
      <c r="F5" s="30">
        <f>VLOOKUP('Score global'!$A5,Publications!$A$1:$J$249,10,FALSE)</f>
        <v>7.4226512149268059E-4</v>
      </c>
      <c r="G5" s="30">
        <f>VLOOKUP('Score global'!A5,'Essais-Inclusions'!$A$1:$Q$249,9,FALSE)</f>
        <v>7.2074773455790275E-3</v>
      </c>
      <c r="H5" s="30">
        <f>VLOOKUP('Score global'!$A5,'Essais-Inclusions'!$A$1:$Q$249,13,FALSE)</f>
        <v>0</v>
      </c>
      <c r="I5" s="30">
        <f>VLOOKUP('Score global'!$A5,'Essais-Inclusions'!$A$1:$Q$249,17,FALSE)</f>
        <v>3.1793452934271E-3</v>
      </c>
      <c r="J5" s="30">
        <f>VLOOKUP('Score global'!$A5,Enseignement!$A$1:$I$249,9,FALSE)</f>
        <v>0</v>
      </c>
      <c r="K5" s="12">
        <f t="shared" si="0"/>
        <v>9.6894413863953888E-4</v>
      </c>
    </row>
    <row r="6" spans="1:11" x14ac:dyDescent="0.2">
      <c r="A6" s="32" t="s">
        <v>324</v>
      </c>
      <c r="B6" s="27" t="s">
        <v>325</v>
      </c>
      <c r="C6" s="27" t="s">
        <v>36</v>
      </c>
      <c r="D6" s="27" t="s">
        <v>321</v>
      </c>
      <c r="E6" s="33">
        <v>2016</v>
      </c>
      <c r="F6" s="30">
        <f>VLOOKUP('Score global'!$A6,Publications!$A$1:$J$249,10,FALSE)</f>
        <v>4.5216678322521527E-3</v>
      </c>
      <c r="G6" s="30">
        <f>VLOOKUP('Score global'!A6,'Essais-Inclusions'!$A$1:$Q$249,9,FALSE)</f>
        <v>1.1594202898550724E-3</v>
      </c>
      <c r="H6" s="30">
        <f>VLOOKUP('Score global'!$A6,'Essais-Inclusions'!$A$1:$Q$249,13,FALSE)</f>
        <v>0</v>
      </c>
      <c r="I6" s="30">
        <f>VLOOKUP('Score global'!$A6,'Essais-Inclusions'!$A$1:$Q$249,17,FALSE)</f>
        <v>2.9340373860659275E-3</v>
      </c>
      <c r="J6" s="30">
        <f>VLOOKUP('Score global'!$A6,Enseignement!$A$1:$I$249,9,FALSE)</f>
        <v>0</v>
      </c>
      <c r="K6" s="12">
        <f t="shared" si="0"/>
        <v>2.8941303107359578E-3</v>
      </c>
    </row>
    <row r="7" spans="1:11" x14ac:dyDescent="0.2">
      <c r="A7" s="32" t="s">
        <v>326</v>
      </c>
      <c r="B7" s="27" t="s">
        <v>327</v>
      </c>
      <c r="C7" s="27" t="s">
        <v>9</v>
      </c>
      <c r="D7" s="27" t="s">
        <v>321</v>
      </c>
      <c r="E7" s="33">
        <v>2016</v>
      </c>
      <c r="F7" s="30">
        <f>VLOOKUP('Score global'!$A7,Publications!$A$1:$J$249,10,FALSE)</f>
        <v>1.2911873698764479E-2</v>
      </c>
      <c r="G7" s="30">
        <f>VLOOKUP('Score global'!A7,'Essais-Inclusions'!$A$1:$Q$249,9,FALSE)</f>
        <v>5.7971014492753624E-3</v>
      </c>
      <c r="H7" s="30">
        <f>VLOOKUP('Score global'!$A7,'Essais-Inclusions'!$A$1:$Q$249,13,FALSE)</f>
        <v>0</v>
      </c>
      <c r="I7" s="30">
        <f>VLOOKUP('Score global'!$A7,'Essais-Inclusions'!$A$1:$Q$249,17,FALSE)</f>
        <v>2.7717853431278136E-3</v>
      </c>
      <c r="J7" s="30">
        <f>VLOOKUP('Score global'!$A7,Enseignement!$A$1:$I$249,9,FALSE)</f>
        <v>0</v>
      </c>
      <c r="K7" s="12">
        <f t="shared" si="0"/>
        <v>8.1768362126939439E-3</v>
      </c>
    </row>
    <row r="8" spans="1:11" x14ac:dyDescent="0.2">
      <c r="A8" s="25" t="s">
        <v>56</v>
      </c>
      <c r="B8" s="26" t="s">
        <v>57</v>
      </c>
      <c r="C8" s="26" t="s">
        <v>9</v>
      </c>
      <c r="D8" s="27" t="s">
        <v>321</v>
      </c>
      <c r="E8" s="28">
        <v>2015</v>
      </c>
      <c r="F8" s="30">
        <f>VLOOKUP('Score global'!$A8,Publications!$A$1:$J$249,10,FALSE)</f>
        <v>1.6815408253947291E-2</v>
      </c>
      <c r="G8" s="30">
        <f>VLOOKUP('Score global'!A8,'Essais-Inclusions'!$A$1:$Q$249,9,FALSE)</f>
        <v>3.5266764032939853E-3</v>
      </c>
      <c r="H8" s="30">
        <f>VLOOKUP('Score global'!$A8,'Essais-Inclusions'!$A$1:$Q$249,13,FALSE)</f>
        <v>0</v>
      </c>
      <c r="I8" s="30">
        <f>VLOOKUP('Score global'!$A8,'Essais-Inclusions'!$A$1:$Q$249,17,FALSE)</f>
        <v>2.6570209452262883E-3</v>
      </c>
      <c r="J8" s="30">
        <f>VLOOKUP('Score global'!$A8,Enseignement!$A$1:$I$249,9,FALSE)</f>
        <v>0</v>
      </c>
      <c r="K8" s="12">
        <f t="shared" si="0"/>
        <v>1.0389492992358595E-2</v>
      </c>
    </row>
    <row r="9" spans="1:11" x14ac:dyDescent="0.2">
      <c r="A9" s="25" t="s">
        <v>58</v>
      </c>
      <c r="B9" s="26" t="s">
        <v>59</v>
      </c>
      <c r="C9" s="26" t="s">
        <v>6</v>
      </c>
      <c r="D9" s="27" t="s">
        <v>321</v>
      </c>
      <c r="E9" s="28">
        <v>2009</v>
      </c>
      <c r="F9" s="30">
        <f>VLOOKUP('Score global'!$A9,Publications!$A$1:$J$249,10,FALSE)</f>
        <v>1.924046970890668</v>
      </c>
      <c r="G9" s="30">
        <f>VLOOKUP('Score global'!A9,'Essais-Inclusions'!$A$1:$Q$249,9,FALSE)</f>
        <v>3.0407093101978981</v>
      </c>
      <c r="H9" s="30">
        <f>VLOOKUP('Score global'!$A9,'Essais-Inclusions'!$A$1:$Q$249,13,FALSE)</f>
        <v>3.1029159872877283</v>
      </c>
      <c r="I9" s="30">
        <f>VLOOKUP('Score global'!$A9,'Essais-Inclusions'!$A$1:$Q$249,17,FALSE)</f>
        <v>3.1232316094058392</v>
      </c>
      <c r="J9" s="30">
        <f>VLOOKUP('Score global'!$A9,Enseignement!$A$1:$I$249,9,FALSE)</f>
        <v>2.029435088987956</v>
      </c>
      <c r="K9" s="12">
        <f t="shared" si="0"/>
        <v>2.1246156105193328</v>
      </c>
    </row>
    <row r="10" spans="1:11" x14ac:dyDescent="0.2">
      <c r="A10" s="25" t="s">
        <v>60</v>
      </c>
      <c r="B10" s="26" t="s">
        <v>61</v>
      </c>
      <c r="C10" s="26" t="s">
        <v>9</v>
      </c>
      <c r="D10" s="27" t="s">
        <v>321</v>
      </c>
      <c r="E10" s="28">
        <v>2009</v>
      </c>
      <c r="F10" s="30">
        <f>VLOOKUP('Score global'!$A10,Publications!$A$1:$J$249,10,FALSE)</f>
        <v>8.7373485326929429E-2</v>
      </c>
      <c r="G10" s="30">
        <f>VLOOKUP('Score global'!A10,'Essais-Inclusions'!$A$1:$Q$249,9,FALSE)</f>
        <v>0.23726762855118705</v>
      </c>
      <c r="H10" s="30">
        <f>VLOOKUP('Score global'!$A10,'Essais-Inclusions'!$A$1:$Q$249,13,FALSE)</f>
        <v>0.22741017643672001</v>
      </c>
      <c r="I10" s="30">
        <f>VLOOKUP('Score global'!$A10,'Essais-Inclusions'!$A$1:$Q$249,17,FALSE)</f>
        <v>0.2370589108421659</v>
      </c>
      <c r="J10" s="30">
        <f>VLOOKUP('Score global'!$A10,Enseignement!$A$1:$I$249,9,FALSE)</f>
        <v>7.643045495467872E-2</v>
      </c>
      <c r="K10" s="12">
        <f t="shared" si="0"/>
        <v>0.10657134064284887</v>
      </c>
    </row>
    <row r="11" spans="1:11" x14ac:dyDescent="0.2">
      <c r="A11" s="25" t="s">
        <v>62</v>
      </c>
      <c r="B11" s="26" t="s">
        <v>63</v>
      </c>
      <c r="C11" s="26" t="s">
        <v>6</v>
      </c>
      <c r="D11" s="27" t="s">
        <v>321</v>
      </c>
      <c r="E11" s="28">
        <v>2009</v>
      </c>
      <c r="F11" s="30">
        <f>VLOOKUP('Score global'!$A11,Publications!$A$1:$J$249,10,FALSE)</f>
        <v>1.1941234434350179</v>
      </c>
      <c r="G11" s="30">
        <f>VLOOKUP('Score global'!A11,'Essais-Inclusions'!$A$1:$Q$249,9,FALSE)</f>
        <v>1.7575282893015514</v>
      </c>
      <c r="H11" s="30">
        <f>VLOOKUP('Score global'!$A11,'Essais-Inclusions'!$A$1:$Q$249,13,FALSE)</f>
        <v>1.7731983313045037</v>
      </c>
      <c r="I11" s="30">
        <f>VLOOKUP('Score global'!$A11,'Essais-Inclusions'!$A$1:$Q$249,17,FALSE)</f>
        <v>1.7420422386580827</v>
      </c>
      <c r="J11" s="30">
        <f>VLOOKUP('Score global'!$A11,Enseignement!$A$1:$I$249,9,FALSE)</f>
        <v>1.2194070549416975</v>
      </c>
      <c r="K11" s="12">
        <f t="shared" si="0"/>
        <v>1.2851974834760915</v>
      </c>
    </row>
    <row r="12" spans="1:11" x14ac:dyDescent="0.2">
      <c r="A12" s="32" t="s">
        <v>328</v>
      </c>
      <c r="B12" s="27" t="s">
        <v>329</v>
      </c>
      <c r="C12" s="27" t="s">
        <v>36</v>
      </c>
      <c r="D12" s="27" t="s">
        <v>321</v>
      </c>
      <c r="E12" s="33">
        <v>2016</v>
      </c>
      <c r="F12" s="30">
        <f>VLOOKUP('Score global'!$A12,Publications!$A$1:$J$249,10,FALSE)</f>
        <v>6.2800942114613224E-3</v>
      </c>
      <c r="G12" s="30">
        <f>VLOOKUP('Score global'!A12,'Essais-Inclusions'!$A$1:$Q$249,9,FALSE)</f>
        <v>2.3188405797101449E-3</v>
      </c>
      <c r="H12" s="30">
        <f>VLOOKUP('Score global'!$A12,'Essais-Inclusions'!$A$1:$Q$249,13,FALSE)</f>
        <v>0</v>
      </c>
      <c r="I12" s="30">
        <f>VLOOKUP('Score global'!$A12,'Essais-Inclusions'!$A$1:$Q$249,17,FALSE)</f>
        <v>1.1597800456907795E-3</v>
      </c>
      <c r="J12" s="30">
        <f>VLOOKUP('Score global'!$A12,Enseignement!$A$1:$I$249,9,FALSE)</f>
        <v>0</v>
      </c>
      <c r="K12" s="12">
        <f t="shared" si="0"/>
        <v>3.9419839605884825E-3</v>
      </c>
    </row>
    <row r="13" spans="1:11" x14ac:dyDescent="0.2">
      <c r="A13" s="32" t="s">
        <v>330</v>
      </c>
      <c r="B13" s="27" t="s">
        <v>331</v>
      </c>
      <c r="C13" s="27" t="s">
        <v>36</v>
      </c>
      <c r="D13" s="27" t="s">
        <v>321</v>
      </c>
      <c r="E13" s="33">
        <v>2016</v>
      </c>
      <c r="F13" s="30">
        <f>VLOOKUP('Score global'!$A13,Publications!$A$1:$J$249,10,FALSE)</f>
        <v>1.8589078865925515E-3</v>
      </c>
      <c r="G13" s="30">
        <f>VLOOKUP('Score global'!A13,'Essais-Inclusions'!$A$1:$Q$249,9,FALSE)</f>
        <v>0</v>
      </c>
      <c r="H13" s="30">
        <f>VLOOKUP('Score global'!$A13,'Essais-Inclusions'!$A$1:$Q$249,13,FALSE)</f>
        <v>0</v>
      </c>
      <c r="I13" s="30">
        <f>VLOOKUP('Score global'!$A13,'Essais-Inclusions'!$A$1:$Q$249,17,FALSE)</f>
        <v>0</v>
      </c>
      <c r="J13" s="30">
        <f>VLOOKUP('Score global'!$A13,Enseignement!$A$1:$I$249,9,FALSE)</f>
        <v>0</v>
      </c>
      <c r="K13" s="12">
        <f t="shared" si="0"/>
        <v>1.1153447319555308E-3</v>
      </c>
    </row>
    <row r="14" spans="1:11" x14ac:dyDescent="0.2">
      <c r="A14" s="25" t="s">
        <v>64</v>
      </c>
      <c r="B14" s="26" t="s">
        <v>65</v>
      </c>
      <c r="C14" s="26" t="s">
        <v>12</v>
      </c>
      <c r="D14" s="27" t="s">
        <v>321</v>
      </c>
      <c r="E14" s="28">
        <v>2009</v>
      </c>
      <c r="F14" s="30">
        <f>VLOOKUP('Score global'!$A14,Publications!$A$1:$J$249,10,FALSE)</f>
        <v>0.20181638934784918</v>
      </c>
      <c r="G14" s="30">
        <f>VLOOKUP('Score global'!A14,'Essais-Inclusions'!$A$1:$Q$249,9,FALSE)</f>
        <v>0.49965786310582572</v>
      </c>
      <c r="H14" s="30">
        <f>VLOOKUP('Score global'!$A14,'Essais-Inclusions'!$A$1:$Q$249,13,FALSE)</f>
        <v>0.29589085273394727</v>
      </c>
      <c r="I14" s="30">
        <f>VLOOKUP('Score global'!$A14,'Essais-Inclusions'!$A$1:$Q$249,17,FALSE)</f>
        <v>0.36584333289984583</v>
      </c>
      <c r="J14" s="30">
        <f>VLOOKUP('Score global'!$A14,Enseignement!$A$1:$I$249,9,FALSE)</f>
        <v>4.925967313414048E-2</v>
      </c>
      <c r="K14" s="12">
        <f t="shared" si="0"/>
        <v>0.19179366457942595</v>
      </c>
    </row>
    <row r="15" spans="1:11" x14ac:dyDescent="0.2">
      <c r="A15" s="32" t="s">
        <v>332</v>
      </c>
      <c r="B15" s="27" t="s">
        <v>333</v>
      </c>
      <c r="C15" s="27" t="s">
        <v>36</v>
      </c>
      <c r="D15" s="27" t="s">
        <v>321</v>
      </c>
      <c r="E15" s="33">
        <v>2016</v>
      </c>
      <c r="F15" s="30">
        <f>VLOOKUP('Score global'!$A15,Publications!$A$1:$J$249,10,FALSE)</f>
        <v>6.3805757188447037E-3</v>
      </c>
      <c r="G15" s="30">
        <f>VLOOKUP('Score global'!A15,'Essais-Inclusions'!$A$1:$Q$249,9,FALSE)</f>
        <v>1.1594202898550724E-3</v>
      </c>
      <c r="H15" s="30">
        <f>VLOOKUP('Score global'!$A15,'Essais-Inclusions'!$A$1:$Q$249,13,FALSE)</f>
        <v>0</v>
      </c>
      <c r="I15" s="30">
        <f>VLOOKUP('Score global'!$A15,'Essais-Inclusions'!$A$1:$Q$249,17,FALSE)</f>
        <v>4.4918089487937582E-4</v>
      </c>
      <c r="J15" s="30">
        <f>VLOOKUP('Score global'!$A15,Enseignement!$A$1:$I$249,9,FALSE)</f>
        <v>0</v>
      </c>
      <c r="K15" s="12">
        <f t="shared" si="0"/>
        <v>3.9100807830440261E-3</v>
      </c>
    </row>
    <row r="16" spans="1:11" x14ac:dyDescent="0.2">
      <c r="A16" s="32" t="s">
        <v>334</v>
      </c>
      <c r="B16" s="27" t="s">
        <v>335</v>
      </c>
      <c r="C16" s="27" t="s">
        <v>36</v>
      </c>
      <c r="D16" s="27" t="s">
        <v>321</v>
      </c>
      <c r="E16" s="33">
        <v>2016</v>
      </c>
      <c r="F16" s="30">
        <f>VLOOKUP('Score global'!$A16,Publications!$A$1:$J$249,10,FALSE)</f>
        <v>1.6579448718257893E-3</v>
      </c>
      <c r="G16" s="30">
        <f>VLOOKUP('Score global'!A16,'Essais-Inclusions'!$A$1:$Q$249,9,FALSE)</f>
        <v>0</v>
      </c>
      <c r="H16" s="30">
        <f>VLOOKUP('Score global'!$A16,'Essais-Inclusions'!$A$1:$Q$249,13,FALSE)</f>
        <v>0</v>
      </c>
      <c r="I16" s="30">
        <f>VLOOKUP('Score global'!$A16,'Essais-Inclusions'!$A$1:$Q$249,17,FALSE)</f>
        <v>0</v>
      </c>
      <c r="J16" s="30">
        <f>VLOOKUP('Score global'!$A16,Enseignement!$A$1:$I$249,9,FALSE)</f>
        <v>0</v>
      </c>
      <c r="K16" s="12">
        <f t="shared" si="0"/>
        <v>9.9476692309547355E-4</v>
      </c>
    </row>
    <row r="17" spans="1:11" x14ac:dyDescent="0.2">
      <c r="A17" s="25" t="s">
        <v>66</v>
      </c>
      <c r="B17" s="26" t="s">
        <v>67</v>
      </c>
      <c r="C17" s="26" t="s">
        <v>6</v>
      </c>
      <c r="D17" s="27" t="s">
        <v>321</v>
      </c>
      <c r="E17" s="28">
        <v>2009</v>
      </c>
      <c r="F17" s="30">
        <f>VLOOKUP('Score global'!$A17,Publications!$A$1:$J$249,10,FALSE)</f>
        <v>1.2293082828823534</v>
      </c>
      <c r="G17" s="30">
        <f>VLOOKUP('Score global'!A17,'Essais-Inclusions'!$A$1:$Q$249,9,FALSE)</f>
        <v>3.299652244282147</v>
      </c>
      <c r="H17" s="30">
        <f>VLOOKUP('Score global'!$A17,'Essais-Inclusions'!$A$1:$Q$249,13,FALSE)</f>
        <v>3.8575055287218083</v>
      </c>
      <c r="I17" s="30">
        <f>VLOOKUP('Score global'!$A17,'Essais-Inclusions'!$A$1:$Q$249,17,FALSE)</f>
        <v>3.9792685880147647</v>
      </c>
      <c r="J17" s="30">
        <f>VLOOKUP('Score global'!$A17,Enseignement!$A$1:$I$249,9,FALSE)</f>
        <v>2.6275972565738468</v>
      </c>
      <c r="K17" s="12">
        <f t="shared" si="0"/>
        <v>1.9472987049086821</v>
      </c>
    </row>
    <row r="18" spans="1:11" x14ac:dyDescent="0.2">
      <c r="A18" s="25" t="s">
        <v>336</v>
      </c>
      <c r="B18" s="18" t="s">
        <v>337</v>
      </c>
      <c r="C18" s="18" t="s">
        <v>36</v>
      </c>
      <c r="D18" s="18" t="s">
        <v>321</v>
      </c>
      <c r="E18" s="19">
        <v>2016</v>
      </c>
      <c r="F18" s="30">
        <f>VLOOKUP('Score global'!$A18,Publications!$A$1:$J$249,10,FALSE)</f>
        <v>0</v>
      </c>
      <c r="G18" s="30">
        <f>VLOOKUP('Score global'!A18,'Essais-Inclusions'!$A$1:$Q$249,9,FALSE)</f>
        <v>0</v>
      </c>
      <c r="H18" s="30">
        <f>VLOOKUP('Score global'!$A18,'Essais-Inclusions'!$A$1:$Q$249,13,FALSE)</f>
        <v>0</v>
      </c>
      <c r="I18" s="30">
        <f>VLOOKUP('Score global'!$A18,'Essais-Inclusions'!$A$1:$Q$249,17,FALSE)</f>
        <v>0</v>
      </c>
      <c r="J18" s="30">
        <f>VLOOKUP('Score global'!$A18,Enseignement!$A$1:$I$249,9,FALSE)</f>
        <v>0</v>
      </c>
      <c r="K18" s="12">
        <f t="shared" si="0"/>
        <v>0</v>
      </c>
    </row>
    <row r="19" spans="1:11" x14ac:dyDescent="0.2">
      <c r="A19" s="25" t="s">
        <v>68</v>
      </c>
      <c r="B19" s="26" t="s">
        <v>69</v>
      </c>
      <c r="C19" s="26" t="s">
        <v>12</v>
      </c>
      <c r="D19" s="18" t="s">
        <v>321</v>
      </c>
      <c r="E19" s="11">
        <v>2009</v>
      </c>
      <c r="F19" s="30">
        <f>VLOOKUP('Score global'!$A19,Publications!$A$1:$J$249,10,FALSE)</f>
        <v>0.82246330432434767</v>
      </c>
      <c r="G19" s="30">
        <f>VLOOKUP('Score global'!A19,'Essais-Inclusions'!$A$1:$Q$249,9,FALSE)</f>
        <v>1.4522856248862885</v>
      </c>
      <c r="H19" s="30">
        <f>VLOOKUP('Score global'!$A19,'Essais-Inclusions'!$A$1:$Q$249,13,FALSE)</f>
        <v>0.98958739066365919</v>
      </c>
      <c r="I19" s="30">
        <f>VLOOKUP('Score global'!$A19,'Essais-Inclusions'!$A$1:$Q$249,17,FALSE)</f>
        <v>1.0047821649427529</v>
      </c>
      <c r="J19" s="30">
        <f>VLOOKUP('Score global'!$A19,Enseignement!$A$1:$I$249,9,FALSE)</f>
        <v>0.13812272476209739</v>
      </c>
      <c r="K19" s="12">
        <f t="shared" si="0"/>
        <v>0.70250296623809017</v>
      </c>
    </row>
    <row r="20" spans="1:11" x14ac:dyDescent="0.2">
      <c r="A20" s="25" t="s">
        <v>338</v>
      </c>
      <c r="B20" s="18" t="s">
        <v>339</v>
      </c>
      <c r="C20" s="18" t="s">
        <v>36</v>
      </c>
      <c r="D20" s="18" t="s">
        <v>321</v>
      </c>
      <c r="E20" s="19">
        <v>2016</v>
      </c>
      <c r="F20" s="30">
        <f>VLOOKUP('Score global'!$A20,Publications!$A$1:$J$249,10,FALSE)</f>
        <v>9.8974284772630448E-3</v>
      </c>
      <c r="G20" s="30">
        <f>VLOOKUP('Score global'!A20,'Essais-Inclusions'!$A$1:$Q$249,9,FALSE)</f>
        <v>1.1594202898550724E-3</v>
      </c>
      <c r="H20" s="30">
        <f>VLOOKUP('Score global'!$A20,'Essais-Inclusions'!$A$1:$Q$249,13,FALSE)</f>
        <v>0</v>
      </c>
      <c r="I20" s="30">
        <f>VLOOKUP('Score global'!$A20,'Essais-Inclusions'!$A$1:$Q$249,17,FALSE)</f>
        <v>3.8005153200000645E-4</v>
      </c>
      <c r="J20" s="30">
        <f>VLOOKUP('Score global'!$A20,Enseignement!$A$1:$I$249,9,FALSE)</f>
        <v>0</v>
      </c>
      <c r="K20" s="12">
        <f t="shared" si="0"/>
        <v>6.0174272635798555E-3</v>
      </c>
    </row>
    <row r="21" spans="1:11" x14ac:dyDescent="0.2">
      <c r="A21" s="25" t="s">
        <v>71</v>
      </c>
      <c r="B21" s="26" t="s">
        <v>72</v>
      </c>
      <c r="C21" s="26" t="s">
        <v>6</v>
      </c>
      <c r="D21" s="18" t="s">
        <v>321</v>
      </c>
      <c r="E21" s="11">
        <v>2009</v>
      </c>
      <c r="F21" s="30">
        <f>VLOOKUP('Score global'!$A21,Publications!$A$1:$J$249,10,FALSE)</f>
        <v>5.3864711220767196</v>
      </c>
      <c r="G21" s="30">
        <f>VLOOKUP('Score global'!A21,'Essais-Inclusions'!$A$1:$Q$249,9,FALSE)</f>
        <v>5.0559613986795098</v>
      </c>
      <c r="H21" s="30">
        <f>VLOOKUP('Score global'!$A21,'Essais-Inclusions'!$A$1:$Q$249,13,FALSE)</f>
        <v>4.9592544210417993</v>
      </c>
      <c r="I21" s="30">
        <f>VLOOKUP('Score global'!$A21,'Essais-Inclusions'!$A$1:$Q$249,17,FALSE)</f>
        <v>4.6246771130169257</v>
      </c>
      <c r="J21" s="30">
        <f>VLOOKUP('Score global'!$A21,Enseignement!$A$1:$I$249,9,FALSE)</f>
        <v>5.0163190339250061</v>
      </c>
      <c r="K21" s="12">
        <f t="shared" si="0"/>
        <v>5.2217863863326324</v>
      </c>
    </row>
    <row r="22" spans="1:11" x14ac:dyDescent="0.2">
      <c r="A22" s="25" t="s">
        <v>73</v>
      </c>
      <c r="B22" s="26" t="s">
        <v>74</v>
      </c>
      <c r="C22" s="26" t="s">
        <v>9</v>
      </c>
      <c r="D22" s="18" t="s">
        <v>321</v>
      </c>
      <c r="E22" s="11">
        <v>2013</v>
      </c>
      <c r="F22" s="30">
        <f>VLOOKUP('Score global'!$A22,Publications!$A$1:$J$249,10,FALSE)</f>
        <v>1.8768020156367252E-2</v>
      </c>
      <c r="G22" s="30">
        <f>VLOOKUP('Score global'!A22,'Essais-Inclusions'!$A$1:$Q$249,9,FALSE)</f>
        <v>1.546355603273096E-2</v>
      </c>
      <c r="H22" s="30">
        <f>VLOOKUP('Score global'!$A22,'Essais-Inclusions'!$A$1:$Q$249,13,FALSE)</f>
        <v>0</v>
      </c>
      <c r="I22" s="30">
        <f>VLOOKUP('Score global'!$A22,'Essais-Inclusions'!$A$1:$Q$249,17,FALSE)</f>
        <v>2.6476760010892823E-2</v>
      </c>
      <c r="J22" s="30">
        <f>VLOOKUP('Score global'!$A22,Enseignement!$A$1:$I$249,9,FALSE)</f>
        <v>5.0654891503697872E-3</v>
      </c>
      <c r="K22" s="12">
        <f t="shared" si="0"/>
        <v>1.4436750363648714E-2</v>
      </c>
    </row>
    <row r="23" spans="1:11" x14ac:dyDescent="0.2">
      <c r="A23" s="25" t="s">
        <v>75</v>
      </c>
      <c r="B23" s="26" t="s">
        <v>76</v>
      </c>
      <c r="C23" s="26" t="s">
        <v>70</v>
      </c>
      <c r="D23" s="18" t="s">
        <v>321</v>
      </c>
      <c r="E23" s="11">
        <v>2009</v>
      </c>
      <c r="F23" s="30">
        <f>VLOOKUP('Score global'!$A23,Publications!$A$1:$J$249,10,FALSE)</f>
        <v>0.13253295989881692</v>
      </c>
      <c r="G23" s="30">
        <f>VLOOKUP('Score global'!A23,'Essais-Inclusions'!$A$1:$Q$249,9,FALSE)</f>
        <v>0.12860366829580611</v>
      </c>
      <c r="H23" s="30">
        <f>VLOOKUP('Score global'!$A23,'Essais-Inclusions'!$A$1:$Q$249,13,FALSE)</f>
        <v>7.9608570084036684E-2</v>
      </c>
      <c r="I23" s="30">
        <f>VLOOKUP('Score global'!$A23,'Essais-Inclusions'!$A$1:$Q$249,17,FALSE)</f>
        <v>0.1252840049599567</v>
      </c>
      <c r="J23" s="30">
        <f>VLOOKUP('Score global'!$A23,Enseignement!$A$1:$I$249,9,FALSE)</f>
        <v>0.22011320303477777</v>
      </c>
      <c r="K23" s="12">
        <f t="shared" si="0"/>
        <v>0.15101111000727421</v>
      </c>
    </row>
    <row r="24" spans="1:11" x14ac:dyDescent="0.2">
      <c r="A24" s="25" t="s">
        <v>77</v>
      </c>
      <c r="B24" s="26" t="s">
        <v>78</v>
      </c>
      <c r="C24" s="26" t="s">
        <v>9</v>
      </c>
      <c r="D24" s="18" t="s">
        <v>321</v>
      </c>
      <c r="E24" s="11">
        <v>2014</v>
      </c>
      <c r="F24" s="30">
        <f>VLOOKUP('Score global'!$A24,Publications!$A$1:$J$249,10,FALSE)</f>
        <v>5.1100227050729433E-2</v>
      </c>
      <c r="G24" s="30">
        <f>VLOOKUP('Score global'!A24,'Essais-Inclusions'!$A$1:$Q$249,9,FALSE)</f>
        <v>4.7752628460767776E-2</v>
      </c>
      <c r="H24" s="30">
        <f>VLOOKUP('Score global'!$A24,'Essais-Inclusions'!$A$1:$Q$249,13,FALSE)</f>
        <v>0</v>
      </c>
      <c r="I24" s="30">
        <f>VLOOKUP('Score global'!$A24,'Essais-Inclusions'!$A$1:$Q$249,17,FALSE)</f>
        <v>4.4143814316266836E-2</v>
      </c>
      <c r="J24" s="30">
        <f>VLOOKUP('Score global'!$A24,Enseignement!$A$1:$I$249,9,FALSE)</f>
        <v>2.269205513159242E-2</v>
      </c>
      <c r="K24" s="12">
        <f t="shared" si="0"/>
        <v>4.0725297151328665E-2</v>
      </c>
    </row>
    <row r="25" spans="1:11" x14ac:dyDescent="0.2">
      <c r="A25" s="25" t="s">
        <v>79</v>
      </c>
      <c r="B25" s="26" t="s">
        <v>80</v>
      </c>
      <c r="C25" s="26" t="s">
        <v>9</v>
      </c>
      <c r="D25" s="18" t="s">
        <v>321</v>
      </c>
      <c r="E25" s="11">
        <v>2012</v>
      </c>
      <c r="F25" s="30">
        <f>VLOOKUP('Score global'!$A25,Publications!$A$1:$J$249,10,FALSE)</f>
        <v>0.17366166653548593</v>
      </c>
      <c r="G25" s="30">
        <f>VLOOKUP('Score global'!A25,'Essais-Inclusions'!$A$1:$Q$249,9,FALSE)</f>
        <v>0.19498704930758332</v>
      </c>
      <c r="H25" s="30">
        <f>VLOOKUP('Score global'!$A25,'Essais-Inclusions'!$A$1:$Q$249,13,FALSE)</f>
        <v>5.0817008117637598E-2</v>
      </c>
      <c r="I25" s="30">
        <f>VLOOKUP('Score global'!$A25,'Essais-Inclusions'!$A$1:$Q$249,17,FALSE)</f>
        <v>0.17494725783253245</v>
      </c>
      <c r="J25" s="30">
        <f>VLOOKUP('Score global'!$A25,Enseignement!$A$1:$I$249,9,FALSE)</f>
        <v>0</v>
      </c>
      <c r="K25" s="12">
        <f t="shared" si="0"/>
        <v>0.12471411339298</v>
      </c>
    </row>
    <row r="26" spans="1:11" x14ac:dyDescent="0.2">
      <c r="A26" s="25" t="s">
        <v>81</v>
      </c>
      <c r="B26" s="26" t="s">
        <v>82</v>
      </c>
      <c r="C26" s="26" t="s">
        <v>9</v>
      </c>
      <c r="D26" s="18" t="s">
        <v>321</v>
      </c>
      <c r="E26" s="11">
        <v>2014</v>
      </c>
      <c r="F26" s="30">
        <f>VLOOKUP('Score global'!$A26,Publications!$A$1:$J$249,10,FALSE)</f>
        <v>1.3210025046995163E-2</v>
      </c>
      <c r="G26" s="30">
        <f>VLOOKUP('Score global'!A26,'Essais-Inclusions'!$A$1:$Q$249,9,FALSE)</f>
        <v>2.1328170839579597E-2</v>
      </c>
      <c r="H26" s="30">
        <f>VLOOKUP('Score global'!$A26,'Essais-Inclusions'!$A$1:$Q$249,13,FALSE)</f>
        <v>0</v>
      </c>
      <c r="I26" s="30">
        <f>VLOOKUP('Score global'!$A26,'Essais-Inclusions'!$A$1:$Q$249,17,FALSE)</f>
        <v>1.8737245421748913E-2</v>
      </c>
      <c r="J26" s="30">
        <f>VLOOKUP('Score global'!$A26,Enseignement!$A$1:$I$249,9,FALSE)</f>
        <v>0</v>
      </c>
      <c r="K26" s="12">
        <f t="shared" si="0"/>
        <v>9.8485542412439318E-3</v>
      </c>
    </row>
    <row r="27" spans="1:11" x14ac:dyDescent="0.2">
      <c r="A27" s="25" t="s">
        <v>83</v>
      </c>
      <c r="B27" s="26" t="s">
        <v>84</v>
      </c>
      <c r="C27" s="26" t="s">
        <v>9</v>
      </c>
      <c r="D27" s="18" t="s">
        <v>321</v>
      </c>
      <c r="E27" s="11">
        <v>2014</v>
      </c>
      <c r="F27" s="30">
        <f>VLOOKUP('Score global'!$A27,Publications!$A$1:$J$249,10,FALSE)</f>
        <v>1.5838752151460462E-3</v>
      </c>
      <c r="G27" s="30">
        <f>VLOOKUP('Score global'!A27,'Essais-Inclusions'!$A$1:$Q$249,9,FALSE)</f>
        <v>2.972438618489796E-2</v>
      </c>
      <c r="H27" s="30">
        <f>VLOOKUP('Score global'!$A27,'Essais-Inclusions'!$A$1:$Q$249,13,FALSE)</f>
        <v>0</v>
      </c>
      <c r="I27" s="30">
        <f>VLOOKUP('Score global'!$A27,'Essais-Inclusions'!$A$1:$Q$249,17,FALSE)</f>
        <v>2.3261630666787186E-2</v>
      </c>
      <c r="J27" s="30">
        <f>VLOOKUP('Score global'!$A27,Enseignement!$A$1:$I$249,9,FALSE)</f>
        <v>0</v>
      </c>
      <c r="K27" s="12">
        <f t="shared" si="0"/>
        <v>3.5156315959285027E-3</v>
      </c>
    </row>
    <row r="28" spans="1:11" x14ac:dyDescent="0.2">
      <c r="A28" s="25" t="s">
        <v>85</v>
      </c>
      <c r="B28" s="26" t="s">
        <v>86</v>
      </c>
      <c r="C28" s="26" t="s">
        <v>6</v>
      </c>
      <c r="D28" s="18" t="s">
        <v>340</v>
      </c>
      <c r="E28" s="11">
        <v>2009</v>
      </c>
      <c r="F28" s="30">
        <f>VLOOKUP('Score global'!$A28,Publications!$A$1:$J$249,10,FALSE)</f>
        <v>1.309723869097267</v>
      </c>
      <c r="G28" s="30">
        <f>VLOOKUP('Score global'!A28,'Essais-Inclusions'!$A$1:$Q$249,9,FALSE)</f>
        <v>2.119980261439804</v>
      </c>
      <c r="H28" s="30">
        <f>VLOOKUP('Score global'!$A28,'Essais-Inclusions'!$A$1:$Q$249,13,FALSE)</f>
        <v>2.3301236702630934</v>
      </c>
      <c r="I28" s="30">
        <f>VLOOKUP('Score global'!$A28,'Essais-Inclusions'!$A$1:$Q$249,17,FALSE)</f>
        <v>2.2363990859875491</v>
      </c>
      <c r="J28" s="30">
        <f>VLOOKUP('Score global'!$A28,Enseignement!$A$1:$I$249,9,FALSE)</f>
        <v>2.3131351288654698</v>
      </c>
      <c r="K28" s="12">
        <f t="shared" si="0"/>
        <v>1.698329783357889</v>
      </c>
    </row>
    <row r="29" spans="1:11" x14ac:dyDescent="0.2">
      <c r="A29" s="25" t="s">
        <v>87</v>
      </c>
      <c r="B29" s="26" t="s">
        <v>88</v>
      </c>
      <c r="C29" s="26" t="s">
        <v>12</v>
      </c>
      <c r="D29" s="18" t="s">
        <v>340</v>
      </c>
      <c r="E29" s="11">
        <v>2009</v>
      </c>
      <c r="F29" s="30">
        <f>VLOOKUP('Score global'!$A29,Publications!$A$1:$J$249,10,FALSE)</f>
        <v>0.35177220799646836</v>
      </c>
      <c r="G29" s="30">
        <f>VLOOKUP('Score global'!A29,'Essais-Inclusions'!$A$1:$Q$249,9,FALSE)</f>
        <v>0.48559675775307387</v>
      </c>
      <c r="H29" s="30">
        <f>VLOOKUP('Score global'!$A29,'Essais-Inclusions'!$A$1:$Q$249,13,FALSE)</f>
        <v>0.34856023141545572</v>
      </c>
      <c r="I29" s="30">
        <f>VLOOKUP('Score global'!$A29,'Essais-Inclusions'!$A$1:$Q$249,17,FALSE)</f>
        <v>0.36484306330322414</v>
      </c>
      <c r="J29" s="30">
        <f>VLOOKUP('Score global'!$A29,Enseignement!$A$1:$I$249,9,FALSE)</f>
        <v>0.12501719123821897</v>
      </c>
      <c r="K29" s="12">
        <f t="shared" si="0"/>
        <v>0.30278997954383385</v>
      </c>
    </row>
    <row r="30" spans="1:11" x14ac:dyDescent="0.2">
      <c r="A30" s="25" t="s">
        <v>89</v>
      </c>
      <c r="B30" s="26" t="s">
        <v>90</v>
      </c>
      <c r="C30" s="26" t="s">
        <v>6</v>
      </c>
      <c r="D30" s="18" t="s">
        <v>340</v>
      </c>
      <c r="E30" s="11">
        <v>2009</v>
      </c>
      <c r="F30" s="30">
        <f>VLOOKUP('Score global'!$A30,Publications!$A$1:$J$249,10,FALSE)</f>
        <v>1.1554127678870532</v>
      </c>
      <c r="G30" s="30">
        <f>VLOOKUP('Score global'!A30,'Essais-Inclusions'!$A$1:$Q$249,9,FALSE)</f>
        <v>2.0522404192352264</v>
      </c>
      <c r="H30" s="30">
        <f>VLOOKUP('Score global'!$A30,'Essais-Inclusions'!$A$1:$Q$249,13,FALSE)</f>
        <v>2.0488048407073132</v>
      </c>
      <c r="I30" s="30">
        <f>VLOOKUP('Score global'!$A30,'Essais-Inclusions'!$A$1:$Q$249,17,FALSE)</f>
        <v>2.1192012419532005</v>
      </c>
      <c r="J30" s="30">
        <f>VLOOKUP('Score global'!$A30,Enseignement!$A$1:$I$249,9,FALSE)</f>
        <v>1.8681736136488554</v>
      </c>
      <c r="K30" s="12">
        <f t="shared" si="0"/>
        <v>1.4706166031194137</v>
      </c>
    </row>
    <row r="31" spans="1:11" x14ac:dyDescent="0.2">
      <c r="A31" s="25" t="s">
        <v>341</v>
      </c>
      <c r="B31" s="18" t="s">
        <v>342</v>
      </c>
      <c r="C31" s="18" t="s">
        <v>36</v>
      </c>
      <c r="D31" s="18" t="s">
        <v>340</v>
      </c>
      <c r="E31" s="19">
        <v>2016</v>
      </c>
      <c r="F31" s="30">
        <f>VLOOKUP('Score global'!$A31,Publications!$A$1:$J$249,10,FALSE)</f>
        <v>6.0288904430028697E-4</v>
      </c>
      <c r="G31" s="30">
        <f>VLOOKUP('Score global'!A31,'Essais-Inclusions'!$A$1:$Q$249,9,FALSE)</f>
        <v>0</v>
      </c>
      <c r="H31" s="30">
        <f>VLOOKUP('Score global'!$A31,'Essais-Inclusions'!$A$1:$Q$249,13,FALSE)</f>
        <v>0</v>
      </c>
      <c r="I31" s="30">
        <f>VLOOKUP('Score global'!$A31,'Essais-Inclusions'!$A$1:$Q$249,17,FALSE)</f>
        <v>0</v>
      </c>
      <c r="J31" s="30">
        <f>VLOOKUP('Score global'!$A31,Enseignement!$A$1:$I$249,9,FALSE)</f>
        <v>0</v>
      </c>
      <c r="K31" s="12">
        <f t="shared" si="0"/>
        <v>3.6173342658017216E-4</v>
      </c>
    </row>
    <row r="32" spans="1:11" x14ac:dyDescent="0.2">
      <c r="A32" s="25" t="s">
        <v>343</v>
      </c>
      <c r="B32" s="18" t="s">
        <v>344</v>
      </c>
      <c r="C32" s="18" t="s">
        <v>36</v>
      </c>
      <c r="D32" s="18" t="s">
        <v>340</v>
      </c>
      <c r="E32" s="19">
        <v>2016</v>
      </c>
      <c r="F32" s="30">
        <f>VLOOKUP('Score global'!$A32,Publications!$A$1:$J$249,10,FALSE)</f>
        <v>0</v>
      </c>
      <c r="G32" s="30">
        <f>VLOOKUP('Score global'!A32,'Essais-Inclusions'!$A$1:$Q$249,9,FALSE)</f>
        <v>0</v>
      </c>
      <c r="H32" s="30">
        <f>VLOOKUP('Score global'!$A32,'Essais-Inclusions'!$A$1:$Q$249,13,FALSE)</f>
        <v>0</v>
      </c>
      <c r="I32" s="30">
        <f>VLOOKUP('Score global'!$A32,'Essais-Inclusions'!$A$1:$Q$249,17,FALSE)</f>
        <v>0</v>
      </c>
      <c r="J32" s="30">
        <f>VLOOKUP('Score global'!$A32,Enseignement!$A$1:$I$249,9,FALSE)</f>
        <v>0</v>
      </c>
      <c r="K32" s="12">
        <f t="shared" si="0"/>
        <v>0</v>
      </c>
    </row>
    <row r="33" spans="1:11" x14ac:dyDescent="0.2">
      <c r="A33" s="25" t="s">
        <v>91</v>
      </c>
      <c r="B33" s="26" t="s">
        <v>92</v>
      </c>
      <c r="C33" s="26" t="s">
        <v>9</v>
      </c>
      <c r="D33" s="18" t="s">
        <v>340</v>
      </c>
      <c r="E33" s="11">
        <v>2013</v>
      </c>
      <c r="F33" s="30">
        <f>VLOOKUP('Score global'!$A33,Publications!$A$1:$J$249,10,FALSE)</f>
        <v>5.1927511305135685E-3</v>
      </c>
      <c r="G33" s="30">
        <f>VLOOKUP('Score global'!A33,'Essais-Inclusions'!$A$1:$Q$249,9,FALSE)</f>
        <v>1.3120507686156434E-2</v>
      </c>
      <c r="H33" s="30">
        <f>VLOOKUP('Score global'!$A33,'Essais-Inclusions'!$A$1:$Q$249,13,FALSE)</f>
        <v>0</v>
      </c>
      <c r="I33" s="30">
        <f>VLOOKUP('Score global'!$A33,'Essais-Inclusions'!$A$1:$Q$249,17,FALSE)</f>
        <v>1.172602171464085E-2</v>
      </c>
      <c r="J33" s="30">
        <f>VLOOKUP('Score global'!$A33,Enseignement!$A$1:$I$249,9,FALSE)</f>
        <v>4.5434877185262946E-3</v>
      </c>
      <c r="K33" s="12">
        <f t="shared" si="0"/>
        <v>5.4421913992639525E-3</v>
      </c>
    </row>
    <row r="34" spans="1:11" x14ac:dyDescent="0.2">
      <c r="A34" s="25" t="s">
        <v>93</v>
      </c>
      <c r="B34" s="26" t="s">
        <v>94</v>
      </c>
      <c r="C34" s="26" t="s">
        <v>9</v>
      </c>
      <c r="D34" s="18" t="s">
        <v>340</v>
      </c>
      <c r="E34" s="11">
        <v>2014</v>
      </c>
      <c r="F34" s="30">
        <f>VLOOKUP('Score global'!$A34,Publications!$A$1:$J$249,10,FALSE)</f>
        <v>2.1659766563622056E-2</v>
      </c>
      <c r="G34" s="30">
        <f>VLOOKUP('Score global'!A34,'Essais-Inclusions'!$A$1:$Q$249,9,FALSE)</f>
        <v>1.0555821443017572E-2</v>
      </c>
      <c r="H34" s="30">
        <f>VLOOKUP('Score global'!$A34,'Essais-Inclusions'!$A$1:$Q$249,13,FALSE)</f>
        <v>0</v>
      </c>
      <c r="I34" s="30">
        <f>VLOOKUP('Score global'!$A34,'Essais-Inclusions'!$A$1:$Q$249,17,FALSE)</f>
        <v>6.6582894795639671E-3</v>
      </c>
      <c r="J34" s="30">
        <f>VLOOKUP('Score global'!$A34,Enseignement!$A$1:$I$249,9,FALSE)</f>
        <v>3.3754957495010542E-3</v>
      </c>
      <c r="K34" s="12">
        <f t="shared" si="0"/>
        <v>1.4686635634097025E-2</v>
      </c>
    </row>
    <row r="35" spans="1:11" x14ac:dyDescent="0.2">
      <c r="A35" s="25" t="s">
        <v>95</v>
      </c>
      <c r="B35" s="26" t="s">
        <v>96</v>
      </c>
      <c r="C35" s="26" t="s">
        <v>9</v>
      </c>
      <c r="D35" s="18" t="s">
        <v>340</v>
      </c>
      <c r="E35" s="11">
        <v>2015</v>
      </c>
      <c r="F35" s="30">
        <f>VLOOKUP('Score global'!$A35,Publications!$A$1:$J$249,10,FALSE)</f>
        <v>6.5219116561374482E-3</v>
      </c>
      <c r="G35" s="30">
        <f>VLOOKUP('Score global'!A35,'Essais-Inclusions'!$A$1:$Q$249,9,FALSE)</f>
        <v>1.8720179005731849E-2</v>
      </c>
      <c r="H35" s="30">
        <f>VLOOKUP('Score global'!$A35,'Essais-Inclusions'!$A$1:$Q$249,13,FALSE)</f>
        <v>0</v>
      </c>
      <c r="I35" s="30">
        <f>VLOOKUP('Score global'!$A35,'Essais-Inclusions'!$A$1:$Q$249,17,FALSE)</f>
        <v>1.0882975570090736E-2</v>
      </c>
      <c r="J35" s="30">
        <f>VLOOKUP('Score global'!$A35,Enseignement!$A$1:$I$249,9,FALSE)</f>
        <v>0</v>
      </c>
      <c r="K35" s="12">
        <f t="shared" si="0"/>
        <v>5.3780758618013503E-3</v>
      </c>
    </row>
    <row r="36" spans="1:11" x14ac:dyDescent="0.2">
      <c r="A36" s="25" t="s">
        <v>97</v>
      </c>
      <c r="B36" s="26" t="s">
        <v>98</v>
      </c>
      <c r="C36" s="26" t="s">
        <v>9</v>
      </c>
      <c r="D36" s="18" t="s">
        <v>340</v>
      </c>
      <c r="E36" s="11">
        <v>2013</v>
      </c>
      <c r="F36" s="30">
        <f>VLOOKUP('Score global'!$A36,Publications!$A$1:$J$249,10,FALSE)</f>
        <v>0.16637953315356444</v>
      </c>
      <c r="G36" s="30">
        <f>VLOOKUP('Score global'!A36,'Essais-Inclusions'!$A$1:$Q$249,9,FALSE)</f>
        <v>5.8081702064201143E-2</v>
      </c>
      <c r="H36" s="30">
        <f>VLOOKUP('Score global'!$A36,'Essais-Inclusions'!$A$1:$Q$249,13,FALSE)</f>
        <v>0</v>
      </c>
      <c r="I36" s="30">
        <f>VLOOKUP('Score global'!$A36,'Essais-Inclusions'!$A$1:$Q$249,17,FALSE)</f>
        <v>8.8118802206125946E-2</v>
      </c>
      <c r="J36" s="30">
        <f>VLOOKUP('Score global'!$A36,Enseignement!$A$1:$I$249,9,FALSE)</f>
        <v>0</v>
      </c>
      <c r="K36" s="12">
        <f t="shared" si="0"/>
        <v>0.10654696559391477</v>
      </c>
    </row>
    <row r="37" spans="1:11" x14ac:dyDescent="0.2">
      <c r="A37" s="25" t="s">
        <v>99</v>
      </c>
      <c r="B37" s="26" t="s">
        <v>100</v>
      </c>
      <c r="C37" s="26" t="s">
        <v>9</v>
      </c>
      <c r="D37" s="26" t="s">
        <v>101</v>
      </c>
      <c r="E37" s="11">
        <v>2014</v>
      </c>
      <c r="F37" s="30">
        <f>VLOOKUP('Score global'!$A37,Publications!$A$1:$J$249,10,FALSE)</f>
        <v>6.2605220013978391E-2</v>
      </c>
      <c r="G37" s="30">
        <f>VLOOKUP('Score global'!A37,'Essais-Inclusions'!$A$1:$Q$249,9,FALSE)</f>
        <v>5.933284347849388E-2</v>
      </c>
      <c r="H37" s="30">
        <f>VLOOKUP('Score global'!$A37,'Essais-Inclusions'!$A$1:$Q$249,13,FALSE)</f>
        <v>0</v>
      </c>
      <c r="I37" s="30">
        <f>VLOOKUP('Score global'!$A37,'Essais-Inclusions'!$A$1:$Q$249,17,FALSE)</f>
        <v>4.6625603926056414E-2</v>
      </c>
      <c r="J37" s="30">
        <f>VLOOKUP('Score global'!$A37,Enseignement!$A$1:$I$249,9,FALSE)</f>
        <v>0</v>
      </c>
      <c r="K37" s="12">
        <f t="shared" si="0"/>
        <v>4.2691462556746447E-2</v>
      </c>
    </row>
    <row r="38" spans="1:11" x14ac:dyDescent="0.2">
      <c r="A38" s="25" t="s">
        <v>102</v>
      </c>
      <c r="B38" s="26" t="s">
        <v>103</v>
      </c>
      <c r="C38" s="26" t="s">
        <v>36</v>
      </c>
      <c r="D38" s="26" t="s">
        <v>101</v>
      </c>
      <c r="E38" s="11">
        <v>2014</v>
      </c>
      <c r="F38" s="30">
        <f>VLOOKUP('Score global'!$A38,Publications!$A$1:$J$249,10,FALSE)</f>
        <v>4.6920833291738771E-3</v>
      </c>
      <c r="G38" s="30">
        <f>VLOOKUP('Score global'!A38,'Essais-Inclusions'!$A$1:$Q$249,9,FALSE)</f>
        <v>3.5540585458017825E-2</v>
      </c>
      <c r="H38" s="30">
        <f>VLOOKUP('Score global'!$A38,'Essais-Inclusions'!$A$1:$Q$249,13,FALSE)</f>
        <v>0</v>
      </c>
      <c r="I38" s="30">
        <f>VLOOKUP('Score global'!$A38,'Essais-Inclusions'!$A$1:$Q$249,17,FALSE)</f>
        <v>2.5139433931505306E-2</v>
      </c>
      <c r="J38" s="30">
        <f>VLOOKUP('Score global'!$A38,Enseignement!$A$1:$I$249,9,FALSE)</f>
        <v>0</v>
      </c>
      <c r="K38" s="12">
        <f t="shared" si="0"/>
        <v>5.7755595549555195E-3</v>
      </c>
    </row>
    <row r="39" spans="1:11" x14ac:dyDescent="0.2">
      <c r="A39" s="25" t="s">
        <v>104</v>
      </c>
      <c r="B39" s="18" t="s">
        <v>531</v>
      </c>
      <c r="C39" s="18" t="s">
        <v>128</v>
      </c>
      <c r="D39" s="26" t="s">
        <v>101</v>
      </c>
      <c r="E39" s="11">
        <v>2016</v>
      </c>
      <c r="F39" s="30">
        <f>VLOOKUP('Score global'!$A39,Publications!$A$1:$J$249,10,FALSE)</f>
        <v>1.0310864923642087</v>
      </c>
      <c r="G39" s="30">
        <f>VLOOKUP('Score global'!A39,'Essais-Inclusions'!$A$1:$Q$249,9,FALSE)</f>
        <v>1.6490528812380654</v>
      </c>
      <c r="H39" s="30">
        <f>VLOOKUP('Score global'!$A39,'Essais-Inclusions'!$A$1:$Q$249,13,FALSE)</f>
        <v>2.5153776550915241</v>
      </c>
      <c r="I39" s="30">
        <f>VLOOKUP('Score global'!$A39,'Essais-Inclusions'!$A$1:$Q$249,17,FALSE)</f>
        <v>2.2140996195951779</v>
      </c>
      <c r="J39" s="30">
        <f>VLOOKUP('Score global'!$A39,Enseignement!$A$1:$I$249,9,FALSE)</f>
        <v>1.9997562409906626</v>
      </c>
      <c r="K39" s="12">
        <f t="shared" si="0"/>
        <v>1.4361986199481254</v>
      </c>
    </row>
    <row r="40" spans="1:11" x14ac:dyDescent="0.2">
      <c r="A40" s="25" t="s">
        <v>345</v>
      </c>
      <c r="B40" s="18" t="s">
        <v>346</v>
      </c>
      <c r="C40" s="18" t="s">
        <v>36</v>
      </c>
      <c r="D40" s="18" t="s">
        <v>101</v>
      </c>
      <c r="E40" s="19">
        <v>2016</v>
      </c>
      <c r="F40" s="30">
        <f>VLOOKUP('Score global'!$A40,Publications!$A$1:$J$249,10,FALSE)</f>
        <v>0</v>
      </c>
      <c r="G40" s="30">
        <f>VLOOKUP('Score global'!A40,'Essais-Inclusions'!$A$1:$Q$249,9,FALSE)</f>
        <v>0</v>
      </c>
      <c r="H40" s="30">
        <f>VLOOKUP('Score global'!$A40,'Essais-Inclusions'!$A$1:$Q$249,13,FALSE)</f>
        <v>0</v>
      </c>
      <c r="I40" s="30">
        <f>VLOOKUP('Score global'!$A40,'Essais-Inclusions'!$A$1:$Q$249,17,FALSE)</f>
        <v>0</v>
      </c>
      <c r="J40" s="30">
        <f>VLOOKUP('Score global'!$A40,Enseignement!$A$1:$I$249,9,FALSE)</f>
        <v>0</v>
      </c>
      <c r="K40" s="12">
        <f t="shared" si="0"/>
        <v>0</v>
      </c>
    </row>
    <row r="41" spans="1:11" x14ac:dyDescent="0.2">
      <c r="A41" s="25" t="s">
        <v>105</v>
      </c>
      <c r="B41" s="26" t="s">
        <v>106</v>
      </c>
      <c r="C41" s="26" t="s">
        <v>9</v>
      </c>
      <c r="D41" s="26" t="s">
        <v>101</v>
      </c>
      <c r="E41" s="11">
        <v>2011</v>
      </c>
      <c r="F41" s="30">
        <f>VLOOKUP('Score global'!$A41,Publications!$A$1:$J$249,10,FALSE)</f>
        <v>3.0034222686241764E-2</v>
      </c>
      <c r="G41" s="30">
        <f>VLOOKUP('Score global'!A41,'Essais-Inclusions'!$A$1:$Q$249,9,FALSE)</f>
        <v>2.8405731413031952E-2</v>
      </c>
      <c r="H41" s="30">
        <f>VLOOKUP('Score global'!$A41,'Essais-Inclusions'!$A$1:$Q$249,13,FALSE)</f>
        <v>0</v>
      </c>
      <c r="I41" s="30">
        <f>VLOOKUP('Score global'!$A41,'Essais-Inclusions'!$A$1:$Q$249,17,FALSE)</f>
        <v>1.7471817150161738E-2</v>
      </c>
      <c r="J41" s="30">
        <f>VLOOKUP('Score global'!$A41,Enseignement!$A$1:$I$249,9,FALSE)</f>
        <v>0</v>
      </c>
      <c r="K41" s="12">
        <f t="shared" si="0"/>
        <v>2.0281721525468286E-2</v>
      </c>
    </row>
    <row r="42" spans="1:11" x14ac:dyDescent="0.2">
      <c r="A42" s="25" t="s">
        <v>347</v>
      </c>
      <c r="B42" s="18" t="s">
        <v>348</v>
      </c>
      <c r="C42" s="18" t="s">
        <v>70</v>
      </c>
      <c r="D42" s="18" t="s">
        <v>101</v>
      </c>
      <c r="E42" s="19">
        <v>2016</v>
      </c>
      <c r="F42" s="30">
        <f>VLOOKUP('Score global'!$A42,Publications!$A$1:$J$249,10,FALSE)</f>
        <v>4.0192602953352465E-4</v>
      </c>
      <c r="G42" s="30">
        <f>VLOOKUP('Score global'!A42,'Essais-Inclusions'!$A$1:$Q$249,9,FALSE)</f>
        <v>1.1594202898550724E-3</v>
      </c>
      <c r="H42" s="30">
        <f>VLOOKUP('Score global'!$A42,'Essais-Inclusions'!$A$1:$Q$249,13,FALSE)</f>
        <v>0</v>
      </c>
      <c r="I42" s="30">
        <f>VLOOKUP('Score global'!$A42,'Essais-Inclusions'!$A$1:$Q$249,17,FALSE)</f>
        <v>4.2827718185931007E-4</v>
      </c>
      <c r="J42" s="30">
        <f>VLOOKUP('Score global'!$A42,Enseignement!$A$1:$I$249,9,FALSE)</f>
        <v>0</v>
      </c>
      <c r="K42" s="12">
        <f t="shared" si="0"/>
        <v>3.2205482093651614E-4</v>
      </c>
    </row>
    <row r="43" spans="1:11" x14ac:dyDescent="0.2">
      <c r="A43" s="25" t="s">
        <v>552</v>
      </c>
      <c r="B43" s="26" t="s">
        <v>107</v>
      </c>
      <c r="C43" s="26" t="s">
        <v>36</v>
      </c>
      <c r="D43" s="26" t="s">
        <v>101</v>
      </c>
      <c r="E43" s="11">
        <v>2014</v>
      </c>
      <c r="F43" s="30">
        <f>VLOOKUP('Score global'!$A43,Publications!$A$1:$J$249,10,FALSE)</f>
        <v>2.68581914379089E-2</v>
      </c>
      <c r="G43" s="30">
        <f>VLOOKUP('Score global'!A43,'Essais-Inclusions'!$A$1:$Q$249,9,FALSE)</f>
        <v>5.6032914914784099E-2</v>
      </c>
      <c r="H43" s="30">
        <f>VLOOKUP('Score global'!$A43,'Essais-Inclusions'!$A$1:$Q$249,13,FALSE)</f>
        <v>2.7115354424490014E-2</v>
      </c>
      <c r="I43" s="30">
        <f>VLOOKUP('Score global'!$A43,'Essais-Inclusions'!$A$1:$Q$249,17,FALSE)</f>
        <v>7.2399510923439991E-2</v>
      </c>
      <c r="J43" s="30">
        <f>VLOOKUP('Score global'!$A43,Enseignement!$A$1:$I$249,9,FALSE)</f>
        <v>0</v>
      </c>
      <c r="K43" s="12">
        <f t="shared" si="0"/>
        <v>2.3584050113343014E-2</v>
      </c>
    </row>
    <row r="44" spans="1:11" x14ac:dyDescent="0.2">
      <c r="A44" s="25" t="s">
        <v>108</v>
      </c>
      <c r="B44" s="26" t="s">
        <v>109</v>
      </c>
      <c r="C44" s="26" t="s">
        <v>12</v>
      </c>
      <c r="D44" s="26" t="s">
        <v>101</v>
      </c>
      <c r="E44" s="11">
        <v>2009</v>
      </c>
      <c r="F44" s="30">
        <f>VLOOKUP('Score global'!$A44,Publications!$A$1:$J$249,10,FALSE)</f>
        <v>0.1723439611590965</v>
      </c>
      <c r="G44" s="30">
        <f>VLOOKUP('Score global'!A44,'Essais-Inclusions'!$A$1:$Q$249,9,FALSE)</f>
        <v>0.31676922257940548</v>
      </c>
      <c r="H44" s="30">
        <f>VLOOKUP('Score global'!$A44,'Essais-Inclusions'!$A$1:$Q$249,13,FALSE)</f>
        <v>0.11852459842599322</v>
      </c>
      <c r="I44" s="30">
        <f>VLOOKUP('Score global'!$A44,'Essais-Inclusions'!$A$1:$Q$249,17,FALSE)</f>
        <v>0.23308726502616556</v>
      </c>
      <c r="J44" s="30">
        <f>VLOOKUP('Score global'!$A44,Enseignement!$A$1:$I$249,9,FALSE)</f>
        <v>4.8160412296138974E-2</v>
      </c>
      <c r="K44" s="12">
        <f t="shared" si="0"/>
        <v>0.14871113052583618</v>
      </c>
    </row>
    <row r="45" spans="1:11" x14ac:dyDescent="0.2">
      <c r="A45" s="25" t="s">
        <v>110</v>
      </c>
      <c r="B45" s="26" t="s">
        <v>111</v>
      </c>
      <c r="C45" s="26" t="s">
        <v>6</v>
      </c>
      <c r="D45" s="26" t="s">
        <v>101</v>
      </c>
      <c r="E45" s="11">
        <v>2009</v>
      </c>
      <c r="F45" s="30">
        <f>VLOOKUP('Score global'!$A45,Publications!$A$1:$J$249,10,FALSE)</f>
        <v>1.7438858622729567</v>
      </c>
      <c r="G45" s="30">
        <f>VLOOKUP('Score global'!A45,'Essais-Inclusions'!$A$1:$Q$249,9,FALSE)</f>
        <v>2.2479106587117017</v>
      </c>
      <c r="H45" s="30">
        <f>VLOOKUP('Score global'!$A45,'Essais-Inclusions'!$A$1:$Q$249,13,FALSE)</f>
        <v>2.0472518742568053</v>
      </c>
      <c r="I45" s="30">
        <f>VLOOKUP('Score global'!$A45,'Essais-Inclusions'!$A$1:$Q$249,17,FALSE)</f>
        <v>2.1136163030350579</v>
      </c>
      <c r="J45" s="30">
        <f>VLOOKUP('Score global'!$A45,Enseignement!$A$1:$I$249,9,FALSE)</f>
        <v>3.0167118094055914</v>
      </c>
      <c r="K45" s="12">
        <f t="shared" si="0"/>
        <v>2.1212880611498419</v>
      </c>
    </row>
    <row r="46" spans="1:11" x14ac:dyDescent="0.2">
      <c r="A46" s="25" t="s">
        <v>349</v>
      </c>
      <c r="B46" s="18" t="s">
        <v>350</v>
      </c>
      <c r="C46" s="18" t="s">
        <v>36</v>
      </c>
      <c r="D46" s="18" t="s">
        <v>101</v>
      </c>
      <c r="E46" s="19">
        <v>2016</v>
      </c>
      <c r="F46" s="30">
        <f>VLOOKUP('Score global'!$A46,Publications!$A$1:$J$249,10,FALSE)</f>
        <v>1.0048150738338116E-4</v>
      </c>
      <c r="G46" s="30">
        <f>VLOOKUP('Score global'!A46,'Essais-Inclusions'!$A$1:$Q$249,9,FALSE)</f>
        <v>0</v>
      </c>
      <c r="H46" s="30">
        <f>VLOOKUP('Score global'!$A46,'Essais-Inclusions'!$A$1:$Q$249,13,FALSE)</f>
        <v>0</v>
      </c>
      <c r="I46" s="30">
        <f>VLOOKUP('Score global'!$A46,'Essais-Inclusions'!$A$1:$Q$249,17,FALSE)</f>
        <v>0</v>
      </c>
      <c r="J46" s="30">
        <f>VLOOKUP('Score global'!$A46,Enseignement!$A$1:$I$249,9,FALSE)</f>
        <v>0</v>
      </c>
      <c r="K46" s="12">
        <f t="shared" si="0"/>
        <v>6.0288904430028696E-5</v>
      </c>
    </row>
    <row r="47" spans="1:11" x14ac:dyDescent="0.2">
      <c r="A47" s="25" t="s">
        <v>112</v>
      </c>
      <c r="B47" s="26" t="s">
        <v>113</v>
      </c>
      <c r="C47" s="26" t="s">
        <v>9</v>
      </c>
      <c r="D47" s="26" t="s">
        <v>101</v>
      </c>
      <c r="E47" s="11">
        <v>2014</v>
      </c>
      <c r="F47" s="30">
        <f>VLOOKUP('Score global'!$A47,Publications!$A$1:$J$249,10,FALSE)</f>
        <v>2.0197146077591849E-2</v>
      </c>
      <c r="G47" s="30">
        <f>VLOOKUP('Score global'!A47,'Essais-Inclusions'!$A$1:$Q$249,9,FALSE)</f>
        <v>5.5511905878042403E-2</v>
      </c>
      <c r="H47" s="30">
        <f>VLOOKUP('Score global'!$A47,'Essais-Inclusions'!$A$1:$Q$249,13,FALSE)</f>
        <v>0</v>
      </c>
      <c r="I47" s="30">
        <f>VLOOKUP('Score global'!$A47,'Essais-Inclusions'!$A$1:$Q$249,17,FALSE)</f>
        <v>3.9670776509293348E-2</v>
      </c>
      <c r="J47" s="30">
        <f>VLOOKUP('Score global'!$A47,Enseignement!$A$1:$I$249,9,FALSE)</f>
        <v>0</v>
      </c>
      <c r="K47" s="12">
        <f t="shared" si="0"/>
        <v>1.6758273530219175E-2</v>
      </c>
    </row>
    <row r="48" spans="1:11" x14ac:dyDescent="0.2">
      <c r="A48" s="25" t="s">
        <v>351</v>
      </c>
      <c r="B48" s="18" t="s">
        <v>352</v>
      </c>
      <c r="C48" s="18" t="s">
        <v>36</v>
      </c>
      <c r="D48" s="18" t="s">
        <v>101</v>
      </c>
      <c r="E48" s="19">
        <v>2016</v>
      </c>
      <c r="F48" s="30">
        <f>VLOOKUP('Score global'!$A48,Publications!$A$1:$J$249,10,FALSE)</f>
        <v>1.9593893939759328E-3</v>
      </c>
      <c r="G48" s="30">
        <f>VLOOKUP('Score global'!A48,'Essais-Inclusions'!$A$1:$Q$249,9,FALSE)</f>
        <v>3.4782608695652175E-3</v>
      </c>
      <c r="H48" s="30">
        <f>VLOOKUP('Score global'!$A48,'Essais-Inclusions'!$A$1:$Q$249,13,FALSE)</f>
        <v>0</v>
      </c>
      <c r="I48" s="30">
        <f>VLOOKUP('Score global'!$A48,'Essais-Inclusions'!$A$1:$Q$249,17,FALSE)</f>
        <v>6.1646018629854657E-3</v>
      </c>
      <c r="J48" s="30">
        <f>VLOOKUP('Score global'!$A48,Enseignement!$A$1:$I$249,9,FALSE)</f>
        <v>0</v>
      </c>
      <c r="K48" s="12">
        <f t="shared" si="0"/>
        <v>1.6135220587310652E-3</v>
      </c>
    </row>
    <row r="49" spans="1:11" x14ac:dyDescent="0.2">
      <c r="A49" s="25" t="s">
        <v>114</v>
      </c>
      <c r="B49" s="18" t="s">
        <v>308</v>
      </c>
      <c r="C49" s="26" t="s">
        <v>9</v>
      </c>
      <c r="D49" s="26" t="s">
        <v>101</v>
      </c>
      <c r="E49" s="11">
        <v>2012</v>
      </c>
      <c r="F49" s="30">
        <f>VLOOKUP('Score global'!$A49,Publications!$A$1:$J$249,10,FALSE)</f>
        <v>5.5756017504696248E-2</v>
      </c>
      <c r="G49" s="30">
        <f>VLOOKUP('Score global'!A49,'Essais-Inclusions'!$A$1:$Q$249,9,FALSE)</f>
        <v>3.9221386400302864E-2</v>
      </c>
      <c r="H49" s="30">
        <f>VLOOKUP('Score global'!$A49,'Essais-Inclusions'!$A$1:$Q$249,13,FALSE)</f>
        <v>5.0146959922217254E-3</v>
      </c>
      <c r="I49" s="30">
        <f>VLOOKUP('Score global'!$A49,'Essais-Inclusions'!$A$1:$Q$249,17,FALSE)</f>
        <v>2.9448315997219723E-2</v>
      </c>
      <c r="J49" s="30">
        <f>VLOOKUP('Score global'!$A49,Enseignement!$A$1:$I$249,9,FALSE)</f>
        <v>0</v>
      </c>
      <c r="K49" s="12">
        <f t="shared" si="0"/>
        <v>3.7064527674295383E-2</v>
      </c>
    </row>
    <row r="50" spans="1:11" x14ac:dyDescent="0.2">
      <c r="A50" s="25" t="s">
        <v>353</v>
      </c>
      <c r="B50" s="18" t="s">
        <v>354</v>
      </c>
      <c r="C50" s="18" t="s">
        <v>36</v>
      </c>
      <c r="D50" s="18" t="s">
        <v>355</v>
      </c>
      <c r="E50" s="19">
        <v>2016</v>
      </c>
      <c r="F50" s="30">
        <f>VLOOKUP('Score global'!$A50,Publications!$A$1:$J$249,10,FALSE)</f>
        <v>0</v>
      </c>
      <c r="G50" s="30">
        <f>VLOOKUP('Score global'!A50,'Essais-Inclusions'!$A$1:$Q$249,9,FALSE)</f>
        <v>0</v>
      </c>
      <c r="H50" s="30">
        <f>VLOOKUP('Score global'!$A50,'Essais-Inclusions'!$A$1:$Q$249,13,FALSE)</f>
        <v>0</v>
      </c>
      <c r="I50" s="30">
        <f>VLOOKUP('Score global'!$A50,'Essais-Inclusions'!$A$1:$Q$249,17,FALSE)</f>
        <v>0</v>
      </c>
      <c r="J50" s="30">
        <f>VLOOKUP('Score global'!$A50,Enseignement!$A$1:$I$249,9,FALSE)</f>
        <v>0</v>
      </c>
      <c r="K50" s="12">
        <f t="shared" si="0"/>
        <v>0</v>
      </c>
    </row>
    <row r="51" spans="1:11" x14ac:dyDescent="0.2">
      <c r="A51" s="25" t="s">
        <v>356</v>
      </c>
      <c r="B51" s="18" t="s">
        <v>357</v>
      </c>
      <c r="C51" s="18" t="s">
        <v>36</v>
      </c>
      <c r="D51" s="18" t="s">
        <v>355</v>
      </c>
      <c r="E51" s="19">
        <v>2016</v>
      </c>
      <c r="F51" s="30">
        <f>VLOOKUP('Score global'!$A51,Publications!$A$1:$J$249,10,FALSE)</f>
        <v>2.863722960426363E-3</v>
      </c>
      <c r="G51" s="30">
        <f>VLOOKUP('Score global'!A51,'Essais-Inclusions'!$A$1:$Q$249,9,FALSE)</f>
        <v>0</v>
      </c>
      <c r="H51" s="30">
        <f>VLOOKUP('Score global'!$A51,'Essais-Inclusions'!$A$1:$Q$249,13,FALSE)</f>
        <v>0</v>
      </c>
      <c r="I51" s="30">
        <f>VLOOKUP('Score global'!$A51,'Essais-Inclusions'!$A$1:$Q$249,17,FALSE)</f>
        <v>0</v>
      </c>
      <c r="J51" s="30">
        <f>VLOOKUP('Score global'!$A51,Enseignement!$A$1:$I$249,9,FALSE)</f>
        <v>0</v>
      </c>
      <c r="K51" s="12">
        <f t="shared" si="0"/>
        <v>1.7182337762558177E-3</v>
      </c>
    </row>
    <row r="52" spans="1:11" x14ac:dyDescent="0.2">
      <c r="A52" s="25" t="s">
        <v>115</v>
      </c>
      <c r="B52" s="26" t="s">
        <v>116</v>
      </c>
      <c r="C52" s="26" t="s">
        <v>9</v>
      </c>
      <c r="D52" s="18" t="s">
        <v>355</v>
      </c>
      <c r="E52" s="11">
        <v>2013</v>
      </c>
      <c r="F52" s="30">
        <f>VLOOKUP('Score global'!$A52,Publications!$A$1:$J$249,10,FALSE)</f>
        <v>5.278072911903367E-2</v>
      </c>
      <c r="G52" s="30">
        <f>VLOOKUP('Score global'!A52,'Essais-Inclusions'!$A$1:$Q$249,9,FALSE)</f>
        <v>8.2941659250094613E-2</v>
      </c>
      <c r="H52" s="30">
        <f>VLOOKUP('Score global'!$A52,'Essais-Inclusions'!$A$1:$Q$249,13,FALSE)</f>
        <v>0.19256933989788899</v>
      </c>
      <c r="I52" s="30">
        <f>VLOOKUP('Score global'!$A52,'Essais-Inclusions'!$A$1:$Q$249,17,FALSE)</f>
        <v>5.3057366712921029E-2</v>
      </c>
      <c r="J52" s="30">
        <f>VLOOKUP('Score global'!$A52,Enseignement!$A$1:$I$249,9,FALSE)</f>
        <v>0</v>
      </c>
      <c r="K52" s="12">
        <f t="shared" si="0"/>
        <v>4.8943837093076148E-2</v>
      </c>
    </row>
    <row r="53" spans="1:11" x14ac:dyDescent="0.2">
      <c r="A53" s="25" t="s">
        <v>358</v>
      </c>
      <c r="B53" s="18" t="s">
        <v>359</v>
      </c>
      <c r="C53" s="18" t="s">
        <v>36</v>
      </c>
      <c r="D53" s="18" t="s">
        <v>355</v>
      </c>
      <c r="E53" s="19">
        <v>2016</v>
      </c>
      <c r="F53" s="30">
        <f>VLOOKUP('Score global'!$A53,Publications!$A$1:$J$249,10,FALSE)</f>
        <v>0</v>
      </c>
      <c r="G53" s="30">
        <f>VLOOKUP('Score global'!A53,'Essais-Inclusions'!$A$1:$Q$249,9,FALSE)</f>
        <v>0</v>
      </c>
      <c r="H53" s="30">
        <f>VLOOKUP('Score global'!$A53,'Essais-Inclusions'!$A$1:$Q$249,13,FALSE)</f>
        <v>0</v>
      </c>
      <c r="I53" s="30">
        <f>VLOOKUP('Score global'!$A53,'Essais-Inclusions'!$A$1:$Q$249,17,FALSE)</f>
        <v>0</v>
      </c>
      <c r="J53" s="30">
        <f>VLOOKUP('Score global'!$A53,Enseignement!$A$1:$I$249,9,FALSE)</f>
        <v>0</v>
      </c>
      <c r="K53" s="12">
        <f t="shared" si="0"/>
        <v>0</v>
      </c>
    </row>
    <row r="54" spans="1:11" x14ac:dyDescent="0.2">
      <c r="A54" s="25" t="s">
        <v>360</v>
      </c>
      <c r="B54" s="18" t="s">
        <v>361</v>
      </c>
      <c r="C54" s="18" t="s">
        <v>36</v>
      </c>
      <c r="D54" s="18" t="s">
        <v>355</v>
      </c>
      <c r="E54" s="19">
        <v>2016</v>
      </c>
      <c r="F54" s="30">
        <f>VLOOKUP('Score global'!$A54,Publications!$A$1:$J$249,10,FALSE)</f>
        <v>3.0144452215014349E-4</v>
      </c>
      <c r="G54" s="30">
        <f>VLOOKUP('Score global'!A54,'Essais-Inclusions'!$A$1:$Q$249,9,FALSE)</f>
        <v>0</v>
      </c>
      <c r="H54" s="30">
        <f>VLOOKUP('Score global'!$A54,'Essais-Inclusions'!$A$1:$Q$249,13,FALSE)</f>
        <v>0</v>
      </c>
      <c r="I54" s="30">
        <f>VLOOKUP('Score global'!$A54,'Essais-Inclusions'!$A$1:$Q$249,17,FALSE)</f>
        <v>0</v>
      </c>
      <c r="J54" s="30">
        <f>VLOOKUP('Score global'!$A54,Enseignement!$A$1:$I$249,9,FALSE)</f>
        <v>0</v>
      </c>
      <c r="K54" s="12">
        <f t="shared" si="0"/>
        <v>1.8086671329008608E-4</v>
      </c>
    </row>
    <row r="55" spans="1:11" x14ac:dyDescent="0.2">
      <c r="A55" s="25" t="s">
        <v>117</v>
      </c>
      <c r="B55" s="26" t="s">
        <v>118</v>
      </c>
      <c r="C55" s="26" t="s">
        <v>6</v>
      </c>
      <c r="D55" s="18" t="s">
        <v>355</v>
      </c>
      <c r="E55" s="11">
        <v>2009</v>
      </c>
      <c r="F55" s="30">
        <f>VLOOKUP('Score global'!$A55,Publications!$A$1:$J$249,10,FALSE)</f>
        <v>1.6209146189811536</v>
      </c>
      <c r="G55" s="30">
        <f>VLOOKUP('Score global'!A55,'Essais-Inclusions'!$A$1:$Q$249,9,FALSE)</f>
        <v>1.5664682758264363</v>
      </c>
      <c r="H55" s="30">
        <f>VLOOKUP('Score global'!$A55,'Essais-Inclusions'!$A$1:$Q$249,13,FALSE)</f>
        <v>1.3133258262183083</v>
      </c>
      <c r="I55" s="30">
        <f>VLOOKUP('Score global'!$A55,'Essais-Inclusions'!$A$1:$Q$249,17,FALSE)</f>
        <v>1.3789211126653322</v>
      </c>
      <c r="J55" s="30">
        <f>VLOOKUP('Score global'!$A55,Enseignement!$A$1:$I$249,9,FALSE)</f>
        <v>2.5204161625772512</v>
      </c>
      <c r="K55" s="12">
        <f t="shared" si="0"/>
        <v>1.8161983321520792</v>
      </c>
    </row>
    <row r="56" spans="1:11" x14ac:dyDescent="0.2">
      <c r="A56" s="25" t="s">
        <v>362</v>
      </c>
      <c r="B56" s="18" t="s">
        <v>363</v>
      </c>
      <c r="C56" s="18" t="s">
        <v>36</v>
      </c>
      <c r="D56" s="18" t="s">
        <v>355</v>
      </c>
      <c r="E56" s="19">
        <v>2016</v>
      </c>
      <c r="F56" s="30">
        <f>VLOOKUP('Score global'!$A56,Publications!$A$1:$J$249,10,FALSE)</f>
        <v>8.0385205906704929E-4</v>
      </c>
      <c r="G56" s="30">
        <f>VLOOKUP('Score global'!A56,'Essais-Inclusions'!$A$1:$Q$249,9,FALSE)</f>
        <v>0</v>
      </c>
      <c r="H56" s="30">
        <f>VLOOKUP('Score global'!$A56,'Essais-Inclusions'!$A$1:$Q$249,13,FALSE)</f>
        <v>0</v>
      </c>
      <c r="I56" s="30">
        <f>VLOOKUP('Score global'!$A56,'Essais-Inclusions'!$A$1:$Q$249,17,FALSE)</f>
        <v>0</v>
      </c>
      <c r="J56" s="30">
        <f>VLOOKUP('Score global'!$A56,Enseignement!$A$1:$I$249,9,FALSE)</f>
        <v>0</v>
      </c>
      <c r="K56" s="12">
        <f t="shared" si="0"/>
        <v>4.8231123544022957E-4</v>
      </c>
    </row>
    <row r="57" spans="1:11" x14ac:dyDescent="0.2">
      <c r="A57" s="25" t="s">
        <v>119</v>
      </c>
      <c r="B57" s="26" t="s">
        <v>120</v>
      </c>
      <c r="C57" s="26" t="s">
        <v>6</v>
      </c>
      <c r="D57" s="18" t="s">
        <v>355</v>
      </c>
      <c r="E57" s="11">
        <v>2009</v>
      </c>
      <c r="F57" s="30">
        <f>VLOOKUP('Score global'!$A57,Publications!$A$1:$J$249,10,FALSE)</f>
        <v>0.22923025780127751</v>
      </c>
      <c r="G57" s="30">
        <f>VLOOKUP('Score global'!A57,'Essais-Inclusions'!$A$1:$Q$249,9,FALSE)</f>
        <v>0.30961622343205536</v>
      </c>
      <c r="H57" s="30">
        <f>VLOOKUP('Score global'!$A57,'Essais-Inclusions'!$A$1:$Q$249,13,FALSE)</f>
        <v>0.2436787830451968</v>
      </c>
      <c r="I57" s="30">
        <f>VLOOKUP('Score global'!$A57,'Essais-Inclusions'!$A$1:$Q$249,17,FALSE)</f>
        <v>0.30963815088712743</v>
      </c>
      <c r="J57" s="30">
        <f>VLOOKUP('Score global'!$A57,Enseignement!$A$1:$I$249,9,FALSE)</f>
        <v>0.24724773299153346</v>
      </c>
      <c r="K57" s="12">
        <f t="shared" si="0"/>
        <v>0.24216683932038385</v>
      </c>
    </row>
    <row r="58" spans="1:11" x14ac:dyDescent="0.2">
      <c r="A58" s="25" t="s">
        <v>364</v>
      </c>
      <c r="B58" s="18" t="s">
        <v>365</v>
      </c>
      <c r="C58" s="18" t="s">
        <v>36</v>
      </c>
      <c r="D58" s="18" t="s">
        <v>366</v>
      </c>
      <c r="E58" s="19">
        <v>2016</v>
      </c>
      <c r="F58" s="30">
        <f>VLOOKUP('Score global'!$A58,Publications!$A$1:$J$249,10,FALSE)</f>
        <v>0</v>
      </c>
      <c r="G58" s="30">
        <f>VLOOKUP('Score global'!A58,'Essais-Inclusions'!$A$1:$Q$249,9,FALSE)</f>
        <v>0</v>
      </c>
      <c r="H58" s="30">
        <f>VLOOKUP('Score global'!$A58,'Essais-Inclusions'!$A$1:$Q$249,13,FALSE)</f>
        <v>0</v>
      </c>
      <c r="I58" s="30">
        <f>VLOOKUP('Score global'!$A58,'Essais-Inclusions'!$A$1:$Q$249,17,FALSE)</f>
        <v>0</v>
      </c>
      <c r="J58" s="30">
        <f>VLOOKUP('Score global'!$A58,Enseignement!$A$1:$I$249,9,FALSE)</f>
        <v>0</v>
      </c>
      <c r="K58" s="12">
        <f t="shared" si="0"/>
        <v>0</v>
      </c>
    </row>
    <row r="59" spans="1:11" x14ac:dyDescent="0.2">
      <c r="A59" s="25" t="s">
        <v>367</v>
      </c>
      <c r="B59" s="18" t="s">
        <v>368</v>
      </c>
      <c r="C59" s="18" t="s">
        <v>36</v>
      </c>
      <c r="D59" s="18" t="s">
        <v>366</v>
      </c>
      <c r="E59" s="19">
        <v>2016</v>
      </c>
      <c r="F59" s="30">
        <f>VLOOKUP('Score global'!$A59,Publications!$A$1:$J$249,10,FALSE)</f>
        <v>2.0096301476676232E-4</v>
      </c>
      <c r="G59" s="30">
        <f>VLOOKUP('Score global'!A59,'Essais-Inclusions'!$A$1:$Q$249,9,FALSE)</f>
        <v>0</v>
      </c>
      <c r="H59" s="30">
        <f>VLOOKUP('Score global'!$A59,'Essais-Inclusions'!$A$1:$Q$249,13,FALSE)</f>
        <v>0</v>
      </c>
      <c r="I59" s="30">
        <f>VLOOKUP('Score global'!$A59,'Essais-Inclusions'!$A$1:$Q$249,17,FALSE)</f>
        <v>0</v>
      </c>
      <c r="J59" s="30">
        <f>VLOOKUP('Score global'!$A59,Enseignement!$A$1:$I$249,9,FALSE)</f>
        <v>0</v>
      </c>
      <c r="K59" s="12">
        <f t="shared" ref="K59:K118" si="1">(F59*0.6)+(G59*0.055)+(H59*0.055)+(I59*0.04)+(J59*0.25)</f>
        <v>1.2057780886005739E-4</v>
      </c>
    </row>
    <row r="60" spans="1:11" x14ac:dyDescent="0.2">
      <c r="A60" s="25" t="s">
        <v>4</v>
      </c>
      <c r="B60" s="26" t="s">
        <v>5</v>
      </c>
      <c r="C60" s="26" t="s">
        <v>6</v>
      </c>
      <c r="D60" s="18" t="s">
        <v>366</v>
      </c>
      <c r="E60" s="11">
        <v>2009</v>
      </c>
      <c r="F60" s="30">
        <f>VLOOKUP('Score global'!$A60,Publications!$A$1:$J$249,10,FALSE)</f>
        <v>0.90001079321474908</v>
      </c>
      <c r="G60" s="30">
        <f>VLOOKUP('Score global'!A60,'Essais-Inclusions'!$A$1:$Q$249,9,FALSE)</f>
        <v>0.90290148400311976</v>
      </c>
      <c r="H60" s="30">
        <f>VLOOKUP('Score global'!$A60,'Essais-Inclusions'!$A$1:$Q$249,13,FALSE)</f>
        <v>0.8289591769884157</v>
      </c>
      <c r="I60" s="30">
        <f>VLOOKUP('Score global'!$A60,'Essais-Inclusions'!$A$1:$Q$249,17,FALSE)</f>
        <v>1.0162911439519178</v>
      </c>
      <c r="J60" s="30">
        <f>VLOOKUP('Score global'!$A60,Enseignement!$A$1:$I$249,9,FALSE)</f>
        <v>2.8685020611851133</v>
      </c>
      <c r="K60" s="12">
        <f t="shared" si="1"/>
        <v>1.3930359733377389</v>
      </c>
    </row>
    <row r="61" spans="1:11" x14ac:dyDescent="0.2">
      <c r="A61" s="25" t="s">
        <v>7</v>
      </c>
      <c r="B61" s="26" t="s">
        <v>8</v>
      </c>
      <c r="C61" s="26" t="s">
        <v>9</v>
      </c>
      <c r="D61" s="18" t="s">
        <v>366</v>
      </c>
      <c r="E61" s="11">
        <v>2014</v>
      </c>
      <c r="F61" s="30">
        <f>VLOOKUP('Score global'!$A61,Publications!$A$1:$J$249,10,FALSE)</f>
        <v>7.0068389122478793E-3</v>
      </c>
      <c r="G61" s="30">
        <f>VLOOKUP('Score global'!A61,'Essais-Inclusions'!$A$1:$Q$249,9,FALSE)</f>
        <v>3.5699819940028764E-3</v>
      </c>
      <c r="H61" s="30">
        <f>VLOOKUP('Score global'!$A61,'Essais-Inclusions'!$A$1:$Q$249,13,FALSE)</f>
        <v>0</v>
      </c>
      <c r="I61" s="30">
        <f>VLOOKUP('Score global'!$A61,'Essais-Inclusions'!$A$1:$Q$249,17,FALSE)</f>
        <v>1.566300362342337E-2</v>
      </c>
      <c r="J61" s="30">
        <f>VLOOKUP('Score global'!$A61,Enseignement!$A$1:$I$249,9,FALSE)</f>
        <v>4.2760770545916434E-2</v>
      </c>
      <c r="K61" s="12">
        <f t="shared" si="1"/>
        <v>1.5717165138434928E-2</v>
      </c>
    </row>
    <row r="62" spans="1:11" x14ac:dyDescent="0.2">
      <c r="A62" s="25" t="s">
        <v>10</v>
      </c>
      <c r="B62" s="26" t="s">
        <v>11</v>
      </c>
      <c r="C62" s="26" t="s">
        <v>12</v>
      </c>
      <c r="D62" s="18" t="s">
        <v>366</v>
      </c>
      <c r="E62" s="11">
        <v>2009</v>
      </c>
      <c r="F62" s="30">
        <f>VLOOKUP('Score global'!$A62,Publications!$A$1:$J$249,10,FALSE)</f>
        <v>7.5137614798017505E-2</v>
      </c>
      <c r="G62" s="30">
        <f>VLOOKUP('Score global'!A62,'Essais-Inclusions'!$A$1:$Q$249,9,FALSE)</f>
        <v>0.14860660109543017</v>
      </c>
      <c r="H62" s="30">
        <f>VLOOKUP('Score global'!$A62,'Essais-Inclusions'!$A$1:$Q$249,13,FALSE)</f>
        <v>8.5903714742348883E-2</v>
      </c>
      <c r="I62" s="30">
        <f>VLOOKUP('Score global'!$A62,'Essais-Inclusions'!$A$1:$Q$249,17,FALSE)</f>
        <v>0.14322865462791046</v>
      </c>
      <c r="J62" s="30">
        <f>VLOOKUP('Score global'!$A62,Enseignement!$A$1:$I$249,9,FALSE)</f>
        <v>5.6028107891295101E-2</v>
      </c>
      <c r="K62" s="12">
        <f t="shared" si="1"/>
        <v>7.7716809407828533E-2</v>
      </c>
    </row>
    <row r="63" spans="1:11" x14ac:dyDescent="0.2">
      <c r="A63" s="25" t="s">
        <v>369</v>
      </c>
      <c r="B63" s="18" t="s">
        <v>370</v>
      </c>
      <c r="C63" s="18" t="s">
        <v>36</v>
      </c>
      <c r="D63" s="18" t="s">
        <v>366</v>
      </c>
      <c r="E63" s="19">
        <v>2016</v>
      </c>
      <c r="F63" s="30">
        <f>VLOOKUP('Score global'!$A63,Publications!$A$1:$J$249,10,FALSE)</f>
        <v>0</v>
      </c>
      <c r="G63" s="30">
        <f>VLOOKUP('Score global'!A63,'Essais-Inclusions'!$A$1:$Q$249,9,FALSE)</f>
        <v>0</v>
      </c>
      <c r="H63" s="30">
        <f>VLOOKUP('Score global'!$A63,'Essais-Inclusions'!$A$1:$Q$249,13,FALSE)</f>
        <v>0</v>
      </c>
      <c r="I63" s="30">
        <f>VLOOKUP('Score global'!$A63,'Essais-Inclusions'!$A$1:$Q$249,17,FALSE)</f>
        <v>0</v>
      </c>
      <c r="J63" s="30">
        <f>VLOOKUP('Score global'!$A63,Enseignement!$A$1:$I$249,9,FALSE)</f>
        <v>0</v>
      </c>
      <c r="K63" s="12">
        <f t="shared" si="1"/>
        <v>0</v>
      </c>
    </row>
    <row r="64" spans="1:11" x14ac:dyDescent="0.2">
      <c r="A64" s="25" t="s">
        <v>371</v>
      </c>
      <c r="B64" s="18" t="s">
        <v>372</v>
      </c>
      <c r="C64" s="18" t="s">
        <v>36</v>
      </c>
      <c r="D64" s="18" t="s">
        <v>366</v>
      </c>
      <c r="E64" s="19">
        <v>2016</v>
      </c>
      <c r="F64" s="30">
        <f>VLOOKUP('Score global'!$A64,Publications!$A$1:$J$249,10,FALSE)</f>
        <v>4.0192602953352465E-4</v>
      </c>
      <c r="G64" s="30">
        <f>VLOOKUP('Score global'!A64,'Essais-Inclusions'!$A$1:$Q$249,9,FALSE)</f>
        <v>0</v>
      </c>
      <c r="H64" s="30">
        <f>VLOOKUP('Score global'!$A64,'Essais-Inclusions'!$A$1:$Q$249,13,FALSE)</f>
        <v>0</v>
      </c>
      <c r="I64" s="30">
        <f>VLOOKUP('Score global'!$A64,'Essais-Inclusions'!$A$1:$Q$249,17,FALSE)</f>
        <v>0</v>
      </c>
      <c r="J64" s="30">
        <f>VLOOKUP('Score global'!$A64,Enseignement!$A$1:$I$249,9,FALSE)</f>
        <v>0</v>
      </c>
      <c r="K64" s="12">
        <f t="shared" si="1"/>
        <v>2.4115561772011478E-4</v>
      </c>
    </row>
    <row r="65" spans="1:11" x14ac:dyDescent="0.2">
      <c r="A65" s="25" t="s">
        <v>373</v>
      </c>
      <c r="B65" s="18" t="s">
        <v>374</v>
      </c>
      <c r="C65" s="18" t="s">
        <v>36</v>
      </c>
      <c r="D65" s="18" t="s">
        <v>366</v>
      </c>
      <c r="E65" s="19">
        <v>2016</v>
      </c>
      <c r="F65" s="30">
        <f>VLOOKUP('Score global'!$A65,Publications!$A$1:$J$249,10,FALSE)</f>
        <v>7.0337055168366819E-4</v>
      </c>
      <c r="G65" s="30">
        <f>VLOOKUP('Score global'!A65,'Essais-Inclusions'!$A$1:$Q$249,9,FALSE)</f>
        <v>0</v>
      </c>
      <c r="H65" s="30">
        <f>VLOOKUP('Score global'!$A65,'Essais-Inclusions'!$A$1:$Q$249,13,FALSE)</f>
        <v>0</v>
      </c>
      <c r="I65" s="30">
        <f>VLOOKUP('Score global'!$A65,'Essais-Inclusions'!$A$1:$Q$249,17,FALSE)</f>
        <v>0</v>
      </c>
      <c r="J65" s="30">
        <f>VLOOKUP('Score global'!$A65,Enseignement!$A$1:$I$249,9,FALSE)</f>
        <v>0</v>
      </c>
      <c r="K65" s="12">
        <f t="shared" si="1"/>
        <v>4.2202233101020089E-4</v>
      </c>
    </row>
    <row r="66" spans="1:11" x14ac:dyDescent="0.2">
      <c r="A66" s="25" t="s">
        <v>375</v>
      </c>
      <c r="B66" s="18" t="s">
        <v>376</v>
      </c>
      <c r="C66" s="18" t="s">
        <v>36</v>
      </c>
      <c r="D66" s="18" t="s">
        <v>366</v>
      </c>
      <c r="E66" s="19">
        <v>2016</v>
      </c>
      <c r="F66" s="30">
        <f>VLOOKUP('Score global'!$A66,Publications!$A$1:$J$249,10,FALSE)</f>
        <v>1.3565003496756457E-3</v>
      </c>
      <c r="G66" s="30">
        <f>VLOOKUP('Score global'!A66,'Essais-Inclusions'!$A$1:$Q$249,9,FALSE)</f>
        <v>0</v>
      </c>
      <c r="H66" s="30">
        <f>VLOOKUP('Score global'!$A66,'Essais-Inclusions'!$A$1:$Q$249,13,FALSE)</f>
        <v>0</v>
      </c>
      <c r="I66" s="30">
        <f>VLOOKUP('Score global'!$A66,'Essais-Inclusions'!$A$1:$Q$249,17,FALSE)</f>
        <v>0</v>
      </c>
      <c r="J66" s="30">
        <f>VLOOKUP('Score global'!$A66,Enseignement!$A$1:$I$249,9,FALSE)</f>
        <v>0</v>
      </c>
      <c r="K66" s="12">
        <f t="shared" si="1"/>
        <v>8.1390020980538736E-4</v>
      </c>
    </row>
    <row r="67" spans="1:11" x14ac:dyDescent="0.2">
      <c r="A67" s="25" t="s">
        <v>377</v>
      </c>
      <c r="B67" s="18" t="s">
        <v>378</v>
      </c>
      <c r="C67" s="18" t="s">
        <v>36</v>
      </c>
      <c r="D67" s="18" t="s">
        <v>366</v>
      </c>
      <c r="E67" s="19">
        <v>2016</v>
      </c>
      <c r="F67" s="30">
        <f>VLOOKUP('Score global'!$A67,Publications!$A$1:$J$249,10,FALSE)</f>
        <v>1.8086671329008608E-3</v>
      </c>
      <c r="G67" s="30">
        <f>VLOOKUP('Score global'!A67,'Essais-Inclusions'!$A$1:$Q$249,9,FALSE)</f>
        <v>0</v>
      </c>
      <c r="H67" s="30">
        <f>VLOOKUP('Score global'!$A67,'Essais-Inclusions'!$A$1:$Q$249,13,FALSE)</f>
        <v>0</v>
      </c>
      <c r="I67" s="30">
        <f>VLOOKUP('Score global'!$A67,'Essais-Inclusions'!$A$1:$Q$249,17,FALSE)</f>
        <v>0</v>
      </c>
      <c r="J67" s="30">
        <f>VLOOKUP('Score global'!$A67,Enseignement!$A$1:$I$249,9,FALSE)</f>
        <v>0</v>
      </c>
      <c r="K67" s="12">
        <f t="shared" si="1"/>
        <v>1.0852002797405165E-3</v>
      </c>
    </row>
    <row r="68" spans="1:11" x14ac:dyDescent="0.2">
      <c r="A68" s="25" t="s">
        <v>379</v>
      </c>
      <c r="B68" s="18" t="s">
        <v>380</v>
      </c>
      <c r="C68" s="18" t="s">
        <v>36</v>
      </c>
      <c r="D68" s="18" t="s">
        <v>366</v>
      </c>
      <c r="E68" s="19">
        <v>2016</v>
      </c>
      <c r="F68" s="30">
        <f>VLOOKUP('Score global'!$A68,Publications!$A$1:$J$249,10,FALSE)</f>
        <v>3.3661304973432687E-3</v>
      </c>
      <c r="G68" s="30">
        <f>VLOOKUP('Score global'!A68,'Essais-Inclusions'!$A$1:$Q$249,9,FALSE)</f>
        <v>4.6376811594202897E-3</v>
      </c>
      <c r="H68" s="30">
        <f>VLOOKUP('Score global'!$A68,'Essais-Inclusions'!$A$1:$Q$249,13,FALSE)</f>
        <v>0</v>
      </c>
      <c r="I68" s="30">
        <f>VLOOKUP('Score global'!$A68,'Essais-Inclusions'!$A$1:$Q$249,17,FALSE)</f>
        <v>1.5879279835777245E-3</v>
      </c>
      <c r="J68" s="30">
        <f>VLOOKUP('Score global'!$A68,Enseignement!$A$1:$I$249,9,FALSE)</f>
        <v>0</v>
      </c>
      <c r="K68" s="12">
        <f t="shared" si="1"/>
        <v>2.3382678815171858E-3</v>
      </c>
    </row>
    <row r="69" spans="1:11" x14ac:dyDescent="0.2">
      <c r="A69" s="25" t="s">
        <v>13</v>
      </c>
      <c r="B69" s="26" t="s">
        <v>14</v>
      </c>
      <c r="C69" s="26" t="s">
        <v>12</v>
      </c>
      <c r="D69" s="18" t="s">
        <v>366</v>
      </c>
      <c r="E69" s="11">
        <v>2009</v>
      </c>
      <c r="F69" s="30">
        <f>VLOOKUP('Score global'!$A69,Publications!$A$1:$J$249,10,FALSE)</f>
        <v>0.21073162238868867</v>
      </c>
      <c r="G69" s="30">
        <f>VLOOKUP('Score global'!A69,'Essais-Inclusions'!$A$1:$Q$249,9,FALSE)</f>
        <v>0.33636560190852027</v>
      </c>
      <c r="H69" s="30">
        <f>VLOOKUP('Score global'!$A69,'Essais-Inclusions'!$A$1:$Q$249,13,FALSE)</f>
        <v>0.20563984992766965</v>
      </c>
      <c r="I69" s="30">
        <f>VLOOKUP('Score global'!$A69,'Essais-Inclusions'!$A$1:$Q$249,17,FALSE)</f>
        <v>0.29429733221951404</v>
      </c>
      <c r="J69" s="30">
        <f>VLOOKUP('Score global'!$A69,Enseignement!$A$1:$I$249,9,FALSE)</f>
        <v>0.1559305647199018</v>
      </c>
      <c r="K69" s="12">
        <f t="shared" si="1"/>
        <v>0.20700380775295962</v>
      </c>
    </row>
    <row r="70" spans="1:11" x14ac:dyDescent="0.2">
      <c r="A70" s="9" t="s">
        <v>15</v>
      </c>
      <c r="B70" s="18" t="s">
        <v>310</v>
      </c>
      <c r="C70" s="26" t="s">
        <v>294</v>
      </c>
      <c r="D70" s="18" t="s">
        <v>366</v>
      </c>
      <c r="E70" s="11">
        <v>2009</v>
      </c>
      <c r="F70" s="30">
        <f>VLOOKUP('Score global'!$A70,Publications!$A$1:$J$249,10,FALSE)</f>
        <v>2.1283828110442702</v>
      </c>
      <c r="G70" s="30">
        <f>VLOOKUP('Score global'!A70,'Essais-Inclusions'!$A$1:$Q$249,9,FALSE)</f>
        <v>1.4781667282556952</v>
      </c>
      <c r="H70" s="30">
        <f>VLOOKUP('Score global'!$A70,'Essais-Inclusions'!$A$1:$Q$249,13,FALSE)</f>
        <v>1.504290983677989</v>
      </c>
      <c r="I70" s="30">
        <f>VLOOKUP('Score global'!$A70,'Essais-Inclusions'!$A$1:$Q$249,17,FALSE)</f>
        <v>1.7649919305362447</v>
      </c>
      <c r="J70" s="30">
        <f>VLOOKUP('Score global'!$A70,Enseignement!$A$1:$I$249,9,FALSE)</f>
        <v>3.0714174742528746</v>
      </c>
      <c r="K70" s="12">
        <f t="shared" si="1"/>
        <v>2.2795189065675832</v>
      </c>
    </row>
    <row r="71" spans="1:11" x14ac:dyDescent="0.2">
      <c r="A71" s="25" t="s">
        <v>16</v>
      </c>
      <c r="B71" s="26" t="s">
        <v>17</v>
      </c>
      <c r="C71" s="26" t="s">
        <v>9</v>
      </c>
      <c r="D71" s="27" t="s">
        <v>366</v>
      </c>
      <c r="E71" s="28">
        <v>2014</v>
      </c>
      <c r="F71" s="30">
        <f>VLOOKUP('Score global'!$A71,Publications!$A$1:$J$249,10,FALSE)</f>
        <v>6.8794254404037011E-3</v>
      </c>
      <c r="G71" s="30">
        <f>VLOOKUP('Score global'!A71,'Essais-Inclusions'!$A$1:$Q$249,9,FALSE)</f>
        <v>1.2269336474283472E-3</v>
      </c>
      <c r="H71" s="30">
        <f>VLOOKUP('Score global'!$A71,'Essais-Inclusions'!$A$1:$Q$249,13,FALSE)</f>
        <v>0</v>
      </c>
      <c r="I71" s="30">
        <f>VLOOKUP('Score global'!$A71,'Essais-Inclusions'!$A$1:$Q$249,17,FALSE)</f>
        <v>6.3423369367144331E-4</v>
      </c>
      <c r="J71" s="30">
        <f>VLOOKUP('Score global'!$A71,Enseignement!$A$1:$I$249,9,FALSE)</f>
        <v>1.1888660931045776E-2</v>
      </c>
      <c r="K71" s="12">
        <f t="shared" si="1"/>
        <v>7.1926711953590808E-3</v>
      </c>
    </row>
    <row r="72" spans="1:11" x14ac:dyDescent="0.2">
      <c r="A72" s="32" t="s">
        <v>381</v>
      </c>
      <c r="B72" s="27" t="s">
        <v>382</v>
      </c>
      <c r="C72" s="27" t="s">
        <v>36</v>
      </c>
      <c r="D72" s="27" t="s">
        <v>366</v>
      </c>
      <c r="E72" s="33">
        <v>2016</v>
      </c>
      <c r="F72" s="30">
        <f>VLOOKUP('Score global'!$A72,Publications!$A$1:$J$249,10,FALSE)</f>
        <v>5.5264829060859642E-4</v>
      </c>
      <c r="G72" s="30">
        <f>VLOOKUP('Score global'!A72,'Essais-Inclusions'!$A$1:$Q$249,9,FALSE)</f>
        <v>0</v>
      </c>
      <c r="H72" s="30">
        <f>VLOOKUP('Score global'!$A72,'Essais-Inclusions'!$A$1:$Q$249,13,FALSE)</f>
        <v>0</v>
      </c>
      <c r="I72" s="30">
        <f>VLOOKUP('Score global'!$A72,'Essais-Inclusions'!$A$1:$Q$249,17,FALSE)</f>
        <v>0</v>
      </c>
      <c r="J72" s="30">
        <f>VLOOKUP('Score global'!$A72,Enseignement!$A$1:$I$249,9,FALSE)</f>
        <v>0</v>
      </c>
      <c r="K72" s="12">
        <f t="shared" si="1"/>
        <v>3.3158897436515785E-4</v>
      </c>
    </row>
    <row r="73" spans="1:11" x14ac:dyDescent="0.2">
      <c r="A73" s="25" t="s">
        <v>18</v>
      </c>
      <c r="B73" s="26" t="s">
        <v>19</v>
      </c>
      <c r="C73" s="26" t="s">
        <v>6</v>
      </c>
      <c r="D73" s="27" t="s">
        <v>366</v>
      </c>
      <c r="E73" s="28">
        <v>2009</v>
      </c>
      <c r="F73" s="30">
        <f>VLOOKUP('Score global'!$A73,Publications!$A$1:$J$249,10,FALSE)</f>
        <v>7.1857441628491781E-2</v>
      </c>
      <c r="G73" s="30">
        <f>VLOOKUP('Score global'!A73,'Essais-Inclusions'!$A$1:$Q$249,9,FALSE)</f>
        <v>0.10390805553494345</v>
      </c>
      <c r="H73" s="30">
        <f>VLOOKUP('Score global'!$A73,'Essais-Inclusions'!$A$1:$Q$249,13,FALSE)</f>
        <v>9.2880318897176656E-2</v>
      </c>
      <c r="I73" s="30">
        <f>VLOOKUP('Score global'!$A73,'Essais-Inclusions'!$A$1:$Q$249,17,FALSE)</f>
        <v>0.13857987473881858</v>
      </c>
      <c r="J73" s="30">
        <f>VLOOKUP('Score global'!$A73,Enseignement!$A$1:$I$249,9,FALSE)</f>
        <v>0.40836881786872958</v>
      </c>
      <c r="K73" s="12">
        <f t="shared" si="1"/>
        <v>0.1615732250275968</v>
      </c>
    </row>
    <row r="74" spans="1:11" x14ac:dyDescent="0.2">
      <c r="A74" s="32" t="s">
        <v>383</v>
      </c>
      <c r="B74" s="27" t="s">
        <v>384</v>
      </c>
      <c r="C74" s="27" t="s">
        <v>36</v>
      </c>
      <c r="D74" s="27" t="s">
        <v>366</v>
      </c>
      <c r="E74" s="33">
        <v>2016</v>
      </c>
      <c r="F74" s="30">
        <f>VLOOKUP('Score global'!$A74,Publications!$A$1:$J$249,10,FALSE)</f>
        <v>0</v>
      </c>
      <c r="G74" s="30">
        <f>VLOOKUP('Score global'!A74,'Essais-Inclusions'!$A$1:$Q$249,9,FALSE)</f>
        <v>0</v>
      </c>
      <c r="H74" s="30">
        <f>VLOOKUP('Score global'!$A74,'Essais-Inclusions'!$A$1:$Q$249,13,FALSE)</f>
        <v>0</v>
      </c>
      <c r="I74" s="30">
        <f>VLOOKUP('Score global'!$A74,'Essais-Inclusions'!$A$1:$Q$249,17,FALSE)</f>
        <v>0</v>
      </c>
      <c r="J74" s="30">
        <f>VLOOKUP('Score global'!$A74,Enseignement!$A$1:$I$249,9,FALSE)</f>
        <v>0</v>
      </c>
      <c r="K74" s="12">
        <f t="shared" si="1"/>
        <v>0</v>
      </c>
    </row>
    <row r="75" spans="1:11" x14ac:dyDescent="0.2">
      <c r="A75" s="25" t="s">
        <v>20</v>
      </c>
      <c r="B75" s="26" t="s">
        <v>21</v>
      </c>
      <c r="C75" s="26" t="s">
        <v>12</v>
      </c>
      <c r="D75" s="27" t="s">
        <v>366</v>
      </c>
      <c r="E75" s="28">
        <v>2009</v>
      </c>
      <c r="F75" s="30">
        <f>VLOOKUP('Score global'!$A75,Publications!$A$1:$J$249,10,FALSE)</f>
        <v>0.11411169317166431</v>
      </c>
      <c r="G75" s="30">
        <f>VLOOKUP('Score global'!A75,'Essais-Inclusions'!$A$1:$Q$249,9,FALSE)</f>
        <v>0.18450896110817872</v>
      </c>
      <c r="H75" s="30">
        <f>VLOOKUP('Score global'!$A75,'Essais-Inclusions'!$A$1:$Q$249,13,FALSE)</f>
        <v>8.6866894925282323E-2</v>
      </c>
      <c r="I75" s="30">
        <f>VLOOKUP('Score global'!$A75,'Essais-Inclusions'!$A$1:$Q$249,17,FALSE)</f>
        <v>0.22781289871106808</v>
      </c>
      <c r="J75" s="30">
        <f>VLOOKUP('Score global'!$A75,Enseignement!$A$1:$I$249,9,FALSE)</f>
        <v>4.2644778549708266E-2</v>
      </c>
      <c r="K75" s="12">
        <f t="shared" si="1"/>
        <v>0.10316639857070875</v>
      </c>
    </row>
    <row r="76" spans="1:11" x14ac:dyDescent="0.2">
      <c r="A76" s="32" t="s">
        <v>385</v>
      </c>
      <c r="B76" s="27" t="s">
        <v>386</v>
      </c>
      <c r="C76" s="27" t="s">
        <v>36</v>
      </c>
      <c r="D76" s="27" t="s">
        <v>366</v>
      </c>
      <c r="E76" s="33">
        <v>2016</v>
      </c>
      <c r="F76" s="30">
        <f>VLOOKUP('Score global'!$A76,Publications!$A$1:$J$249,10,FALSE)</f>
        <v>7.2849092852951339E-3</v>
      </c>
      <c r="G76" s="30">
        <f>VLOOKUP('Score global'!A76,'Essais-Inclusions'!$A$1:$Q$249,9,FALSE)</f>
        <v>1.1594202898550724E-3</v>
      </c>
      <c r="H76" s="30">
        <f>VLOOKUP('Score global'!$A76,'Essais-Inclusions'!$A$1:$Q$249,13,FALSE)</f>
        <v>0</v>
      </c>
      <c r="I76" s="30">
        <f>VLOOKUP('Score global'!$A76,'Essais-Inclusions'!$A$1:$Q$249,17,FALSE)</f>
        <v>1.0043990003976786E-3</v>
      </c>
      <c r="J76" s="30">
        <f>VLOOKUP('Score global'!$A76,Enseignement!$A$1:$I$249,9,FALSE)</f>
        <v>0</v>
      </c>
      <c r="K76" s="12">
        <f t="shared" si="1"/>
        <v>4.4748896471350158E-3</v>
      </c>
    </row>
    <row r="77" spans="1:11" x14ac:dyDescent="0.2">
      <c r="A77" s="25" t="s">
        <v>22</v>
      </c>
      <c r="B77" s="26" t="s">
        <v>23</v>
      </c>
      <c r="C77" s="26" t="s">
        <v>6</v>
      </c>
      <c r="D77" s="27" t="s">
        <v>366</v>
      </c>
      <c r="E77" s="28">
        <v>2009</v>
      </c>
      <c r="F77" s="30">
        <f>VLOOKUP('Score global'!$A77,Publications!$A$1:$J$249,10,FALSE)</f>
        <v>2.1994100023373337</v>
      </c>
      <c r="G77" s="30">
        <f>VLOOKUP('Score global'!A77,'Essais-Inclusions'!$A$1:$Q$249,9,FALSE)</f>
        <v>2.2734503008253713</v>
      </c>
      <c r="H77" s="30">
        <f>VLOOKUP('Score global'!$A77,'Essais-Inclusions'!$A$1:$Q$249,13,FALSE)</f>
        <v>1.9987943333502205</v>
      </c>
      <c r="I77" s="30">
        <f>VLOOKUP('Score global'!$A77,'Essais-Inclusions'!$A$1:$Q$249,17,FALSE)</f>
        <v>2.6423219219165825</v>
      </c>
      <c r="J77" s="30">
        <f>VLOOKUP('Score global'!$A77,Enseignement!$A$1:$I$249,9,FALSE)</f>
        <v>3.652126511315223</v>
      </c>
      <c r="K77" s="12">
        <f t="shared" si="1"/>
        <v>2.5733439609875273</v>
      </c>
    </row>
    <row r="78" spans="1:11" x14ac:dyDescent="0.2">
      <c r="A78" s="25" t="s">
        <v>24</v>
      </c>
      <c r="B78" s="26" t="s">
        <v>25</v>
      </c>
      <c r="C78" s="26" t="s">
        <v>9</v>
      </c>
      <c r="D78" s="27" t="s">
        <v>366</v>
      </c>
      <c r="E78" s="28">
        <v>2013</v>
      </c>
      <c r="F78" s="30">
        <f>VLOOKUP('Score global'!$A78,Publications!$A$1:$J$249,10,FALSE)</f>
        <v>0.1083627114992578</v>
      </c>
      <c r="G78" s="30">
        <f>VLOOKUP('Score global'!A78,'Essais-Inclusions'!$A$1:$Q$249,9,FALSE)</f>
        <v>5.2414517387052453E-2</v>
      </c>
      <c r="H78" s="30">
        <f>VLOOKUP('Score global'!$A78,'Essais-Inclusions'!$A$1:$Q$249,13,FALSE)</f>
        <v>0</v>
      </c>
      <c r="I78" s="30">
        <f>VLOOKUP('Score global'!$A78,'Essais-Inclusions'!$A$1:$Q$249,17,FALSE)</f>
        <v>6.7115605941488729E-2</v>
      </c>
      <c r="J78" s="30">
        <f>VLOOKUP('Score global'!$A78,Enseignement!$A$1:$I$249,9,FALSE)</f>
        <v>3.3986534349120828E-2</v>
      </c>
      <c r="K78" s="12">
        <f t="shared" si="1"/>
        <v>7.908168318078232E-2</v>
      </c>
    </row>
    <row r="79" spans="1:11" x14ac:dyDescent="0.2">
      <c r="A79" s="25" t="s">
        <v>26</v>
      </c>
      <c r="B79" s="26" t="s">
        <v>27</v>
      </c>
      <c r="C79" s="26" t="s">
        <v>9</v>
      </c>
      <c r="D79" s="27" t="s">
        <v>366</v>
      </c>
      <c r="E79" s="28">
        <v>2011</v>
      </c>
      <c r="F79" s="30">
        <f>VLOOKUP('Score global'!$A79,Publications!$A$1:$J$249,10,FALSE)</f>
        <v>0.10173706180908756</v>
      </c>
      <c r="G79" s="30">
        <f>VLOOKUP('Score global'!A79,'Essais-Inclusions'!$A$1:$Q$249,9,FALSE)</f>
        <v>7.1288820931775354E-2</v>
      </c>
      <c r="H79" s="30">
        <f>VLOOKUP('Score global'!$A79,'Essais-Inclusions'!$A$1:$Q$249,13,FALSE)</f>
        <v>9.0899084198695478E-3</v>
      </c>
      <c r="I79" s="30">
        <f>VLOOKUP('Score global'!$A79,'Essais-Inclusions'!$A$1:$Q$249,17,FALSE)</f>
        <v>5.8659455167563782E-2</v>
      </c>
      <c r="J79" s="30">
        <f>VLOOKUP('Score global'!$A79,Enseignement!$A$1:$I$249,9,FALSE)</f>
        <v>2.7149889411735607E-2</v>
      </c>
      <c r="K79" s="12">
        <f t="shared" si="1"/>
        <v>7.4596917759429462E-2</v>
      </c>
    </row>
    <row r="80" spans="1:11" x14ac:dyDescent="0.2">
      <c r="A80" s="25" t="s">
        <v>28</v>
      </c>
      <c r="B80" s="26" t="s">
        <v>29</v>
      </c>
      <c r="C80" s="26" t="s">
        <v>9</v>
      </c>
      <c r="D80" s="27" t="s">
        <v>366</v>
      </c>
      <c r="E80" s="28">
        <v>2014</v>
      </c>
      <c r="F80" s="30">
        <f>VLOOKUP('Score global'!$A80,Publications!$A$1:$J$249,10,FALSE)</f>
        <v>1.6019149803602847E-2</v>
      </c>
      <c r="G80" s="30">
        <f>VLOOKUP('Score global'!A80,'Essais-Inclusions'!$A$1:$Q$249,9,FALSE)</f>
        <v>1.1836280567194565E-3</v>
      </c>
      <c r="H80" s="30">
        <f>VLOOKUP('Score global'!$A80,'Essais-Inclusions'!$A$1:$Q$249,13,FALSE)</f>
        <v>0</v>
      </c>
      <c r="I80" s="30">
        <f>VLOOKUP('Score global'!$A80,'Essais-Inclusions'!$A$1:$Q$249,17,FALSE)</f>
        <v>2.4545059066927893E-4</v>
      </c>
      <c r="J80" s="30">
        <f>VLOOKUP('Score global'!$A80,Enseignement!$A$1:$I$249,9,FALSE)</f>
        <v>2.8093202827950838E-2</v>
      </c>
      <c r="K80" s="12">
        <f t="shared" si="1"/>
        <v>1.6709708155895758E-2</v>
      </c>
    </row>
    <row r="81" spans="1:11" x14ac:dyDescent="0.2">
      <c r="A81" s="25" t="s">
        <v>199</v>
      </c>
      <c r="B81" s="26" t="s">
        <v>200</v>
      </c>
      <c r="C81" s="26" t="s">
        <v>9</v>
      </c>
      <c r="D81" s="27" t="s">
        <v>389</v>
      </c>
      <c r="E81" s="28">
        <v>2015</v>
      </c>
      <c r="F81" s="30">
        <f>VLOOKUP('Score global'!$A81,Publications!$A$1:$J$249,10,FALSE)</f>
        <v>2.3214537340341103E-2</v>
      </c>
      <c r="G81" s="30">
        <f>VLOOKUP('Score global'!A81,'Essais-Inclusions'!$A$1:$Q$249,9,FALSE)</f>
        <v>1.8768594539460615E-2</v>
      </c>
      <c r="H81" s="30">
        <f>VLOOKUP('Score global'!$A81,'Essais-Inclusions'!$A$1:$Q$249,13,FALSE)</f>
        <v>1.1051851689776812E-2</v>
      </c>
      <c r="I81" s="30">
        <f>VLOOKUP('Score global'!$A81,'Essais-Inclusions'!$A$1:$Q$249,17,FALSE)</f>
        <v>4.2701342348187898E-2</v>
      </c>
      <c r="J81" s="30">
        <f>VLOOKUP('Score global'!$A81,Enseignement!$A$1:$I$249,9,FALSE)</f>
        <v>4.4826967903890983E-3</v>
      </c>
      <c r="K81" s="12">
        <f t="shared" si="1"/>
        <v>1.839757483833751E-2</v>
      </c>
    </row>
    <row r="82" spans="1:11" x14ac:dyDescent="0.2">
      <c r="A82" s="32" t="s">
        <v>387</v>
      </c>
      <c r="B82" s="27" t="s">
        <v>388</v>
      </c>
      <c r="C82" s="27" t="s">
        <v>36</v>
      </c>
      <c r="D82" s="27" t="s">
        <v>389</v>
      </c>
      <c r="E82" s="33">
        <v>2016</v>
      </c>
      <c r="F82" s="30">
        <f>VLOOKUP('Score global'!$A82,Publications!$A$1:$J$249,10,FALSE)</f>
        <v>4.0192602953352465E-4</v>
      </c>
      <c r="G82" s="30">
        <f>VLOOKUP('Score global'!A82,'Essais-Inclusions'!$A$1:$Q$249,9,FALSE)</f>
        <v>1.1594202898550724E-3</v>
      </c>
      <c r="H82" s="30">
        <f>VLOOKUP('Score global'!$A82,'Essais-Inclusions'!$A$1:$Q$249,13,FALSE)</f>
        <v>0</v>
      </c>
      <c r="I82" s="30">
        <f>VLOOKUP('Score global'!$A82,'Essais-Inclusions'!$A$1:$Q$249,17,FALSE)</f>
        <v>5.0219950019883932E-4</v>
      </c>
      <c r="J82" s="30">
        <f>VLOOKUP('Score global'!$A82,Enseignement!$A$1:$I$249,9,FALSE)</f>
        <v>0</v>
      </c>
      <c r="K82" s="12">
        <f t="shared" si="1"/>
        <v>3.2501171367009735E-4</v>
      </c>
    </row>
    <row r="83" spans="1:11" x14ac:dyDescent="0.2">
      <c r="A83" s="32" t="s">
        <v>390</v>
      </c>
      <c r="B83" s="27" t="s">
        <v>391</v>
      </c>
      <c r="C83" s="27" t="s">
        <v>36</v>
      </c>
      <c r="D83" s="27" t="s">
        <v>389</v>
      </c>
      <c r="E83" s="33">
        <v>2016</v>
      </c>
      <c r="F83" s="30">
        <f>VLOOKUP('Score global'!$A83,Publications!$A$1:$J$249,10,FALSE)</f>
        <v>2.0096301476676232E-4</v>
      </c>
      <c r="G83" s="30">
        <f>VLOOKUP('Score global'!A83,'Essais-Inclusions'!$A$1:$Q$249,9,FALSE)</f>
        <v>0</v>
      </c>
      <c r="H83" s="30">
        <f>VLOOKUP('Score global'!$A83,'Essais-Inclusions'!$A$1:$Q$249,13,FALSE)</f>
        <v>0</v>
      </c>
      <c r="I83" s="30">
        <f>VLOOKUP('Score global'!$A83,'Essais-Inclusions'!$A$1:$Q$249,17,FALSE)</f>
        <v>0</v>
      </c>
      <c r="J83" s="30">
        <f>VLOOKUP('Score global'!$A83,Enseignement!$A$1:$I$249,9,FALSE)</f>
        <v>0</v>
      </c>
      <c r="K83" s="12">
        <f t="shared" si="1"/>
        <v>1.2057780886005739E-4</v>
      </c>
    </row>
    <row r="84" spans="1:11" x14ac:dyDescent="0.2">
      <c r="A84" s="25" t="s">
        <v>201</v>
      </c>
      <c r="B84" s="26" t="s">
        <v>202</v>
      </c>
      <c r="C84" s="26" t="s">
        <v>12</v>
      </c>
      <c r="D84" s="27" t="s">
        <v>389</v>
      </c>
      <c r="E84" s="28">
        <v>2009</v>
      </c>
      <c r="F84" s="30">
        <f>VLOOKUP('Score global'!$A84,Publications!$A$1:$J$249,10,FALSE)</f>
        <v>0.27876317079071633</v>
      </c>
      <c r="G84" s="30">
        <f>VLOOKUP('Score global'!A84,'Essais-Inclusions'!$A$1:$Q$249,9,FALSE)</f>
        <v>1.3413395463738169</v>
      </c>
      <c r="H84" s="30">
        <f>VLOOKUP('Score global'!$A84,'Essais-Inclusions'!$A$1:$Q$249,13,FALSE)</f>
        <v>0.8801553105749238</v>
      </c>
      <c r="I84" s="30">
        <f>VLOOKUP('Score global'!$A84,'Essais-Inclusions'!$A$1:$Q$249,17,FALSE)</f>
        <v>0.70776199814455942</v>
      </c>
      <c r="J84" s="30">
        <f>VLOOKUP('Score global'!$A84,Enseignement!$A$1:$I$249,9,FALSE)</f>
        <v>9.513988041733662E-2</v>
      </c>
      <c r="K84" s="12">
        <f t="shared" si="1"/>
        <v>0.3415355696367271</v>
      </c>
    </row>
    <row r="85" spans="1:11" x14ac:dyDescent="0.2">
      <c r="A85" s="32" t="s">
        <v>392</v>
      </c>
      <c r="B85" s="27" t="s">
        <v>393</v>
      </c>
      <c r="C85" s="27" t="s">
        <v>36</v>
      </c>
      <c r="D85" s="27" t="s">
        <v>389</v>
      </c>
      <c r="E85" s="33">
        <v>2016</v>
      </c>
      <c r="F85" s="30">
        <f>VLOOKUP('Score global'!$A85,Publications!$A$1:$J$249,10,FALSE)</f>
        <v>4.0192602953352465E-4</v>
      </c>
      <c r="G85" s="30">
        <f>VLOOKUP('Score global'!A85,'Essais-Inclusions'!$A$1:$Q$249,9,FALSE)</f>
        <v>0</v>
      </c>
      <c r="H85" s="30">
        <f>VLOOKUP('Score global'!$A85,'Essais-Inclusions'!$A$1:$Q$249,13,FALSE)</f>
        <v>0</v>
      </c>
      <c r="I85" s="30">
        <f>VLOOKUP('Score global'!$A85,'Essais-Inclusions'!$A$1:$Q$249,17,FALSE)</f>
        <v>0</v>
      </c>
      <c r="J85" s="30">
        <f>VLOOKUP('Score global'!$A85,Enseignement!$A$1:$I$249,9,FALSE)</f>
        <v>0</v>
      </c>
      <c r="K85" s="12">
        <f t="shared" si="1"/>
        <v>2.4115561772011478E-4</v>
      </c>
    </row>
    <row r="86" spans="1:11" x14ac:dyDescent="0.2">
      <c r="A86" s="32" t="s">
        <v>394</v>
      </c>
      <c r="B86" s="27" t="s">
        <v>395</v>
      </c>
      <c r="C86" s="27" t="s">
        <v>36</v>
      </c>
      <c r="D86" s="27" t="s">
        <v>389</v>
      </c>
      <c r="E86" s="33">
        <v>2016</v>
      </c>
      <c r="F86" s="30">
        <f>VLOOKUP('Score global'!$A86,Publications!$A$1:$J$249,10,FALSE)</f>
        <v>0</v>
      </c>
      <c r="G86" s="30">
        <f>VLOOKUP('Score global'!A86,'Essais-Inclusions'!$A$1:$Q$249,9,FALSE)</f>
        <v>0</v>
      </c>
      <c r="H86" s="30">
        <f>VLOOKUP('Score global'!$A86,'Essais-Inclusions'!$A$1:$Q$249,13,FALSE)</f>
        <v>0</v>
      </c>
      <c r="I86" s="30">
        <f>VLOOKUP('Score global'!$A86,'Essais-Inclusions'!$A$1:$Q$249,17,FALSE)</f>
        <v>0</v>
      </c>
      <c r="J86" s="30">
        <f>VLOOKUP('Score global'!$A86,Enseignement!$A$1:$I$249,9,FALSE)</f>
        <v>0</v>
      </c>
      <c r="K86" s="12">
        <f t="shared" si="1"/>
        <v>0</v>
      </c>
    </row>
    <row r="87" spans="1:11" x14ac:dyDescent="0.2">
      <c r="A87" s="32" t="s">
        <v>396</v>
      </c>
      <c r="B87" s="27" t="s">
        <v>397</v>
      </c>
      <c r="C87" s="27" t="s">
        <v>36</v>
      </c>
      <c r="D87" s="27" t="s">
        <v>389</v>
      </c>
      <c r="E87" s="33">
        <v>2016</v>
      </c>
      <c r="F87" s="30">
        <f>VLOOKUP('Score global'!$A87,Publications!$A$1:$J$249,10,FALSE)</f>
        <v>0</v>
      </c>
      <c r="G87" s="30">
        <f>VLOOKUP('Score global'!A87,'Essais-Inclusions'!$A$1:$Q$249,9,FALSE)</f>
        <v>0</v>
      </c>
      <c r="H87" s="30">
        <f>VLOOKUP('Score global'!$A87,'Essais-Inclusions'!$A$1:$Q$249,13,FALSE)</f>
        <v>0</v>
      </c>
      <c r="I87" s="30">
        <f>VLOOKUP('Score global'!$A87,'Essais-Inclusions'!$A$1:$Q$249,17,FALSE)</f>
        <v>0</v>
      </c>
      <c r="J87" s="30">
        <f>VLOOKUP('Score global'!$A87,Enseignement!$A$1:$I$249,9,FALSE)</f>
        <v>0</v>
      </c>
      <c r="K87" s="12">
        <f t="shared" si="1"/>
        <v>0</v>
      </c>
    </row>
    <row r="88" spans="1:11" x14ac:dyDescent="0.2">
      <c r="A88" s="32" t="s">
        <v>398</v>
      </c>
      <c r="B88" s="27" t="s">
        <v>399</v>
      </c>
      <c r="C88" s="27" t="s">
        <v>36</v>
      </c>
      <c r="D88" s="27" t="s">
        <v>389</v>
      </c>
      <c r="E88" s="33">
        <v>2016</v>
      </c>
      <c r="F88" s="30">
        <f>VLOOKUP('Score global'!$A88,Publications!$A$1:$J$249,10,FALSE)</f>
        <v>0</v>
      </c>
      <c r="G88" s="30">
        <f>VLOOKUP('Score global'!A88,'Essais-Inclusions'!$A$1:$Q$249,9,FALSE)</f>
        <v>0</v>
      </c>
      <c r="H88" s="30">
        <f>VLOOKUP('Score global'!$A88,'Essais-Inclusions'!$A$1:$Q$249,13,FALSE)</f>
        <v>0</v>
      </c>
      <c r="I88" s="30">
        <f>VLOOKUP('Score global'!$A88,'Essais-Inclusions'!$A$1:$Q$249,17,FALSE)</f>
        <v>0</v>
      </c>
      <c r="J88" s="30">
        <f>VLOOKUP('Score global'!$A88,Enseignement!$A$1:$I$249,9,FALSE)</f>
        <v>0</v>
      </c>
      <c r="K88" s="12">
        <f t="shared" si="1"/>
        <v>0</v>
      </c>
    </row>
    <row r="89" spans="1:11" x14ac:dyDescent="0.2">
      <c r="A89" s="32" t="s">
        <v>400</v>
      </c>
      <c r="B89" s="27" t="s">
        <v>401</v>
      </c>
      <c r="C89" s="27" t="s">
        <v>36</v>
      </c>
      <c r="D89" s="27" t="s">
        <v>389</v>
      </c>
      <c r="E89" s="33">
        <v>2016</v>
      </c>
      <c r="F89" s="30">
        <f>VLOOKUP('Score global'!$A89,Publications!$A$1:$J$249,10,FALSE)</f>
        <v>2.1101116550510043E-3</v>
      </c>
      <c r="G89" s="30">
        <f>VLOOKUP('Score global'!A89,'Essais-Inclusions'!$A$1:$Q$249,9,FALSE)</f>
        <v>1.1594202898550724E-3</v>
      </c>
      <c r="H89" s="30">
        <f>VLOOKUP('Score global'!$A89,'Essais-Inclusions'!$A$1:$Q$249,13,FALSE)</f>
        <v>0</v>
      </c>
      <c r="I89" s="30">
        <f>VLOOKUP('Score global'!$A89,'Essais-Inclusions'!$A$1:$Q$249,17,FALSE)</f>
        <v>3.3751823800859601E-3</v>
      </c>
      <c r="J89" s="30">
        <f>VLOOKUP('Score global'!$A89,Enseignement!$A$1:$I$249,9,FALSE)</f>
        <v>0</v>
      </c>
      <c r="K89" s="12">
        <f t="shared" si="1"/>
        <v>1.4648424041760701E-3</v>
      </c>
    </row>
    <row r="90" spans="1:11" s="80" customFormat="1" x14ac:dyDescent="0.2">
      <c r="A90" s="25" t="s">
        <v>203</v>
      </c>
      <c r="B90" s="26" t="s">
        <v>204</v>
      </c>
      <c r="C90" s="26" t="s">
        <v>70</v>
      </c>
      <c r="D90" s="18" t="s">
        <v>389</v>
      </c>
      <c r="E90" s="11">
        <v>2009</v>
      </c>
      <c r="F90" s="34">
        <f>VLOOKUP('Score global'!$A90,Publications!$A$1:$J$249,10,FALSE)</f>
        <v>0.33516999051333679</v>
      </c>
      <c r="G90" s="34">
        <f>VLOOKUP('Score global'!A90,'Essais-Inclusions'!$A$1:$Q$249,9,FALSE)</f>
        <v>0.53316217597018145</v>
      </c>
      <c r="H90" s="34">
        <f>VLOOKUP('Score global'!$A90,'Essais-Inclusions'!$A$1:$Q$249,13,FALSE)</f>
        <v>0.50975796283822117</v>
      </c>
      <c r="I90" s="34">
        <f>VLOOKUP('Score global'!$A90,'Essais-Inclusions'!$A$1:$Q$249,17,FALSE)</f>
        <v>0.46064898466741944</v>
      </c>
      <c r="J90" s="34">
        <f>VLOOKUP('Score global'!$A90,Enseignement!$A$1:$I$249,9,FALSE)</f>
        <v>1.0465796940463696</v>
      </c>
      <c r="K90" s="12">
        <f t="shared" si="1"/>
        <v>0.53853348484075347</v>
      </c>
    </row>
    <row r="91" spans="1:11" x14ac:dyDescent="0.2">
      <c r="A91" s="25" t="s">
        <v>205</v>
      </c>
      <c r="B91" s="26" t="s">
        <v>206</v>
      </c>
      <c r="C91" s="26" t="s">
        <v>6</v>
      </c>
      <c r="D91" s="27" t="s">
        <v>389</v>
      </c>
      <c r="E91" s="28">
        <v>2009</v>
      </c>
      <c r="F91" s="30">
        <f>VLOOKUP('Score global'!$A91,Publications!$A$1:$J$249,10,FALSE)</f>
        <v>3.3189020345442151</v>
      </c>
      <c r="G91" s="30">
        <f>VLOOKUP('Score global'!A91,'Essais-Inclusions'!$A$1:$Q$249,9,FALSE)</f>
        <v>4.0041341926365135</v>
      </c>
      <c r="H91" s="30">
        <f>VLOOKUP('Score global'!$A91,'Essais-Inclusions'!$A$1:$Q$249,13,FALSE)</f>
        <v>4.0243312317299207</v>
      </c>
      <c r="I91" s="30">
        <f>VLOOKUP('Score global'!$A91,'Essais-Inclusions'!$A$1:$Q$249,17,FALSE)</f>
        <v>4.1919245935590972</v>
      </c>
      <c r="J91" s="30">
        <f>VLOOKUP('Score global'!$A91,Enseignement!$A$1:$I$249,9,FALSE)</f>
        <v>6.2850539274033341</v>
      </c>
      <c r="K91" s="12">
        <f t="shared" si="1"/>
        <v>4.1718472846598802</v>
      </c>
    </row>
    <row r="92" spans="1:11" x14ac:dyDescent="0.2">
      <c r="A92" s="25" t="s">
        <v>207</v>
      </c>
      <c r="B92" s="26" t="s">
        <v>208</v>
      </c>
      <c r="C92" s="26" t="s">
        <v>9</v>
      </c>
      <c r="D92" s="27" t="s">
        <v>389</v>
      </c>
      <c r="E92" s="28">
        <v>2012</v>
      </c>
      <c r="F92" s="30">
        <f>VLOOKUP('Score global'!$A92,Publications!$A$1:$J$249,10,FALSE)</f>
        <v>5.5819540087477457E-2</v>
      </c>
      <c r="G92" s="30">
        <f>VLOOKUP('Score global'!A92,'Essais-Inclusions'!$A$1:$Q$249,9,FALSE)</f>
        <v>2.8584063718887394E-2</v>
      </c>
      <c r="H92" s="30">
        <f>VLOOKUP('Score global'!$A92,'Essais-Inclusions'!$A$1:$Q$249,13,FALSE)</f>
        <v>0</v>
      </c>
      <c r="I92" s="30">
        <f>VLOOKUP('Score global'!$A92,'Essais-Inclusions'!$A$1:$Q$249,17,FALSE)</f>
        <v>3.391097483783595E-2</v>
      </c>
      <c r="J92" s="30">
        <f>VLOOKUP('Score global'!$A92,Enseignement!$A$1:$I$249,9,FALSE)</f>
        <v>0.12289084984388988</v>
      </c>
      <c r="K92" s="12">
        <f t="shared" si="1"/>
        <v>6.714299901151119E-2</v>
      </c>
    </row>
    <row r="93" spans="1:11" x14ac:dyDescent="0.2">
      <c r="A93" s="25" t="s">
        <v>536</v>
      </c>
      <c r="B93" s="26" t="s">
        <v>537</v>
      </c>
      <c r="C93" s="26" t="s">
        <v>9</v>
      </c>
      <c r="D93" s="18" t="s">
        <v>389</v>
      </c>
      <c r="E93" s="28">
        <v>2014</v>
      </c>
      <c r="F93" s="30">
        <f>VLOOKUP('Score global'!$A93,Publications!$A$1:$J$249,10,FALSE)</f>
        <v>0</v>
      </c>
      <c r="G93" s="30">
        <f>VLOOKUP('Score global'!A93,'Essais-Inclusions'!$A$1:$Q$249,9,FALSE)</f>
        <v>2.4105617041478037E-3</v>
      </c>
      <c r="H93" s="30">
        <f>VLOOKUP('Score global'!$A93,'Essais-Inclusions'!$A$1:$Q$249,13,FALSE)</f>
        <v>0</v>
      </c>
      <c r="I93" s="30">
        <f>VLOOKUP('Score global'!$A93,'Essais-Inclusions'!$A$1:$Q$249,17,FALSE)</f>
        <v>2.0311587115581487E-3</v>
      </c>
      <c r="J93" s="30">
        <f>VLOOKUP('Score global'!$A93,Enseignement!$A$1:$I$249,9,FALSE)</f>
        <v>0</v>
      </c>
      <c r="K93" s="12">
        <f t="shared" si="1"/>
        <v>2.1382724219045517E-4</v>
      </c>
    </row>
    <row r="94" spans="1:11" x14ac:dyDescent="0.2">
      <c r="A94" s="25" t="s">
        <v>209</v>
      </c>
      <c r="B94" s="26" t="s">
        <v>210</v>
      </c>
      <c r="C94" s="26" t="s">
        <v>9</v>
      </c>
      <c r="D94" s="27" t="s">
        <v>389</v>
      </c>
      <c r="E94" s="28">
        <v>2009</v>
      </c>
      <c r="F94" s="30">
        <f>VLOOKUP('Score global'!$A94,Publications!$A$1:$J$249,10,FALSE)</f>
        <v>0.14485380099504994</v>
      </c>
      <c r="G94" s="30">
        <f>VLOOKUP('Score global'!A94,'Essais-Inclusions'!$A$1:$Q$249,9,FALSE)</f>
        <v>6.1309007327317769E-2</v>
      </c>
      <c r="H94" s="30">
        <f>VLOOKUP('Score global'!$A94,'Essais-Inclusions'!$A$1:$Q$249,13,FALSE)</f>
        <v>6.3938453706896256E-2</v>
      </c>
      <c r="I94" s="30">
        <f>VLOOKUP('Score global'!$A94,'Essais-Inclusions'!$A$1:$Q$249,17,FALSE)</f>
        <v>7.4051727939236034E-2</v>
      </c>
      <c r="J94" s="30">
        <f>VLOOKUP('Score global'!$A94,Enseignement!$A$1:$I$249,9,FALSE)</f>
        <v>0.26550232530099221</v>
      </c>
      <c r="K94" s="12">
        <f t="shared" si="1"/>
        <v>0.16313854139672923</v>
      </c>
    </row>
    <row r="95" spans="1:11" x14ac:dyDescent="0.2">
      <c r="A95" s="25" t="s">
        <v>211</v>
      </c>
      <c r="B95" s="26" t="s">
        <v>212</v>
      </c>
      <c r="C95" s="26" t="s">
        <v>9</v>
      </c>
      <c r="D95" s="27" t="s">
        <v>389</v>
      </c>
      <c r="E95" s="28">
        <v>2012</v>
      </c>
      <c r="F95" s="30">
        <f>VLOOKUP('Score global'!$A95,Publications!$A$1:$J$249,10,FALSE)</f>
        <v>0.12461578361845602</v>
      </c>
      <c r="G95" s="30">
        <f>VLOOKUP('Score global'!A95,'Essais-Inclusions'!$A$1:$Q$249,9,FALSE)</f>
        <v>6.5573220720897898E-2</v>
      </c>
      <c r="H95" s="30">
        <f>VLOOKUP('Score global'!$A95,'Essais-Inclusions'!$A$1:$Q$249,13,FALSE)</f>
        <v>0</v>
      </c>
      <c r="I95" s="30">
        <f>VLOOKUP('Score global'!$A95,'Essais-Inclusions'!$A$1:$Q$249,17,FALSE)</f>
        <v>9.4846891724718607E-2</v>
      </c>
      <c r="J95" s="30">
        <f>VLOOKUP('Score global'!$A95,Enseignement!$A$1:$I$249,9,FALSE)</f>
        <v>0.25608470332098049</v>
      </c>
      <c r="K95" s="12">
        <f t="shared" si="1"/>
        <v>0.14619104880995687</v>
      </c>
    </row>
    <row r="96" spans="1:11" x14ac:dyDescent="0.2">
      <c r="A96" s="25" t="s">
        <v>213</v>
      </c>
      <c r="B96" s="26" t="s">
        <v>214</v>
      </c>
      <c r="C96" s="26" t="s">
        <v>9</v>
      </c>
      <c r="D96" s="27" t="s">
        <v>389</v>
      </c>
      <c r="E96" s="28">
        <v>2009</v>
      </c>
      <c r="F96" s="30">
        <f>VLOOKUP('Score global'!$A96,Publications!$A$1:$J$249,10,FALSE)</f>
        <v>4.5209385401186949E-2</v>
      </c>
      <c r="G96" s="30">
        <f>VLOOKUP('Score global'!A96,'Essais-Inclusions'!$A$1:$Q$249,9,FALSE)</f>
        <v>3.9091469628176195E-2</v>
      </c>
      <c r="H96" s="30">
        <f>VLOOKUP('Score global'!$A96,'Essais-Inclusions'!$A$1:$Q$249,13,FALSE)</f>
        <v>0</v>
      </c>
      <c r="I96" s="30">
        <f>VLOOKUP('Score global'!$A96,'Essais-Inclusions'!$A$1:$Q$249,17,FALSE)</f>
        <v>7.0497747430765062E-2</v>
      </c>
      <c r="J96" s="30">
        <f>VLOOKUP('Score global'!$A96,Enseignement!$A$1:$I$249,9,FALSE)</f>
        <v>0.23163580995576633</v>
      </c>
      <c r="K96" s="12">
        <f t="shared" si="1"/>
        <v>9.0004524456434046E-2</v>
      </c>
    </row>
    <row r="97" spans="1:11" x14ac:dyDescent="0.2">
      <c r="A97" s="25" t="s">
        <v>215</v>
      </c>
      <c r="B97" s="26" t="s">
        <v>216</v>
      </c>
      <c r="C97" s="26" t="s">
        <v>9</v>
      </c>
      <c r="D97" s="27" t="s">
        <v>389</v>
      </c>
      <c r="E97" s="28">
        <v>2013</v>
      </c>
      <c r="F97" s="30">
        <f>VLOOKUP('Score global'!$A97,Publications!$A$1:$J$249,10,FALSE)</f>
        <v>8.1620869037017346E-2</v>
      </c>
      <c r="G97" s="30">
        <f>VLOOKUP('Score global'!A97,'Essais-Inclusions'!$A$1:$Q$249,9,FALSE)</f>
        <v>2.1598224269872696E-2</v>
      </c>
      <c r="H97" s="30">
        <f>VLOOKUP('Score global'!$A97,'Essais-Inclusions'!$A$1:$Q$249,13,FALSE)</f>
        <v>0</v>
      </c>
      <c r="I97" s="30">
        <f>VLOOKUP('Score global'!$A97,'Essais-Inclusions'!$A$1:$Q$249,17,FALSE)</f>
        <v>2.0704383992866116E-2</v>
      </c>
      <c r="J97" s="30">
        <f>VLOOKUP('Score global'!$A97,Enseignement!$A$1:$I$249,9,FALSE)</f>
        <v>1.3609049795983107E-2</v>
      </c>
      <c r="K97" s="12">
        <f t="shared" si="1"/>
        <v>5.4390861565763823E-2</v>
      </c>
    </row>
    <row r="98" spans="1:11" x14ac:dyDescent="0.2">
      <c r="A98" s="25" t="s">
        <v>217</v>
      </c>
      <c r="B98" s="26" t="s">
        <v>218</v>
      </c>
      <c r="C98" s="26" t="s">
        <v>9</v>
      </c>
      <c r="D98" s="27" t="s">
        <v>389</v>
      </c>
      <c r="E98" s="28">
        <v>2014</v>
      </c>
      <c r="F98" s="30">
        <f>VLOOKUP('Score global'!$A98,Publications!$A$1:$J$249,10,FALSE)</f>
        <v>4.7648320486379401E-3</v>
      </c>
      <c r="G98" s="30">
        <f>VLOOKUP('Score global'!A98,'Essais-Inclusions'!$A$1:$Q$249,9,FALSE)</f>
        <v>8.2993842778608246E-3</v>
      </c>
      <c r="H98" s="30">
        <f>VLOOKUP('Score global'!$A98,'Essais-Inclusions'!$A$1:$Q$249,13,FALSE)</f>
        <v>0</v>
      </c>
      <c r="I98" s="30">
        <f>VLOOKUP('Score global'!$A98,'Essais-Inclusions'!$A$1:$Q$249,17,FALSE)</f>
        <v>2.8070134853099254E-2</v>
      </c>
      <c r="J98" s="30">
        <f>VLOOKUP('Score global'!$A98,Enseignement!$A$1:$I$249,9,FALSE)</f>
        <v>2.6101916446605346E-2</v>
      </c>
      <c r="K98" s="12">
        <f t="shared" si="1"/>
        <v>1.0963649870240417E-2</v>
      </c>
    </row>
    <row r="99" spans="1:11" x14ac:dyDescent="0.2">
      <c r="A99" s="32" t="s">
        <v>402</v>
      </c>
      <c r="B99" s="27" t="s">
        <v>403</v>
      </c>
      <c r="C99" s="27" t="s">
        <v>36</v>
      </c>
      <c r="D99" s="27" t="s">
        <v>389</v>
      </c>
      <c r="E99" s="33">
        <v>2016</v>
      </c>
      <c r="F99" s="30">
        <f>VLOOKUP('Score global'!$A99,Publications!$A$1:$J$249,10,FALSE)</f>
        <v>5.5264829060859642E-4</v>
      </c>
      <c r="G99" s="30">
        <f>VLOOKUP('Score global'!A99,'Essais-Inclusions'!$A$1:$Q$249,9,FALSE)</f>
        <v>0</v>
      </c>
      <c r="H99" s="30">
        <f>VLOOKUP('Score global'!$A99,'Essais-Inclusions'!$A$1:$Q$249,13,FALSE)</f>
        <v>0</v>
      </c>
      <c r="I99" s="30">
        <f>VLOOKUP('Score global'!$A99,'Essais-Inclusions'!$A$1:$Q$249,17,FALSE)</f>
        <v>0</v>
      </c>
      <c r="J99" s="30">
        <f>VLOOKUP('Score global'!$A99,Enseignement!$A$1:$I$249,9,FALSE)</f>
        <v>0</v>
      </c>
      <c r="K99" s="12">
        <f t="shared" si="1"/>
        <v>3.3158897436515785E-4</v>
      </c>
    </row>
    <row r="100" spans="1:11" x14ac:dyDescent="0.2">
      <c r="A100" s="25" t="s">
        <v>219</v>
      </c>
      <c r="B100" s="26" t="s">
        <v>220</v>
      </c>
      <c r="C100" s="26" t="s">
        <v>9</v>
      </c>
      <c r="D100" s="27" t="s">
        <v>389</v>
      </c>
      <c r="E100" s="28">
        <v>2012</v>
      </c>
      <c r="F100" s="30">
        <f>VLOOKUP('Score global'!$A100,Publications!$A$1:$J$249,10,FALSE)</f>
        <v>5.935639690895228E-2</v>
      </c>
      <c r="G100" s="30">
        <f>VLOOKUP('Score global'!A100,'Essais-Inclusions'!$A$1:$Q$249,9,FALSE)</f>
        <v>1.057491926686208E-2</v>
      </c>
      <c r="H100" s="30">
        <f>VLOOKUP('Score global'!$A100,'Essais-Inclusions'!$A$1:$Q$249,13,FALSE)</f>
        <v>0</v>
      </c>
      <c r="I100" s="30">
        <f>VLOOKUP('Score global'!$A100,'Essais-Inclusions'!$A$1:$Q$249,17,FALSE)</f>
        <v>1.1669235461069166E-2</v>
      </c>
      <c r="J100" s="30">
        <f>VLOOKUP('Score global'!$A100,Enseignement!$A$1:$I$249,9,FALSE)</f>
        <v>0.10257571907126878</v>
      </c>
      <c r="K100" s="12">
        <f t="shared" si="1"/>
        <v>6.2306157891308743E-2</v>
      </c>
    </row>
    <row r="101" spans="1:11" x14ac:dyDescent="0.2">
      <c r="A101" s="25" t="s">
        <v>221</v>
      </c>
      <c r="B101" s="26" t="s">
        <v>222</v>
      </c>
      <c r="C101" s="26" t="s">
        <v>9</v>
      </c>
      <c r="D101" s="27" t="s">
        <v>389</v>
      </c>
      <c r="E101" s="28">
        <v>2014</v>
      </c>
      <c r="F101" s="30">
        <f>VLOOKUP('Score global'!$A101,Publications!$A$1:$J$249,10,FALSE)</f>
        <v>2.639277849311239E-2</v>
      </c>
      <c r="G101" s="30">
        <f>VLOOKUP('Score global'!A101,'Essais-Inclusions'!$A$1:$Q$249,9,FALSE)</f>
        <v>1.2961273204145498E-2</v>
      </c>
      <c r="H101" s="30">
        <f>VLOOKUP('Score global'!$A101,'Essais-Inclusions'!$A$1:$Q$249,13,FALSE)</f>
        <v>0</v>
      </c>
      <c r="I101" s="30">
        <f>VLOOKUP('Score global'!$A101,'Essais-Inclusions'!$A$1:$Q$249,17,FALSE)</f>
        <v>1.7497615006895288E-2</v>
      </c>
      <c r="J101" s="30">
        <f>VLOOKUP('Score global'!$A101,Enseignement!$A$1:$I$249,9,FALSE)</f>
        <v>0.14575577470462792</v>
      </c>
      <c r="K101" s="12">
        <f t="shared" si="1"/>
        <v>5.3687385398528228E-2</v>
      </c>
    </row>
    <row r="102" spans="1:11" x14ac:dyDescent="0.2">
      <c r="A102" s="25" t="s">
        <v>223</v>
      </c>
      <c r="B102" s="26" t="s">
        <v>224</v>
      </c>
      <c r="C102" s="26" t="s">
        <v>9</v>
      </c>
      <c r="D102" s="27" t="s">
        <v>389</v>
      </c>
      <c r="E102" s="28">
        <v>2011</v>
      </c>
      <c r="F102" s="30">
        <f>VLOOKUP('Score global'!$A102,Publications!$A$1:$J$249,10,FALSE)</f>
        <v>8.1546217449929986E-2</v>
      </c>
      <c r="G102" s="30">
        <f>VLOOKUP('Score global'!A102,'Essais-Inclusions'!$A$1:$Q$249,9,FALSE)</f>
        <v>4.8429235361570171E-2</v>
      </c>
      <c r="H102" s="30">
        <f>VLOOKUP('Score global'!$A102,'Essais-Inclusions'!$A$1:$Q$249,13,FALSE)</f>
        <v>4.2381916539962327E-3</v>
      </c>
      <c r="I102" s="30">
        <f>VLOOKUP('Score global'!$A102,'Essais-Inclusions'!$A$1:$Q$249,17,FALSE)</f>
        <v>5.2195679588352029E-2</v>
      </c>
      <c r="J102" s="30">
        <f>VLOOKUP('Score global'!$A102,Enseignement!$A$1:$I$249,9,FALSE)</f>
        <v>0.40597554905943556</v>
      </c>
      <c r="K102" s="12">
        <f t="shared" si="1"/>
        <v>0.1554061534042071</v>
      </c>
    </row>
    <row r="103" spans="1:11" x14ac:dyDescent="0.2">
      <c r="A103" s="25" t="s">
        <v>225</v>
      </c>
      <c r="B103" s="26" t="s">
        <v>226</v>
      </c>
      <c r="C103" s="26" t="s">
        <v>9</v>
      </c>
      <c r="D103" s="27" t="s">
        <v>389</v>
      </c>
      <c r="E103" s="28">
        <v>2012</v>
      </c>
      <c r="F103" s="30">
        <f>VLOOKUP('Score global'!$A103,Publications!$A$1:$J$249,10,FALSE)</f>
        <v>3.9565023788513357E-2</v>
      </c>
      <c r="G103" s="30">
        <f>VLOOKUP('Score global'!A103,'Essais-Inclusions'!$A$1:$Q$249,9,FALSE)</f>
        <v>4.886363321689409E-2</v>
      </c>
      <c r="H103" s="30">
        <f>VLOOKUP('Score global'!$A103,'Essais-Inclusions'!$A$1:$Q$249,13,FALSE)</f>
        <v>0</v>
      </c>
      <c r="I103" s="30">
        <f>VLOOKUP('Score global'!$A103,'Essais-Inclusions'!$A$1:$Q$249,17,FALSE)</f>
        <v>0.1193371466965788</v>
      </c>
      <c r="J103" s="30">
        <f>VLOOKUP('Score global'!$A103,Enseignement!$A$1:$I$249,9,FALSE)</f>
        <v>0.11209800060019545</v>
      </c>
      <c r="K103" s="12">
        <f t="shared" si="1"/>
        <v>5.9224500117949205E-2</v>
      </c>
    </row>
    <row r="104" spans="1:11" x14ac:dyDescent="0.2">
      <c r="A104" s="25" t="s">
        <v>227</v>
      </c>
      <c r="B104" s="26" t="s">
        <v>228</v>
      </c>
      <c r="C104" s="26" t="s">
        <v>6</v>
      </c>
      <c r="D104" s="27" t="s">
        <v>389</v>
      </c>
      <c r="E104" s="28">
        <v>2009</v>
      </c>
      <c r="F104" s="30">
        <f>VLOOKUP('Score global'!$A104,Publications!$A$1:$J$249,10,FALSE)</f>
        <v>1.0163286668029856</v>
      </c>
      <c r="G104" s="30">
        <f>VLOOKUP('Score global'!A104,'Essais-Inclusions'!$A$1:$Q$249,9,FALSE)</f>
        <v>1.8080642952518833</v>
      </c>
      <c r="H104" s="30">
        <f>VLOOKUP('Score global'!$A104,'Essais-Inclusions'!$A$1:$Q$249,13,FALSE)</f>
        <v>1.7866256731713801</v>
      </c>
      <c r="I104" s="30">
        <f>VLOOKUP('Score global'!$A104,'Essais-Inclusions'!$A$1:$Q$249,17,FALSE)</f>
        <v>2.0056289660837643</v>
      </c>
      <c r="J104" s="30">
        <f>VLOOKUP('Score global'!$A104,Enseignement!$A$1:$I$249,9,FALSE)</f>
        <v>2.4169348732420168</v>
      </c>
      <c r="K104" s="12">
        <f t="shared" si="1"/>
        <v>1.4919640252989257</v>
      </c>
    </row>
    <row r="105" spans="1:11" s="80" customFormat="1" x14ac:dyDescent="0.2">
      <c r="A105" s="25" t="s">
        <v>121</v>
      </c>
      <c r="B105" s="26" t="s">
        <v>122</v>
      </c>
      <c r="C105" s="26" t="s">
        <v>70</v>
      </c>
      <c r="D105" s="18" t="s">
        <v>406</v>
      </c>
      <c r="E105" s="11">
        <v>2009</v>
      </c>
      <c r="F105" s="34">
        <f>VLOOKUP('Score global'!$A105,Publications!$A$1:$J$249,10,FALSE)</f>
        <v>0.36179777580162864</v>
      </c>
      <c r="G105" s="34">
        <f>VLOOKUP('Score global'!A105,'Essais-Inclusions'!$A$1:$Q$249,9,FALSE)</f>
        <v>0.24358210241925393</v>
      </c>
      <c r="H105" s="34">
        <f>VLOOKUP('Score global'!$A105,'Essais-Inclusions'!$A$1:$Q$249,13,FALSE)</f>
        <v>0.25819486581493573</v>
      </c>
      <c r="I105" s="34">
        <f>VLOOKUP('Score global'!$A105,'Essais-Inclusions'!$A$1:$Q$249,17,FALSE)</f>
        <v>0.35762220108751563</v>
      </c>
      <c r="J105" s="34">
        <f>VLOOKUP('Score global'!$A105,Enseignement!$A$1:$I$249,9,FALSE)</f>
        <v>0.50447985931862793</v>
      </c>
      <c r="K105" s="12">
        <f t="shared" si="1"/>
        <v>0.38510125160701525</v>
      </c>
    </row>
    <row r="106" spans="1:11" x14ac:dyDescent="0.2">
      <c r="A106" s="25" t="s">
        <v>123</v>
      </c>
      <c r="B106" s="26" t="s">
        <v>124</v>
      </c>
      <c r="C106" s="26" t="s">
        <v>70</v>
      </c>
      <c r="D106" s="27" t="s">
        <v>406</v>
      </c>
      <c r="E106" s="28">
        <v>2009</v>
      </c>
      <c r="F106" s="30">
        <f>VLOOKUP('Score global'!$A106,Publications!$A$1:$J$249,10,FALSE)</f>
        <v>0.31824847994072342</v>
      </c>
      <c r="G106" s="30">
        <f>VLOOKUP('Score global'!A106,'Essais-Inclusions'!$A$1:$Q$249,9,FALSE)</f>
        <v>0.82269015938204304</v>
      </c>
      <c r="H106" s="30">
        <f>VLOOKUP('Score global'!$A106,'Essais-Inclusions'!$A$1:$Q$249,13,FALSE)</f>
        <v>1.1119466189062888</v>
      </c>
      <c r="I106" s="30">
        <f>VLOOKUP('Score global'!$A106,'Essais-Inclusions'!$A$1:$Q$249,17,FALSE)</f>
        <v>0.96702842900338459</v>
      </c>
      <c r="J106" s="30">
        <f>VLOOKUP('Score global'!$A106,Enseignement!$A$1:$I$249,9,FALSE)</f>
        <v>4.9884771262519584E-2</v>
      </c>
      <c r="K106" s="12">
        <f t="shared" si="1"/>
        <v>0.34850644074605758</v>
      </c>
    </row>
    <row r="107" spans="1:11" x14ac:dyDescent="0.2">
      <c r="A107" s="32" t="s">
        <v>404</v>
      </c>
      <c r="B107" s="27" t="s">
        <v>405</v>
      </c>
      <c r="C107" s="27" t="s">
        <v>36</v>
      </c>
      <c r="D107" s="27" t="s">
        <v>406</v>
      </c>
      <c r="E107" s="33">
        <v>2016</v>
      </c>
      <c r="F107" s="30">
        <f>VLOOKUP('Score global'!$A107,Publications!$A$1:$J$249,10,FALSE)</f>
        <v>3.0144452215014349E-4</v>
      </c>
      <c r="G107" s="30">
        <f>VLOOKUP('Score global'!A107,'Essais-Inclusions'!$A$1:$Q$249,9,FALSE)</f>
        <v>0</v>
      </c>
      <c r="H107" s="30">
        <f>VLOOKUP('Score global'!$A107,'Essais-Inclusions'!$A$1:$Q$249,13,FALSE)</f>
        <v>0</v>
      </c>
      <c r="I107" s="30">
        <f>VLOOKUP('Score global'!$A107,'Essais-Inclusions'!$A$1:$Q$249,17,FALSE)</f>
        <v>0</v>
      </c>
      <c r="J107" s="30">
        <f>VLOOKUP('Score global'!$A107,Enseignement!$A$1:$I$249,9,FALSE)</f>
        <v>0</v>
      </c>
      <c r="K107" s="12">
        <f t="shared" si="1"/>
        <v>1.8086671329008608E-4</v>
      </c>
    </row>
    <row r="108" spans="1:11" x14ac:dyDescent="0.2">
      <c r="A108" s="32" t="s">
        <v>407</v>
      </c>
      <c r="B108" s="27" t="s">
        <v>408</v>
      </c>
      <c r="C108" s="27" t="s">
        <v>36</v>
      </c>
      <c r="D108" s="27" t="s">
        <v>406</v>
      </c>
      <c r="E108" s="33">
        <v>2016</v>
      </c>
      <c r="F108" s="30">
        <f>VLOOKUP('Score global'!$A108,Publications!$A$1:$J$249,10,FALSE)</f>
        <v>6.0791311966945606E-3</v>
      </c>
      <c r="G108" s="30">
        <f>VLOOKUP('Score global'!A108,'Essais-Inclusions'!$A$1:$Q$249,9,FALSE)</f>
        <v>0</v>
      </c>
      <c r="H108" s="30">
        <f>VLOOKUP('Score global'!$A108,'Essais-Inclusions'!$A$1:$Q$249,13,FALSE)</f>
        <v>0</v>
      </c>
      <c r="I108" s="30">
        <f>VLOOKUP('Score global'!$A108,'Essais-Inclusions'!$A$1:$Q$249,17,FALSE)</f>
        <v>0</v>
      </c>
      <c r="J108" s="30">
        <f>VLOOKUP('Score global'!$A108,Enseignement!$A$1:$I$249,9,FALSE)</f>
        <v>0</v>
      </c>
      <c r="K108" s="12">
        <f t="shared" si="1"/>
        <v>3.6474787180167364E-3</v>
      </c>
    </row>
    <row r="109" spans="1:11" s="80" customFormat="1" x14ac:dyDescent="0.2">
      <c r="A109" s="25" t="s">
        <v>125</v>
      </c>
      <c r="B109" s="26" t="s">
        <v>126</v>
      </c>
      <c r="C109" s="26" t="s">
        <v>70</v>
      </c>
      <c r="D109" s="18" t="s">
        <v>406</v>
      </c>
      <c r="E109" s="11">
        <v>2009</v>
      </c>
      <c r="F109" s="34">
        <f>VLOOKUP('Score global'!$A109,Publications!$A$1:$J$249,10,FALSE)</f>
        <v>9.6338668143455236E-2</v>
      </c>
      <c r="G109" s="34">
        <f>VLOOKUP('Score global'!A109,'Essais-Inclusions'!$A$1:$Q$249,9,FALSE)</f>
        <v>6.2371596549715309E-2</v>
      </c>
      <c r="H109" s="34">
        <f>VLOOKUP('Score global'!$A109,'Essais-Inclusions'!$A$1:$Q$249,13,FALSE)</f>
        <v>5.1182082595164026E-2</v>
      </c>
      <c r="I109" s="34">
        <f>VLOOKUP('Score global'!$A109,'Essais-Inclusions'!$A$1:$Q$249,17,FALSE)</f>
        <v>9.6004244878010209E-2</v>
      </c>
      <c r="J109" s="34">
        <f>VLOOKUP('Score global'!$A109,Enseignement!$A$1:$I$249,9,FALSE)</f>
        <v>0.11937841278313446</v>
      </c>
      <c r="K109" s="12">
        <f t="shared" si="1"/>
        <v>9.7733426229945519E-2</v>
      </c>
    </row>
    <row r="110" spans="1:11" x14ac:dyDescent="0.2">
      <c r="A110" s="25" t="s">
        <v>547</v>
      </c>
      <c r="B110" s="26" t="s">
        <v>127</v>
      </c>
      <c r="C110" s="26" t="s">
        <v>128</v>
      </c>
      <c r="D110" s="27" t="s">
        <v>406</v>
      </c>
      <c r="E110" s="28">
        <v>2012</v>
      </c>
      <c r="F110" s="30">
        <f>VLOOKUP('Score global'!$A110,Publications!$A$1:$J$249,10,FALSE)</f>
        <v>1.1770196569513541E-2</v>
      </c>
      <c r="G110" s="30">
        <f>VLOOKUP('Score global'!A110,'Essais-Inclusions'!$A$1:$Q$249,9,FALSE)</f>
        <v>1.7305939952511413</v>
      </c>
      <c r="H110" s="30">
        <f>VLOOKUP('Score global'!$A110,'Essais-Inclusions'!$A$1:$Q$249,13,FALSE)</f>
        <v>2.2009333499589236</v>
      </c>
      <c r="I110" s="30">
        <f>VLOOKUP('Score global'!$A110,'Essais-Inclusions'!$A$1:$Q$249,17,FALSE)</f>
        <v>0</v>
      </c>
      <c r="J110" s="30">
        <f>VLOOKUP('Score global'!$A110,Enseignement!$A$1:$I$249,9,FALSE)</f>
        <v>0</v>
      </c>
      <c r="K110" s="12">
        <f t="shared" si="1"/>
        <v>0.2232961219282617</v>
      </c>
    </row>
    <row r="111" spans="1:11" x14ac:dyDescent="0.2">
      <c r="A111" s="25" t="s">
        <v>129</v>
      </c>
      <c r="B111" s="26" t="s">
        <v>130</v>
      </c>
      <c r="C111" s="26" t="s">
        <v>128</v>
      </c>
      <c r="D111" s="27" t="s">
        <v>406</v>
      </c>
      <c r="E111" s="28">
        <v>2013</v>
      </c>
      <c r="F111" s="30">
        <f>VLOOKUP('Score global'!$A111,Publications!$A$1:$J$249,10,FALSE)</f>
        <v>0.867022143526327</v>
      </c>
      <c r="G111" s="30">
        <f>VLOOKUP('Score global'!A111,'Essais-Inclusions'!$A$1:$Q$249,9,FALSE)</f>
        <v>0.12583873664966264</v>
      </c>
      <c r="H111" s="30">
        <f>VLOOKUP('Score global'!$A111,'Essais-Inclusions'!$A$1:$Q$249,13,FALSE)</f>
        <v>0</v>
      </c>
      <c r="I111" s="30">
        <f>VLOOKUP('Score global'!$A111,'Essais-Inclusions'!$A$1:$Q$249,17,FALSE)</f>
        <v>0.20998525732018775</v>
      </c>
      <c r="J111" s="30">
        <f>VLOOKUP('Score global'!$A111,Enseignement!$A$1:$I$249,9,FALSE)</f>
        <v>3.2852907945607454E-2</v>
      </c>
      <c r="K111" s="12">
        <f t="shared" si="1"/>
        <v>0.54374705391073697</v>
      </c>
    </row>
    <row r="112" spans="1:11" x14ac:dyDescent="0.2">
      <c r="A112" s="25" t="s">
        <v>131</v>
      </c>
      <c r="B112" s="26" t="s">
        <v>295</v>
      </c>
      <c r="C112" s="26" t="s">
        <v>9</v>
      </c>
      <c r="D112" s="27" t="s">
        <v>406</v>
      </c>
      <c r="E112" s="28">
        <v>2009</v>
      </c>
      <c r="F112" s="30">
        <f>VLOOKUP('Score global'!$A112,Publications!$A$1:$J$249,10,FALSE)</f>
        <v>0.29210995480911189</v>
      </c>
      <c r="G112" s="30">
        <f>VLOOKUP('Score global'!A112,'Essais-Inclusions'!$A$1:$Q$249,9,FALSE)</f>
        <v>0.11413371480282974</v>
      </c>
      <c r="H112" s="30">
        <f>VLOOKUP('Score global'!$A112,'Essais-Inclusions'!$A$1:$Q$249,13,FALSE)</f>
        <v>0.11824728799762033</v>
      </c>
      <c r="I112" s="30">
        <f>VLOOKUP('Score global'!$A112,'Essais-Inclusions'!$A$1:$Q$249,17,FALSE)</f>
        <v>0.13649895751068072</v>
      </c>
      <c r="J112" s="30">
        <f>VLOOKUP('Score global'!$A112,Enseignement!$A$1:$I$249,9,FALSE)</f>
        <v>0</v>
      </c>
      <c r="K112" s="12">
        <f t="shared" si="1"/>
        <v>0.19350688633991911</v>
      </c>
    </row>
    <row r="113" spans="1:11" x14ac:dyDescent="0.2">
      <c r="A113" s="25" t="s">
        <v>132</v>
      </c>
      <c r="B113" s="26" t="s">
        <v>133</v>
      </c>
      <c r="C113" s="26" t="s">
        <v>9</v>
      </c>
      <c r="D113" s="27" t="s">
        <v>406</v>
      </c>
      <c r="E113" s="28">
        <v>2009</v>
      </c>
      <c r="F113" s="30">
        <f>VLOOKUP('Score global'!$A113,Publications!$A$1:$J$249,10,FALSE)</f>
        <v>0.35934751263490949</v>
      </c>
      <c r="G113" s="30">
        <f>VLOOKUP('Score global'!A113,'Essais-Inclusions'!$A$1:$Q$249,9,FALSE)</f>
        <v>0.2120503547731587</v>
      </c>
      <c r="H113" s="30">
        <f>VLOOKUP('Score global'!$A113,'Essais-Inclusions'!$A$1:$Q$249,13,FALSE)</f>
        <v>0.20894408459769612</v>
      </c>
      <c r="I113" s="30">
        <f>VLOOKUP('Score global'!$A113,'Essais-Inclusions'!$A$1:$Q$249,17,FALSE)</f>
        <v>0.31196464902007298</v>
      </c>
      <c r="J113" s="30">
        <f>VLOOKUP('Score global'!$A113,Enseignement!$A$1:$I$249,9,FALSE)</f>
        <v>0.34031652998885542</v>
      </c>
      <c r="K113" s="12">
        <f t="shared" si="1"/>
        <v>0.33632092020435944</v>
      </c>
    </row>
    <row r="114" spans="1:11" s="80" customFormat="1" x14ac:dyDescent="0.2">
      <c r="A114" s="25" t="s">
        <v>134</v>
      </c>
      <c r="B114" s="26" t="s">
        <v>135</v>
      </c>
      <c r="C114" s="26" t="s">
        <v>70</v>
      </c>
      <c r="D114" s="18" t="s">
        <v>406</v>
      </c>
      <c r="E114" s="11">
        <v>2009</v>
      </c>
      <c r="F114" s="34">
        <f>VLOOKUP('Score global'!$A114,Publications!$A$1:$J$249,10,FALSE)</f>
        <v>0.33062602336803587</v>
      </c>
      <c r="G114" s="34">
        <f>VLOOKUP('Score global'!A114,'Essais-Inclusions'!$A$1:$Q$249,9,FALSE)</f>
        <v>0.12525155620358266</v>
      </c>
      <c r="H114" s="34">
        <f>VLOOKUP('Score global'!$A114,'Essais-Inclusions'!$A$1:$Q$249,13,FALSE)</f>
        <v>8.0369157162036825E-2</v>
      </c>
      <c r="I114" s="34">
        <f>VLOOKUP('Score global'!$A114,'Essais-Inclusions'!$A$1:$Q$249,17,FALSE)</f>
        <v>0.26766257981643737</v>
      </c>
      <c r="J114" s="34">
        <f>VLOOKUP('Score global'!$A114,Enseignement!$A$1:$I$249,9,FALSE)</f>
        <v>0.11773625810448685</v>
      </c>
      <c r="K114" s="12">
        <f t="shared" si="1"/>
        <v>0.2498253209747098</v>
      </c>
    </row>
    <row r="115" spans="1:11" x14ac:dyDescent="0.2">
      <c r="A115" s="25" t="s">
        <v>136</v>
      </c>
      <c r="B115" s="26" t="s">
        <v>137</v>
      </c>
      <c r="C115" s="26" t="s">
        <v>12</v>
      </c>
      <c r="D115" s="27" t="s">
        <v>406</v>
      </c>
      <c r="E115" s="28">
        <v>2009</v>
      </c>
      <c r="F115" s="30">
        <f>VLOOKUP('Score global'!$A115,Publications!$A$1:$J$249,10,FALSE)</f>
        <v>1.8051140760508686</v>
      </c>
      <c r="G115" s="30">
        <f>VLOOKUP('Score global'!A115,'Essais-Inclusions'!$A$1:$Q$249,9,FALSE)</f>
        <v>1.3099514026396168</v>
      </c>
      <c r="H115" s="30">
        <f>VLOOKUP('Score global'!$A115,'Essais-Inclusions'!$A$1:$Q$249,13,FALSE)</f>
        <v>1.2829016567923381</v>
      </c>
      <c r="I115" s="30">
        <f>VLOOKUP('Score global'!$A115,'Essais-Inclusions'!$A$1:$Q$249,17,FALSE)</f>
        <v>1.2233895769019791</v>
      </c>
      <c r="J115" s="30">
        <f>VLOOKUP('Score global'!$A115,Enseignement!$A$1:$I$249,9,FALSE)</f>
        <v>0.11775662956249636</v>
      </c>
      <c r="K115" s="12">
        <f t="shared" si="1"/>
        <v>1.3040501043659818</v>
      </c>
    </row>
    <row r="116" spans="1:11" x14ac:dyDescent="0.2">
      <c r="A116" s="25" t="s">
        <v>138</v>
      </c>
      <c r="B116" s="26" t="s">
        <v>139</v>
      </c>
      <c r="C116" s="26" t="s">
        <v>6</v>
      </c>
      <c r="D116" s="27" t="s">
        <v>406</v>
      </c>
      <c r="E116" s="28">
        <v>2009</v>
      </c>
      <c r="F116" s="30">
        <f>VLOOKUP('Score global'!$A116,Publications!$A$1:$J$249,10,FALSE)</f>
        <v>28.215278332846108</v>
      </c>
      <c r="G116" s="30">
        <f>VLOOKUP('Score global'!A116,'Essais-Inclusions'!$A$1:$Q$249,9,FALSE)</f>
        <v>12.352758046279224</v>
      </c>
      <c r="H116" s="30">
        <f>VLOOKUP('Score global'!$A116,'Essais-Inclusions'!$A$1:$Q$249,13,FALSE)</f>
        <v>13.426524984165258</v>
      </c>
      <c r="I116" s="30">
        <f>VLOOKUP('Score global'!$A116,'Essais-Inclusions'!$A$1:$Q$249,17,FALSE)</f>
        <v>12.378993036654773</v>
      </c>
      <c r="J116" s="30">
        <f>VLOOKUP('Score global'!$A116,Enseignement!$A$1:$I$249,9,FALSE)</f>
        <v>17.209389256135175</v>
      </c>
      <c r="K116" s="12">
        <f t="shared" si="1"/>
        <v>23.1445346018821</v>
      </c>
    </row>
    <row r="117" spans="1:11" x14ac:dyDescent="0.2">
      <c r="A117" s="25" t="s">
        <v>140</v>
      </c>
      <c r="B117" s="26" t="s">
        <v>141</v>
      </c>
      <c r="C117" s="26" t="s">
        <v>142</v>
      </c>
      <c r="D117" s="27" t="s">
        <v>406</v>
      </c>
      <c r="E117" s="28">
        <v>2009</v>
      </c>
      <c r="F117" s="30">
        <f>VLOOKUP('Score global'!$A117,Publications!$A$1:$J$249,10,FALSE)</f>
        <v>1.176712278154556</v>
      </c>
      <c r="G117" s="30">
        <f>VLOOKUP('Score global'!A117,'Essais-Inclusions'!$A$1:$Q$249,9,FALSE)</f>
        <v>0.38796861705645846</v>
      </c>
      <c r="H117" s="30">
        <f>VLOOKUP('Score global'!$A117,'Essais-Inclusions'!$A$1:$Q$249,13,FALSE)</f>
        <v>0.67931247727322908</v>
      </c>
      <c r="I117" s="30">
        <f>VLOOKUP('Score global'!$A117,'Essais-Inclusions'!$A$1:$Q$249,17,FALSE)</f>
        <v>0.87071242231737944</v>
      </c>
      <c r="J117" s="30">
        <f>VLOOKUP('Score global'!$A117,Enseignement!$A$1:$I$249,9,FALSE)</f>
        <v>0.64096054321456475</v>
      </c>
      <c r="K117" s="12">
        <f t="shared" si="1"/>
        <v>0.95979645977720274</v>
      </c>
    </row>
    <row r="118" spans="1:11" x14ac:dyDescent="0.2">
      <c r="A118" s="32" t="s">
        <v>409</v>
      </c>
      <c r="B118" s="27" t="s">
        <v>410</v>
      </c>
      <c r="C118" s="27" t="s">
        <v>70</v>
      </c>
      <c r="D118" s="27" t="s">
        <v>406</v>
      </c>
      <c r="E118" s="33">
        <v>2016</v>
      </c>
      <c r="F118" s="30">
        <f>VLOOKUP('Score global'!$A118,Publications!$A$1:$J$249,10,FALSE)</f>
        <v>2.4115561772011479E-3</v>
      </c>
      <c r="G118" s="30">
        <f>VLOOKUP('Score global'!A118,'Essais-Inclusions'!$A$1:$Q$249,9,FALSE)</f>
        <v>1.1594202898550724E-3</v>
      </c>
      <c r="H118" s="30">
        <f>VLOOKUP('Score global'!$A118,'Essais-Inclusions'!$A$1:$Q$249,13,FALSE)</f>
        <v>0</v>
      </c>
      <c r="I118" s="30">
        <f>VLOOKUP('Score global'!$A118,'Essais-Inclusions'!$A$1:$Q$249,17,FALSE)</f>
        <v>1.5429869964345691E-2</v>
      </c>
      <c r="J118" s="30">
        <f>VLOOKUP('Score global'!$A118,Enseignement!$A$1:$I$249,9,FALSE)</f>
        <v>0</v>
      </c>
      <c r="K118" s="12">
        <f t="shared" si="1"/>
        <v>2.1278966208365451E-3</v>
      </c>
    </row>
    <row r="119" spans="1:11" x14ac:dyDescent="0.2">
      <c r="A119" s="32" t="s">
        <v>411</v>
      </c>
      <c r="B119" s="27" t="s">
        <v>412</v>
      </c>
      <c r="C119" s="27" t="s">
        <v>36</v>
      </c>
      <c r="D119" s="27" t="s">
        <v>406</v>
      </c>
      <c r="E119" s="33">
        <v>2016</v>
      </c>
      <c r="F119" s="30">
        <f>VLOOKUP('Score global'!$A119,Publications!$A$1:$J$249,10,FALSE)</f>
        <v>0</v>
      </c>
      <c r="G119" s="30">
        <f>VLOOKUP('Score global'!A119,'Essais-Inclusions'!$A$1:$Q$249,9,FALSE)</f>
        <v>0</v>
      </c>
      <c r="H119" s="30">
        <f>VLOOKUP('Score global'!$A119,'Essais-Inclusions'!$A$1:$Q$249,13,FALSE)</f>
        <v>0</v>
      </c>
      <c r="I119" s="30">
        <f>VLOOKUP('Score global'!$A119,'Essais-Inclusions'!$A$1:$Q$249,17,FALSE)</f>
        <v>0</v>
      </c>
      <c r="J119" s="30">
        <f>VLOOKUP('Score global'!$A119,Enseignement!$A$1:$I$249,9,FALSE)</f>
        <v>0</v>
      </c>
      <c r="K119" s="12">
        <f t="shared" ref="K119:K176" si="2">(F119*0.6)+(G119*0.055)+(H119*0.055)+(I119*0.04)+(J119*0.25)</f>
        <v>0</v>
      </c>
    </row>
    <row r="120" spans="1:11" x14ac:dyDescent="0.2">
      <c r="A120" s="25" t="s">
        <v>143</v>
      </c>
      <c r="B120" s="26" t="s">
        <v>144</v>
      </c>
      <c r="C120" s="26" t="s">
        <v>128</v>
      </c>
      <c r="D120" s="27" t="s">
        <v>406</v>
      </c>
      <c r="E120" s="28">
        <v>2012</v>
      </c>
      <c r="F120" s="30">
        <f>VLOOKUP('Score global'!$A120,Publications!$A$1:$J$249,10,FALSE)</f>
        <v>9.4289207654236373E-2</v>
      </c>
      <c r="G120" s="30">
        <f>VLOOKUP('Score global'!A120,'Essais-Inclusions'!$A$1:$Q$249,9,FALSE)</f>
        <v>5.9665300323340373E-2</v>
      </c>
      <c r="H120" s="30">
        <f>VLOOKUP('Score global'!$A120,'Essais-Inclusions'!$A$1:$Q$249,13,FALSE)</f>
        <v>0</v>
      </c>
      <c r="I120" s="30">
        <f>VLOOKUP('Score global'!$A120,'Essais-Inclusions'!$A$1:$Q$249,17,FALSE)</f>
        <v>8.9290454659051721E-2</v>
      </c>
      <c r="J120" s="30">
        <f>VLOOKUP('Score global'!$A120,Enseignement!$A$1:$I$249,9,FALSE)</f>
        <v>7.8689246608025773E-2</v>
      </c>
      <c r="K120" s="12">
        <f t="shared" si="2"/>
        <v>8.309904594869405E-2</v>
      </c>
    </row>
    <row r="121" spans="1:11" x14ac:dyDescent="0.2">
      <c r="A121" s="25" t="s">
        <v>145</v>
      </c>
      <c r="B121" s="26" t="s">
        <v>146</v>
      </c>
      <c r="C121" s="26" t="s">
        <v>9</v>
      </c>
      <c r="D121" s="27" t="s">
        <v>406</v>
      </c>
      <c r="E121" s="28">
        <v>2013</v>
      </c>
      <c r="F121" s="30">
        <f>VLOOKUP('Score global'!$A121,Publications!$A$1:$J$249,10,FALSE)</f>
        <v>3.9356806420681623E-2</v>
      </c>
      <c r="G121" s="30">
        <f>VLOOKUP('Score global'!A121,'Essais-Inclusions'!$A$1:$Q$249,9,FALSE)</f>
        <v>3.8980650679894036E-2</v>
      </c>
      <c r="H121" s="30">
        <f>VLOOKUP('Score global'!$A121,'Essais-Inclusions'!$A$1:$Q$249,13,FALSE)</f>
        <v>1.1869473370740985E-2</v>
      </c>
      <c r="I121" s="30">
        <f>VLOOKUP('Score global'!$A121,'Essais-Inclusions'!$A$1:$Q$249,17,FALSE)</f>
        <v>3.1861243378902643E-2</v>
      </c>
      <c r="J121" s="30">
        <f>VLOOKUP('Score global'!$A121,Enseignement!$A$1:$I$249,9,FALSE)</f>
        <v>3.915062914378982E-2</v>
      </c>
      <c r="K121" s="12">
        <f t="shared" si="2"/>
        <v>3.7472947696297464E-2</v>
      </c>
    </row>
    <row r="122" spans="1:11" x14ac:dyDescent="0.2">
      <c r="A122" s="25" t="s">
        <v>147</v>
      </c>
      <c r="B122" s="26" t="s">
        <v>148</v>
      </c>
      <c r="C122" s="26" t="s">
        <v>9</v>
      </c>
      <c r="D122" s="27" t="s">
        <v>406</v>
      </c>
      <c r="E122" s="28">
        <v>2013</v>
      </c>
      <c r="F122" s="30">
        <f>VLOOKUP('Score global'!$A122,Publications!$A$1:$J$249,10,FALSE)</f>
        <v>1.3994138352314053E-2</v>
      </c>
      <c r="G122" s="30">
        <f>VLOOKUP('Score global'!A122,'Essais-Inclusions'!$A$1:$Q$249,9,FALSE)</f>
        <v>9.5505256921535556E-3</v>
      </c>
      <c r="H122" s="30">
        <f>VLOOKUP('Score global'!$A122,'Essais-Inclusions'!$A$1:$Q$249,13,FALSE)</f>
        <v>0</v>
      </c>
      <c r="I122" s="30">
        <f>VLOOKUP('Score global'!$A122,'Essais-Inclusions'!$A$1:$Q$249,17,FALSE)</f>
        <v>5.6319906469931022E-3</v>
      </c>
      <c r="J122" s="30">
        <f>VLOOKUP('Score global'!$A122,Enseignement!$A$1:$I$249,9,FALSE)</f>
        <v>0</v>
      </c>
      <c r="K122" s="12">
        <f t="shared" si="2"/>
        <v>9.1470415503366025E-3</v>
      </c>
    </row>
    <row r="123" spans="1:11" x14ac:dyDescent="0.2">
      <c r="A123" s="25" t="s">
        <v>149</v>
      </c>
      <c r="B123" s="26" t="s">
        <v>150</v>
      </c>
      <c r="C123" s="26" t="s">
        <v>9</v>
      </c>
      <c r="D123" s="27" t="s">
        <v>406</v>
      </c>
      <c r="E123" s="28">
        <v>2009</v>
      </c>
      <c r="F123" s="30">
        <f>VLOOKUP('Score global'!$A123,Publications!$A$1:$J$249,10,FALSE)</f>
        <v>0.21822103545784</v>
      </c>
      <c r="G123" s="30">
        <f>VLOOKUP('Score global'!A123,'Essais-Inclusions'!$A$1:$Q$249,9,FALSE)</f>
        <v>8.8008628321818924E-2</v>
      </c>
      <c r="H123" s="30">
        <f>VLOOKUP('Score global'!$A123,'Essais-Inclusions'!$A$1:$Q$249,13,FALSE)</f>
        <v>1.837336688608136E-2</v>
      </c>
      <c r="I123" s="30">
        <f>VLOOKUP('Score global'!$A123,'Essais-Inclusions'!$A$1:$Q$249,17,FALSE)</f>
        <v>0.42324228511643425</v>
      </c>
      <c r="J123" s="30">
        <f>VLOOKUP('Score global'!$A123,Enseignement!$A$1:$I$249,9,FALSE)</f>
        <v>0.16861270245623591</v>
      </c>
      <c r="K123" s="12">
        <f t="shared" si="2"/>
        <v>0.19586649802985484</v>
      </c>
    </row>
    <row r="124" spans="1:11" x14ac:dyDescent="0.2">
      <c r="A124" s="25" t="s">
        <v>151</v>
      </c>
      <c r="B124" s="26" t="s">
        <v>152</v>
      </c>
      <c r="C124" s="26" t="s">
        <v>9</v>
      </c>
      <c r="D124" s="27" t="s">
        <v>406</v>
      </c>
      <c r="E124" s="28">
        <v>2009</v>
      </c>
      <c r="F124" s="30">
        <f>VLOOKUP('Score global'!$A124,Publications!$A$1:$J$249,10,FALSE)</f>
        <v>0.425170585868415</v>
      </c>
      <c r="G124" s="30">
        <f>VLOOKUP('Score global'!A124,'Essais-Inclusions'!$A$1:$Q$249,9,FALSE)</f>
        <v>0.54204401997785712</v>
      </c>
      <c r="H124" s="30">
        <f>VLOOKUP('Score global'!$A124,'Essais-Inclusions'!$A$1:$Q$249,13,FALSE)</f>
        <v>0.46028617622120116</v>
      </c>
      <c r="I124" s="30">
        <f>VLOOKUP('Score global'!$A124,'Essais-Inclusions'!$A$1:$Q$249,17,FALSE)</f>
        <v>0.38246242207943598</v>
      </c>
      <c r="J124" s="30">
        <f>VLOOKUP('Score global'!$A124,Enseignement!$A$1:$I$249,9,FALSE)</f>
        <v>0.33295736266883358</v>
      </c>
      <c r="K124" s="12">
        <f t="shared" si="2"/>
        <v>0.40876834986238297</v>
      </c>
    </row>
    <row r="125" spans="1:11" x14ac:dyDescent="0.2">
      <c r="A125" s="25" t="s">
        <v>153</v>
      </c>
      <c r="B125" s="26" t="s">
        <v>154</v>
      </c>
      <c r="C125" s="26" t="s">
        <v>9</v>
      </c>
      <c r="D125" s="27" t="s">
        <v>406</v>
      </c>
      <c r="E125" s="28">
        <v>2011</v>
      </c>
      <c r="F125" s="30">
        <f>VLOOKUP('Score global'!$A125,Publications!$A$1:$J$249,10,FALSE)</f>
        <v>0.14864569877889544</v>
      </c>
      <c r="G125" s="30">
        <f>VLOOKUP('Score global'!A125,'Essais-Inclusions'!$A$1:$Q$249,9,FALSE)</f>
        <v>6.5689149612199932E-2</v>
      </c>
      <c r="H125" s="30">
        <f>VLOOKUP('Score global'!$A125,'Essais-Inclusions'!$A$1:$Q$249,13,FALSE)</f>
        <v>0</v>
      </c>
      <c r="I125" s="30">
        <f>VLOOKUP('Score global'!$A125,'Essais-Inclusions'!$A$1:$Q$249,17,FALSE)</f>
        <v>0.11466376536408875</v>
      </c>
      <c r="J125" s="30">
        <f>VLOOKUP('Score global'!$A125,Enseignement!$A$1:$I$249,9,FALSE)</f>
        <v>0.18916598493837625</v>
      </c>
      <c r="K125" s="12">
        <f t="shared" si="2"/>
        <v>0.14467836934516587</v>
      </c>
    </row>
    <row r="126" spans="1:11" x14ac:dyDescent="0.2">
      <c r="A126" s="25" t="s">
        <v>155</v>
      </c>
      <c r="B126" s="26" t="s">
        <v>156</v>
      </c>
      <c r="C126" s="26" t="s">
        <v>9</v>
      </c>
      <c r="D126" s="27" t="s">
        <v>406</v>
      </c>
      <c r="E126" s="28">
        <v>2014</v>
      </c>
      <c r="F126" s="30">
        <f>VLOOKUP('Score global'!$A126,Publications!$A$1:$J$249,10,FALSE)</f>
        <v>1.764615704086794E-2</v>
      </c>
      <c r="G126" s="30">
        <f>VLOOKUP('Score global'!A126,'Essais-Inclusions'!$A$1:$Q$249,9,FALSE)</f>
        <v>3.0878696531733155E-2</v>
      </c>
      <c r="H126" s="30">
        <f>VLOOKUP('Score global'!$A126,'Essais-Inclusions'!$A$1:$Q$249,13,FALSE)</f>
        <v>1.9418834142795372E-2</v>
      </c>
      <c r="I126" s="30">
        <f>VLOOKUP('Score global'!$A126,'Essais-Inclusions'!$A$1:$Q$249,17,FALSE)</f>
        <v>4.818645584725359E-2</v>
      </c>
      <c r="J126" s="30">
        <f>VLOOKUP('Score global'!$A126,Enseignement!$A$1:$I$249,9,FALSE)</f>
        <v>2.9371063853822474E-2</v>
      </c>
      <c r="K126" s="12">
        <f t="shared" si="2"/>
        <v>2.2624282608965596E-2</v>
      </c>
    </row>
    <row r="127" spans="1:11" x14ac:dyDescent="0.2">
      <c r="A127" s="25" t="s">
        <v>157</v>
      </c>
      <c r="B127" s="26" t="s">
        <v>158</v>
      </c>
      <c r="C127" s="26" t="s">
        <v>9</v>
      </c>
      <c r="D127" s="27" t="s">
        <v>406</v>
      </c>
      <c r="E127" s="28">
        <v>2009</v>
      </c>
      <c r="F127" s="30">
        <f>VLOOKUP('Score global'!$A127,Publications!$A$1:$J$249,10,FALSE)</f>
        <v>4.4507218995041876E-2</v>
      </c>
      <c r="G127" s="30">
        <f>VLOOKUP('Score global'!A127,'Essais-Inclusions'!$A$1:$Q$249,9,FALSE)</f>
        <v>4.7536100507223327E-3</v>
      </c>
      <c r="H127" s="30">
        <f>VLOOKUP('Score global'!$A127,'Essais-Inclusions'!$A$1:$Q$249,13,FALSE)</f>
        <v>0</v>
      </c>
      <c r="I127" s="30">
        <f>VLOOKUP('Score global'!$A127,'Essais-Inclusions'!$A$1:$Q$249,17,FALSE)</f>
        <v>1.3307076059303233E-2</v>
      </c>
      <c r="J127" s="30">
        <f>VLOOKUP('Score global'!$A127,Enseignement!$A$1:$I$249,9,FALSE)</f>
        <v>4.1445349215028154E-2</v>
      </c>
      <c r="K127" s="12">
        <f t="shared" si="2"/>
        <v>3.7859400295944021E-2</v>
      </c>
    </row>
    <row r="128" spans="1:11" s="80" customFormat="1" x14ac:dyDescent="0.2">
      <c r="A128" s="25" t="s">
        <v>159</v>
      </c>
      <c r="B128" s="26" t="s">
        <v>160</v>
      </c>
      <c r="C128" s="26" t="s">
        <v>70</v>
      </c>
      <c r="D128" s="18" t="s">
        <v>406</v>
      </c>
      <c r="E128" s="11">
        <v>2009</v>
      </c>
      <c r="F128" s="34">
        <f>VLOOKUP('Score global'!$A128,Publications!$A$1:$J$249,10,FALSE)</f>
        <v>0.60380539672126743</v>
      </c>
      <c r="G128" s="34">
        <f>VLOOKUP('Score global'!A128,'Essais-Inclusions'!$A$1:$Q$249,9,FALSE)</f>
        <v>1.1713751939752535</v>
      </c>
      <c r="H128" s="34">
        <f>VLOOKUP('Score global'!$A128,'Essais-Inclusions'!$A$1:$Q$249,13,FALSE)</f>
        <v>1.7727377301139646</v>
      </c>
      <c r="I128" s="34">
        <f>VLOOKUP('Score global'!$A128,'Essais-Inclusions'!$A$1:$Q$249,17,FALSE)</f>
        <v>1.1642120567590852</v>
      </c>
      <c r="J128" s="34">
        <f>VLOOKUP('Score global'!$A128,Enseignement!$A$1:$I$249,9,FALSE)</f>
        <v>0.24761729305848434</v>
      </c>
      <c r="K128" s="12">
        <f t="shared" si="2"/>
        <v>0.63268225439265202</v>
      </c>
    </row>
    <row r="129" spans="1:11" x14ac:dyDescent="0.2">
      <c r="A129" s="25" t="s">
        <v>161</v>
      </c>
      <c r="B129" s="26" t="s">
        <v>162</v>
      </c>
      <c r="C129" s="26" t="s">
        <v>70</v>
      </c>
      <c r="D129" s="27" t="s">
        <v>406</v>
      </c>
      <c r="E129" s="28">
        <v>2009</v>
      </c>
      <c r="F129" s="30">
        <f>VLOOKUP('Score global'!$A129,Publications!$A$1:$J$249,10,FALSE)</f>
        <v>0.36727995045731693</v>
      </c>
      <c r="G129" s="30">
        <f>VLOOKUP('Score global'!A129,'Essais-Inclusions'!$A$1:$Q$249,9,FALSE)</f>
        <v>0.20590828192328184</v>
      </c>
      <c r="H129" s="30">
        <f>VLOOKUP('Score global'!$A129,'Essais-Inclusions'!$A$1:$Q$249,13,FALSE)</f>
        <v>0.23323162917808954</v>
      </c>
      <c r="I129" s="30">
        <f>VLOOKUP('Score global'!$A129,'Essais-Inclusions'!$A$1:$Q$249,17,FALSE)</f>
        <v>0.16191884952149721</v>
      </c>
      <c r="J129" s="30">
        <f>VLOOKUP('Score global'!$A129,Enseignement!$A$1:$I$249,9,FALSE)</f>
        <v>6.574018145672679E-2</v>
      </c>
      <c r="K129" s="12">
        <f t="shared" si="2"/>
        <v>0.26743246473000715</v>
      </c>
    </row>
    <row r="130" spans="1:11" x14ac:dyDescent="0.2">
      <c r="A130" s="25" t="s">
        <v>163</v>
      </c>
      <c r="B130" s="26" t="s">
        <v>164</v>
      </c>
      <c r="C130" s="26" t="s">
        <v>9</v>
      </c>
      <c r="D130" s="27" t="s">
        <v>406</v>
      </c>
      <c r="E130" s="28">
        <v>2009</v>
      </c>
      <c r="F130" s="30">
        <f>VLOOKUP('Score global'!$A130,Publications!$A$1:$J$249,10,FALSE)</f>
        <v>3.4719561719408474E-3</v>
      </c>
      <c r="G130" s="30">
        <f>VLOOKUP('Score global'!A130,'Essais-Inclusions'!$A$1:$Q$249,9,FALSE)</f>
        <v>0</v>
      </c>
      <c r="H130" s="30">
        <f>VLOOKUP('Score global'!$A130,'Essais-Inclusions'!$A$1:$Q$249,13,FALSE)</f>
        <v>0</v>
      </c>
      <c r="I130" s="30">
        <f>VLOOKUP('Score global'!$A130,'Essais-Inclusions'!$A$1:$Q$249,17,FALSE)</f>
        <v>0</v>
      </c>
      <c r="J130" s="30">
        <f>VLOOKUP('Score global'!$A130,Enseignement!$A$1:$I$249,9,FALSE)</f>
        <v>1.8683000100032578E-2</v>
      </c>
      <c r="K130" s="12">
        <f t="shared" si="2"/>
        <v>6.7539237281726526E-3</v>
      </c>
    </row>
    <row r="131" spans="1:11" x14ac:dyDescent="0.2">
      <c r="A131" s="32" t="s">
        <v>413</v>
      </c>
      <c r="B131" s="27" t="s">
        <v>414</v>
      </c>
      <c r="C131" s="27" t="s">
        <v>70</v>
      </c>
      <c r="D131" s="27" t="s">
        <v>406</v>
      </c>
      <c r="E131" s="33">
        <v>2016</v>
      </c>
      <c r="F131" s="30">
        <f>VLOOKUP('Score global'!$A131,Publications!$A$1:$J$249,10,FALSE)</f>
        <v>4.0192602953352465E-4</v>
      </c>
      <c r="G131" s="30">
        <f>VLOOKUP('Score global'!A131,'Essais-Inclusions'!$A$1:$Q$249,9,FALSE)</f>
        <v>0</v>
      </c>
      <c r="H131" s="30">
        <f>VLOOKUP('Score global'!$A131,'Essais-Inclusions'!$A$1:$Q$249,13,FALSE)</f>
        <v>0</v>
      </c>
      <c r="I131" s="30">
        <f>VLOOKUP('Score global'!$A131,'Essais-Inclusions'!$A$1:$Q$249,17,FALSE)</f>
        <v>0</v>
      </c>
      <c r="J131" s="30">
        <f>VLOOKUP('Score global'!$A131,Enseignement!$A$1:$I$249,9,FALSE)</f>
        <v>0</v>
      </c>
      <c r="K131" s="12">
        <f t="shared" si="2"/>
        <v>2.4115561772011478E-4</v>
      </c>
    </row>
    <row r="132" spans="1:11" x14ac:dyDescent="0.2">
      <c r="A132" s="25" t="s">
        <v>165</v>
      </c>
      <c r="B132" s="26" t="s">
        <v>166</v>
      </c>
      <c r="C132" s="26" t="s">
        <v>36</v>
      </c>
      <c r="D132" s="27" t="s">
        <v>406</v>
      </c>
      <c r="E132" s="28">
        <v>2014</v>
      </c>
      <c r="F132" s="30">
        <f>VLOOKUP('Score global'!$A132,Publications!$A$1:$J$249,10,FALSE)</f>
        <v>3.4188503438389591E-2</v>
      </c>
      <c r="G132" s="30">
        <f>VLOOKUP('Score global'!A132,'Essais-Inclusions'!$A$1:$Q$249,9,FALSE)</f>
        <v>5.8455169830041306E-3</v>
      </c>
      <c r="H132" s="30">
        <f>VLOOKUP('Score global'!$A132,'Essais-Inclusions'!$A$1:$Q$249,13,FALSE)</f>
        <v>0</v>
      </c>
      <c r="I132" s="30">
        <f>VLOOKUP('Score global'!$A132,'Essais-Inclusions'!$A$1:$Q$249,17,FALSE)</f>
        <v>3.0379726568520102E-2</v>
      </c>
      <c r="J132" s="30">
        <f>VLOOKUP('Score global'!$A132,Enseignement!$A$1:$I$249,9,FALSE)</f>
        <v>0</v>
      </c>
      <c r="K132" s="12">
        <f t="shared" si="2"/>
        <v>2.2049794559839783E-2</v>
      </c>
    </row>
    <row r="133" spans="1:11" x14ac:dyDescent="0.2">
      <c r="A133" s="32" t="s">
        <v>415</v>
      </c>
      <c r="B133" s="27" t="s">
        <v>416</v>
      </c>
      <c r="C133" s="27" t="s">
        <v>36</v>
      </c>
      <c r="D133" s="27" t="s">
        <v>406</v>
      </c>
      <c r="E133" s="33">
        <v>2016</v>
      </c>
      <c r="F133" s="30">
        <f>VLOOKUP('Score global'!$A133,Publications!$A$1:$J$249,10,FALSE)</f>
        <v>8.490687373895708E-3</v>
      </c>
      <c r="G133" s="30">
        <f>VLOOKUP('Score global'!A133,'Essais-Inclusions'!$A$1:$Q$249,9,FALSE)</f>
        <v>0</v>
      </c>
      <c r="H133" s="30">
        <f>VLOOKUP('Score global'!$A133,'Essais-Inclusions'!$A$1:$Q$249,13,FALSE)</f>
        <v>0</v>
      </c>
      <c r="I133" s="30">
        <f>VLOOKUP('Score global'!$A133,'Essais-Inclusions'!$A$1:$Q$249,17,FALSE)</f>
        <v>0</v>
      </c>
      <c r="J133" s="30">
        <f>VLOOKUP('Score global'!$A133,Enseignement!$A$1:$I$249,9,FALSE)</f>
        <v>0</v>
      </c>
      <c r="K133" s="12">
        <f t="shared" si="2"/>
        <v>5.094412424337425E-3</v>
      </c>
    </row>
    <row r="134" spans="1:11" x14ac:dyDescent="0.2">
      <c r="A134" s="32" t="s">
        <v>417</v>
      </c>
      <c r="B134" s="27" t="s">
        <v>418</v>
      </c>
      <c r="C134" s="27" t="s">
        <v>36</v>
      </c>
      <c r="D134" s="27" t="s">
        <v>406</v>
      </c>
      <c r="E134" s="33">
        <v>2016</v>
      </c>
      <c r="F134" s="30">
        <f>VLOOKUP('Score global'!$A134,Publications!$A$1:$J$249,10,FALSE)</f>
        <v>0</v>
      </c>
      <c r="G134" s="30">
        <f>VLOOKUP('Score global'!A134,'Essais-Inclusions'!$A$1:$Q$249,9,FALSE)</f>
        <v>0</v>
      </c>
      <c r="H134" s="30">
        <f>VLOOKUP('Score global'!$A134,'Essais-Inclusions'!$A$1:$Q$249,13,FALSE)</f>
        <v>0</v>
      </c>
      <c r="I134" s="30">
        <f>VLOOKUP('Score global'!$A134,'Essais-Inclusions'!$A$1:$Q$249,17,FALSE)</f>
        <v>0</v>
      </c>
      <c r="J134" s="30">
        <f>VLOOKUP('Score global'!$A134,Enseignement!$A$1:$I$249,9,FALSE)</f>
        <v>0</v>
      </c>
      <c r="K134" s="12">
        <f t="shared" si="2"/>
        <v>0</v>
      </c>
    </row>
    <row r="135" spans="1:11" x14ac:dyDescent="0.2">
      <c r="A135" s="25" t="s">
        <v>167</v>
      </c>
      <c r="B135" s="26" t="s">
        <v>168</v>
      </c>
      <c r="C135" s="26" t="s">
        <v>9</v>
      </c>
      <c r="D135" s="27" t="s">
        <v>406</v>
      </c>
      <c r="E135" s="28">
        <v>2013</v>
      </c>
      <c r="F135" s="30">
        <f>VLOOKUP('Score global'!$A135,Publications!$A$1:$J$249,10,FALSE)</f>
        <v>5.3374536183319866E-2</v>
      </c>
      <c r="G135" s="30">
        <f>VLOOKUP('Score global'!A135,'Essais-Inclusions'!$A$1:$Q$249,9,FALSE)</f>
        <v>1.7801494436285613E-2</v>
      </c>
      <c r="H135" s="30">
        <f>VLOOKUP('Score global'!$A135,'Essais-Inclusions'!$A$1:$Q$249,13,FALSE)</f>
        <v>0</v>
      </c>
      <c r="I135" s="30">
        <f>VLOOKUP('Score global'!$A135,'Essais-Inclusions'!$A$1:$Q$249,17,FALSE)</f>
        <v>1.4219434261615697E-2</v>
      </c>
      <c r="J135" s="30">
        <f>VLOOKUP('Score global'!$A135,Enseignement!$A$1:$I$249,9,FALSE)</f>
        <v>2.1378139746840011E-2</v>
      </c>
      <c r="K135" s="12">
        <f t="shared" si="2"/>
        <v>3.8917116211162256E-2</v>
      </c>
    </row>
    <row r="136" spans="1:11" x14ac:dyDescent="0.2">
      <c r="A136" s="25" t="s">
        <v>169</v>
      </c>
      <c r="B136" s="26" t="s">
        <v>170</v>
      </c>
      <c r="C136" s="26" t="s">
        <v>12</v>
      </c>
      <c r="D136" s="27" t="s">
        <v>406</v>
      </c>
      <c r="E136" s="28">
        <v>2009</v>
      </c>
      <c r="F136" s="30">
        <f>VLOOKUP('Score global'!$A136,Publications!$A$1:$J$249,10,FALSE)</f>
        <v>2.6269969288745587</v>
      </c>
      <c r="G136" s="30">
        <f>VLOOKUP('Score global'!A136,'Essais-Inclusions'!$A$1:$Q$249,9,FALSE)</f>
        <v>2.4038997335816723</v>
      </c>
      <c r="H136" s="30">
        <f>VLOOKUP('Score global'!$A136,'Essais-Inclusions'!$A$1:$Q$249,13,FALSE)</f>
        <v>2.2084567712937364</v>
      </c>
      <c r="I136" s="30">
        <f>VLOOKUP('Score global'!$A136,'Essais-Inclusions'!$A$1:$Q$249,17,FALSE)</f>
        <v>1.7250946248509118</v>
      </c>
      <c r="J136" s="30">
        <f>VLOOKUP('Score global'!$A136,Enseignement!$A$1:$I$249,9,FALSE)</f>
        <v>0.17422785780756261</v>
      </c>
      <c r="K136" s="12">
        <f t="shared" si="2"/>
        <v>1.9424385145388101</v>
      </c>
    </row>
    <row r="137" spans="1:11" x14ac:dyDescent="0.2">
      <c r="A137" s="32" t="s">
        <v>419</v>
      </c>
      <c r="B137" s="27" t="s">
        <v>420</v>
      </c>
      <c r="C137" s="27" t="s">
        <v>36</v>
      </c>
      <c r="D137" s="27" t="s">
        <v>406</v>
      </c>
      <c r="E137" s="33">
        <v>2016</v>
      </c>
      <c r="F137" s="30">
        <f>VLOOKUP('Score global'!$A137,Publications!$A$1:$J$249,10,FALSE)</f>
        <v>0</v>
      </c>
      <c r="G137" s="30">
        <f>VLOOKUP('Score global'!A137,'Essais-Inclusions'!$A$1:$Q$249,9,FALSE)</f>
        <v>0</v>
      </c>
      <c r="H137" s="30">
        <f>VLOOKUP('Score global'!$A137,'Essais-Inclusions'!$A$1:$Q$249,13,FALSE)</f>
        <v>0</v>
      </c>
      <c r="I137" s="30">
        <f>VLOOKUP('Score global'!$A137,'Essais-Inclusions'!$A$1:$Q$249,17,FALSE)</f>
        <v>0</v>
      </c>
      <c r="J137" s="30">
        <f>VLOOKUP('Score global'!$A137,Enseignement!$A$1:$I$249,9,FALSE)</f>
        <v>0</v>
      </c>
      <c r="K137" s="12">
        <f t="shared" si="2"/>
        <v>0</v>
      </c>
    </row>
    <row r="138" spans="1:11" x14ac:dyDescent="0.2">
      <c r="A138" s="25" t="s">
        <v>171</v>
      </c>
      <c r="B138" s="26" t="s">
        <v>172</v>
      </c>
      <c r="C138" s="26" t="s">
        <v>9</v>
      </c>
      <c r="D138" s="27" t="s">
        <v>406</v>
      </c>
      <c r="E138" s="28">
        <v>2009</v>
      </c>
      <c r="F138" s="30">
        <f>VLOOKUP('Score global'!$A138,Publications!$A$1:$J$249,10,FALSE)</f>
        <v>4.8796131844080937E-2</v>
      </c>
      <c r="G138" s="30">
        <f>VLOOKUP('Score global'!A138,'Essais-Inclusions'!$A$1:$Q$249,9,FALSE)</f>
        <v>3.6374953515761511E-3</v>
      </c>
      <c r="H138" s="30">
        <f>VLOOKUP('Score global'!$A138,'Essais-Inclusions'!$A$1:$Q$249,13,FALSE)</f>
        <v>0</v>
      </c>
      <c r="I138" s="30">
        <f>VLOOKUP('Score global'!$A138,'Essais-Inclusions'!$A$1:$Q$249,17,FALSE)</f>
        <v>7.6676905529171613E-3</v>
      </c>
      <c r="J138" s="30">
        <f>VLOOKUP('Score global'!$A138,Enseignement!$A$1:$I$249,9,FALSE)</f>
        <v>1.6458574012197396E-2</v>
      </c>
      <c r="K138" s="12">
        <f t="shared" si="2"/>
        <v>3.3899092475951284E-2</v>
      </c>
    </row>
    <row r="139" spans="1:11" x14ac:dyDescent="0.2">
      <c r="A139" s="25" t="s">
        <v>173</v>
      </c>
      <c r="B139" s="26" t="s">
        <v>174</v>
      </c>
      <c r="C139" s="26" t="s">
        <v>9</v>
      </c>
      <c r="D139" s="27" t="s">
        <v>406</v>
      </c>
      <c r="E139" s="28">
        <v>2009</v>
      </c>
      <c r="F139" s="30">
        <f>VLOOKUP('Score global'!$A139,Publications!$A$1:$J$249,10,FALSE)</f>
        <v>0.43442190199798419</v>
      </c>
      <c r="G139" s="30">
        <f>VLOOKUP('Score global'!A139,'Essais-Inclusions'!$A$1:$Q$249,9,FALSE)</f>
        <v>0.27181179619614565</v>
      </c>
      <c r="H139" s="30">
        <f>VLOOKUP('Score global'!$A139,'Essais-Inclusions'!$A$1:$Q$249,13,FALSE)</f>
        <v>0.23863462400891722</v>
      </c>
      <c r="I139" s="30">
        <f>VLOOKUP('Score global'!$A139,'Essais-Inclusions'!$A$1:$Q$249,17,FALSE)</f>
        <v>0.29524161044898589</v>
      </c>
      <c r="J139" s="30">
        <f>VLOOKUP('Score global'!$A139,Enseignement!$A$1:$I$249,9,FALSE)</f>
        <v>0.2309898194185846</v>
      </c>
      <c r="K139" s="12">
        <f t="shared" si="2"/>
        <v>0.35828481358267461</v>
      </c>
    </row>
    <row r="140" spans="1:11" x14ac:dyDescent="0.2">
      <c r="A140" s="25" t="s">
        <v>175</v>
      </c>
      <c r="B140" s="26" t="s">
        <v>176</v>
      </c>
      <c r="C140" s="26" t="s">
        <v>9</v>
      </c>
      <c r="D140" s="27" t="s">
        <v>406</v>
      </c>
      <c r="E140" s="28">
        <v>2012</v>
      </c>
      <c r="F140" s="30">
        <f>VLOOKUP('Score global'!$A140,Publications!$A$1:$J$249,10,FALSE)</f>
        <v>2.465902070222663E-3</v>
      </c>
      <c r="G140" s="30">
        <f>VLOOKUP('Score global'!A140,'Essais-Inclusions'!$A$1:$Q$249,9,FALSE)</f>
        <v>8.2318709202875498E-3</v>
      </c>
      <c r="H140" s="30">
        <f>VLOOKUP('Score global'!$A140,'Essais-Inclusions'!$A$1:$Q$249,13,FALSE)</f>
        <v>0</v>
      </c>
      <c r="I140" s="30">
        <f>VLOOKUP('Score global'!$A140,'Essais-Inclusions'!$A$1:$Q$249,17,FALSE)</f>
        <v>7.0739153660062688E-3</v>
      </c>
      <c r="J140" s="30">
        <f>VLOOKUP('Score global'!$A140,Enseignement!$A$1:$I$249,9,FALSE)</f>
        <v>0</v>
      </c>
      <c r="K140" s="12">
        <f t="shared" si="2"/>
        <v>2.2152507573896638E-3</v>
      </c>
    </row>
    <row r="141" spans="1:11" x14ac:dyDescent="0.2">
      <c r="A141" s="25" t="s">
        <v>544</v>
      </c>
      <c r="B141" s="26" t="s">
        <v>177</v>
      </c>
      <c r="C141" s="26" t="s">
        <v>70</v>
      </c>
      <c r="D141" s="27" t="s">
        <v>406</v>
      </c>
      <c r="E141" s="28">
        <v>2015</v>
      </c>
      <c r="F141" s="30">
        <f>VLOOKUP('Score global'!$A141,Publications!$A$1:$J$249,10,FALSE)</f>
        <v>3.8110211709617352E-3</v>
      </c>
      <c r="G141" s="30">
        <f>VLOOKUP('Score global'!A141,'Essais-Inclusions'!$A$1:$Q$249,9,FALSE)</f>
        <v>4.6618889262846743E-3</v>
      </c>
      <c r="H141" s="30">
        <f>VLOOKUP('Score global'!$A141,'Essais-Inclusions'!$A$1:$Q$249,13,FALSE)</f>
        <v>0</v>
      </c>
      <c r="I141" s="30">
        <f>VLOOKUP('Score global'!$A141,'Essais-Inclusions'!$A$1:$Q$249,17,FALSE)</f>
        <v>8.649417847968327E-3</v>
      </c>
      <c r="J141" s="30">
        <f>VLOOKUP('Score global'!$A141,Enseignement!$A$1:$I$249,9,FALSE)</f>
        <v>9.113838523652848E-2</v>
      </c>
      <c r="K141" s="12">
        <f t="shared" si="2"/>
        <v>2.5673589616573553E-2</v>
      </c>
    </row>
    <row r="142" spans="1:11" x14ac:dyDescent="0.2">
      <c r="A142" s="32" t="s">
        <v>421</v>
      </c>
      <c r="B142" s="27" t="s">
        <v>422</v>
      </c>
      <c r="C142" s="27" t="s">
        <v>9</v>
      </c>
      <c r="D142" s="27" t="s">
        <v>406</v>
      </c>
      <c r="E142" s="33">
        <v>2016</v>
      </c>
      <c r="F142" s="30">
        <f>VLOOKUP('Score global'!$A142,Publications!$A$1:$J$249,10,FALSE)</f>
        <v>4.0192602953352465E-4</v>
      </c>
      <c r="G142" s="30">
        <f>VLOOKUP('Score global'!A142,'Essais-Inclusions'!$A$1:$Q$249,9,FALSE)</f>
        <v>4.6376811594202897E-3</v>
      </c>
      <c r="H142" s="30">
        <f>VLOOKUP('Score global'!$A142,'Essais-Inclusions'!$A$1:$Q$249,13,FALSE)</f>
        <v>0</v>
      </c>
      <c r="I142" s="30">
        <f>VLOOKUP('Score global'!$A142,'Essais-Inclusions'!$A$1:$Q$249,17,FALSE)</f>
        <v>3.1445261265034366E-3</v>
      </c>
      <c r="J142" s="30">
        <f>VLOOKUP('Score global'!$A142,Enseignement!$A$1:$I$249,9,FALSE)</f>
        <v>0</v>
      </c>
      <c r="K142" s="12">
        <f t="shared" si="2"/>
        <v>6.2200912654836811E-4</v>
      </c>
    </row>
    <row r="143" spans="1:11" x14ac:dyDescent="0.2">
      <c r="A143" s="25" t="s">
        <v>178</v>
      </c>
      <c r="B143" s="26" t="s">
        <v>179</v>
      </c>
      <c r="C143" s="26" t="s">
        <v>9</v>
      </c>
      <c r="D143" s="27" t="s">
        <v>406</v>
      </c>
      <c r="E143" s="28">
        <v>2014</v>
      </c>
      <c r="F143" s="30">
        <f>VLOOKUP('Score global'!$A143,Publications!$A$1:$J$249,10,FALSE)</f>
        <v>2.5308210130789391E-2</v>
      </c>
      <c r="G143" s="30">
        <f>VLOOKUP('Score global'!A143,'Essais-Inclusions'!$A$1:$Q$249,9,FALSE)</f>
        <v>2.343048346574529E-3</v>
      </c>
      <c r="H143" s="30">
        <f>VLOOKUP('Score global'!$A143,'Essais-Inclusions'!$A$1:$Q$249,13,FALSE)</f>
        <v>0</v>
      </c>
      <c r="I143" s="30">
        <f>VLOOKUP('Score global'!$A143,'Essais-Inclusions'!$A$1:$Q$249,17,FALSE)</f>
        <v>2.6047219471266769E-3</v>
      </c>
      <c r="J143" s="30">
        <f>VLOOKUP('Score global'!$A143,Enseignement!$A$1:$I$249,9,FALSE)</f>
        <v>7.8626835921265618E-3</v>
      </c>
      <c r="K143" s="12">
        <f t="shared" si="2"/>
        <v>1.738365351345194E-2</v>
      </c>
    </row>
    <row r="144" spans="1:11" x14ac:dyDescent="0.2">
      <c r="A144" s="25" t="s">
        <v>180</v>
      </c>
      <c r="B144" s="26" t="s">
        <v>181</v>
      </c>
      <c r="C144" s="26" t="s">
        <v>9</v>
      </c>
      <c r="D144" s="27" t="s">
        <v>406</v>
      </c>
      <c r="E144" s="28">
        <v>2013</v>
      </c>
      <c r="F144" s="30">
        <f>VLOOKUP('Score global'!$A144,Publications!$A$1:$J$249,10,FALSE)</f>
        <v>0.12101977156351795</v>
      </c>
      <c r="G144" s="30">
        <f>VLOOKUP('Score global'!A144,'Essais-Inclusions'!$A$1:$Q$249,9,FALSE)</f>
        <v>7.2694086885059142E-2</v>
      </c>
      <c r="H144" s="30">
        <f>VLOOKUP('Score global'!$A144,'Essais-Inclusions'!$A$1:$Q$249,13,FALSE)</f>
        <v>0</v>
      </c>
      <c r="I144" s="30">
        <f>VLOOKUP('Score global'!$A144,'Essais-Inclusions'!$A$1:$Q$249,17,FALSE)</f>
        <v>7.2501805115026907E-2</v>
      </c>
      <c r="J144" s="30">
        <f>VLOOKUP('Score global'!$A144,Enseignement!$A$1:$I$249,9,FALSE)</f>
        <v>2.2622803049775542E-2</v>
      </c>
      <c r="K144" s="12">
        <f t="shared" si="2"/>
        <v>8.5165810683833984E-2</v>
      </c>
    </row>
    <row r="145" spans="1:11" x14ac:dyDescent="0.2">
      <c r="A145" s="25" t="s">
        <v>182</v>
      </c>
      <c r="B145" s="26" t="s">
        <v>183</v>
      </c>
      <c r="C145" s="26" t="s">
        <v>9</v>
      </c>
      <c r="D145" s="27" t="s">
        <v>406</v>
      </c>
      <c r="E145" s="28">
        <v>2012</v>
      </c>
      <c r="F145" s="30">
        <f>VLOOKUP('Score global'!$A145,Publications!$A$1:$J$249,10,FALSE)</f>
        <v>0.12831187473418171</v>
      </c>
      <c r="G145" s="30">
        <f>VLOOKUP('Score global'!A145,'Essais-Inclusions'!$A$1:$Q$249,9,FALSE)</f>
        <v>0.13737053613365999</v>
      </c>
      <c r="H145" s="30">
        <f>VLOOKUP('Score global'!$A145,'Essais-Inclusions'!$A$1:$Q$249,13,FALSE)</f>
        <v>6.8728076990661274E-2</v>
      </c>
      <c r="I145" s="30">
        <f>VLOOKUP('Score global'!$A145,'Essais-Inclusions'!$A$1:$Q$249,17,FALSE)</f>
        <v>0.14451686759159349</v>
      </c>
      <c r="J145" s="30">
        <f>VLOOKUP('Score global'!$A145,Enseignement!$A$1:$I$249,9,FALSE)</f>
        <v>8.0358347600091862E-2</v>
      </c>
      <c r="K145" s="12">
        <f t="shared" si="2"/>
        <v>0.1141928101660334</v>
      </c>
    </row>
    <row r="146" spans="1:11" x14ac:dyDescent="0.2">
      <c r="A146" s="33" t="s">
        <v>423</v>
      </c>
      <c r="B146" s="27" t="s">
        <v>423</v>
      </c>
      <c r="C146" s="27" t="s">
        <v>128</v>
      </c>
      <c r="D146" s="27" t="s">
        <v>406</v>
      </c>
      <c r="E146" s="33">
        <v>2016</v>
      </c>
      <c r="F146" s="30">
        <f>VLOOKUP('Score global'!$A146,Publications!$A$1:$J$249,10,FALSE)</f>
        <v>1.6830652486716346E-2</v>
      </c>
      <c r="G146" s="30">
        <f>VLOOKUP('Score global'!A146,'Essais-Inclusions'!$A$1:$Q$249,9,FALSE)</f>
        <v>5.7971014492753624E-3</v>
      </c>
      <c r="H146" s="30">
        <f>VLOOKUP('Score global'!$A146,'Essais-Inclusions'!$A$1:$Q$249,13,FALSE)</f>
        <v>0</v>
      </c>
      <c r="I146" s="30">
        <f>VLOOKUP('Score global'!$A146,'Essais-Inclusions'!$A$1:$Q$249,17,FALSE)</f>
        <v>1.5916775868364038E-2</v>
      </c>
      <c r="J146" s="30">
        <f>VLOOKUP('Score global'!$A146,Enseignement!$A$1:$I$249,9,FALSE)</f>
        <v>0</v>
      </c>
      <c r="K146" s="12">
        <f t="shared" si="2"/>
        <v>1.1053903106474514E-2</v>
      </c>
    </row>
    <row r="147" spans="1:11" x14ac:dyDescent="0.2">
      <c r="A147" s="25" t="s">
        <v>229</v>
      </c>
      <c r="B147" s="26" t="s">
        <v>230</v>
      </c>
      <c r="C147" s="26" t="s">
        <v>6</v>
      </c>
      <c r="D147" s="26" t="s">
        <v>231</v>
      </c>
      <c r="E147" s="28">
        <v>2009</v>
      </c>
      <c r="F147" s="30">
        <f>VLOOKUP('Score global'!$A147,Publications!$A$1:$J$249,10,FALSE)</f>
        <v>1.0849762631136883</v>
      </c>
      <c r="G147" s="30">
        <f>VLOOKUP('Score global'!A147,'Essais-Inclusions'!$A$1:$Q$249,9,FALSE)</f>
        <v>1.5562164148630266</v>
      </c>
      <c r="H147" s="30">
        <f>VLOOKUP('Score global'!$A147,'Essais-Inclusions'!$A$1:$Q$249,13,FALSE)</f>
        <v>1.2355993167758326</v>
      </c>
      <c r="I147" s="30">
        <f>VLOOKUP('Score global'!$A147,'Essais-Inclusions'!$A$1:$Q$249,17,FALSE)</f>
        <v>1.3620691337000748</v>
      </c>
      <c r="J147" s="30">
        <f>VLOOKUP('Score global'!$A147,Enseignement!$A$1:$I$249,9,FALSE)</f>
        <v>1.9102890974556166</v>
      </c>
      <c r="K147" s="12">
        <f t="shared" si="2"/>
        <v>1.3365906628202575</v>
      </c>
    </row>
    <row r="148" spans="1:11" x14ac:dyDescent="0.2">
      <c r="A148" s="25" t="s">
        <v>232</v>
      </c>
      <c r="B148" s="26" t="s">
        <v>233</v>
      </c>
      <c r="C148" s="26" t="s">
        <v>12</v>
      </c>
      <c r="D148" s="26" t="s">
        <v>231</v>
      </c>
      <c r="E148" s="28">
        <v>2009</v>
      </c>
      <c r="F148" s="30">
        <f>VLOOKUP('Score global'!$A148,Publications!$A$1:$J$249,10,FALSE)</f>
        <v>0.20462447089709934</v>
      </c>
      <c r="G148" s="30">
        <f>VLOOKUP('Score global'!A148,'Essais-Inclusions'!$A$1:$Q$249,9,FALSE)</f>
        <v>0.66555196498678004</v>
      </c>
      <c r="H148" s="30">
        <f>VLOOKUP('Score global'!$A148,'Essais-Inclusions'!$A$1:$Q$249,13,FALSE)</f>
        <v>0.48764145069217424</v>
      </c>
      <c r="I148" s="30">
        <f>VLOOKUP('Score global'!$A148,'Essais-Inclusions'!$A$1:$Q$249,17,FALSE)</f>
        <v>0.4941725020906278</v>
      </c>
      <c r="J148" s="30">
        <f>VLOOKUP('Score global'!$A148,Enseignement!$A$1:$I$249,9,FALSE)</f>
        <v>7.8774379095615743E-2</v>
      </c>
      <c r="K148" s="12">
        <f t="shared" si="2"/>
        <v>0.22566081525813114</v>
      </c>
    </row>
    <row r="149" spans="1:11" x14ac:dyDescent="0.2">
      <c r="A149" s="25" t="s">
        <v>234</v>
      </c>
      <c r="B149" s="26" t="s">
        <v>235</v>
      </c>
      <c r="C149" s="26" t="s">
        <v>9</v>
      </c>
      <c r="D149" s="26" t="s">
        <v>231</v>
      </c>
      <c r="E149" s="28">
        <v>2014</v>
      </c>
      <c r="F149" s="30">
        <f>VLOOKUP('Score global'!$A149,Publications!$A$1:$J$249,10,FALSE)</f>
        <v>1.2841933998772405E-2</v>
      </c>
      <c r="G149" s="30">
        <f>VLOOKUP('Score global'!A149,'Essais-Inclusions'!$A$1:$Q$249,9,FALSE)</f>
        <v>3.5024686364296016E-3</v>
      </c>
      <c r="H149" s="30">
        <f>VLOOKUP('Score global'!$A149,'Essais-Inclusions'!$A$1:$Q$249,13,FALSE)</f>
        <v>0</v>
      </c>
      <c r="I149" s="30">
        <f>VLOOKUP('Score global'!$A149,'Essais-Inclusions'!$A$1:$Q$249,17,FALSE)</f>
        <v>1.8685659228772405E-3</v>
      </c>
      <c r="J149" s="30">
        <f>VLOOKUP('Score global'!$A149,Enseignement!$A$1:$I$249,9,FALSE)</f>
        <v>8.4454759521072516E-3</v>
      </c>
      <c r="K149" s="12">
        <f t="shared" si="2"/>
        <v>1.0083907799208973E-2</v>
      </c>
    </row>
    <row r="150" spans="1:11" x14ac:dyDescent="0.2">
      <c r="A150" s="32" t="s">
        <v>424</v>
      </c>
      <c r="B150" s="27" t="s">
        <v>425</v>
      </c>
      <c r="C150" s="27" t="s">
        <v>36</v>
      </c>
      <c r="D150" s="27" t="s">
        <v>231</v>
      </c>
      <c r="E150" s="33">
        <v>2016</v>
      </c>
      <c r="F150" s="30">
        <f>VLOOKUP('Score global'!$A150,Publications!$A$1:$J$249,10,FALSE)</f>
        <v>0</v>
      </c>
      <c r="G150" s="30">
        <f>VLOOKUP('Score global'!A150,'Essais-Inclusions'!$A$1:$Q$249,9,FALSE)</f>
        <v>0</v>
      </c>
      <c r="H150" s="30">
        <f>VLOOKUP('Score global'!$A150,'Essais-Inclusions'!$A$1:$Q$249,13,FALSE)</f>
        <v>0</v>
      </c>
      <c r="I150" s="30">
        <f>VLOOKUP('Score global'!$A150,'Essais-Inclusions'!$A$1:$Q$249,17,FALSE)</f>
        <v>0</v>
      </c>
      <c r="J150" s="30">
        <f>VLOOKUP('Score global'!$A150,Enseignement!$A$1:$I$249,9,FALSE)</f>
        <v>0</v>
      </c>
      <c r="K150" s="12">
        <f t="shared" si="2"/>
        <v>0</v>
      </c>
    </row>
    <row r="151" spans="1:11" x14ac:dyDescent="0.2">
      <c r="A151" s="25" t="s">
        <v>236</v>
      </c>
      <c r="B151" s="26" t="s">
        <v>237</v>
      </c>
      <c r="C151" s="26" t="s">
        <v>12</v>
      </c>
      <c r="D151" s="26" t="s">
        <v>231</v>
      </c>
      <c r="E151" s="28">
        <v>2009</v>
      </c>
      <c r="F151" s="30">
        <f>VLOOKUP('Score global'!$A151,Publications!$A$1:$J$249,10,FALSE)</f>
        <v>0.17962837509770696</v>
      </c>
      <c r="G151" s="30">
        <f>VLOOKUP('Score global'!A151,'Essais-Inclusions'!$A$1:$Q$249,9,FALSE)</f>
        <v>0.36198003061566381</v>
      </c>
      <c r="H151" s="30">
        <f>VLOOKUP('Score global'!$A151,'Essais-Inclusions'!$A$1:$Q$249,13,FALSE)</f>
        <v>0.22340374590604528</v>
      </c>
      <c r="I151" s="30">
        <f>VLOOKUP('Score global'!$A151,'Essais-Inclusions'!$A$1:$Q$249,17,FALSE)</f>
        <v>0.27605557742940251</v>
      </c>
      <c r="J151" s="30">
        <f>VLOOKUP('Score global'!$A151,Enseignement!$A$1:$I$249,9,FALSE)</f>
        <v>8.8798290598376434E-2</v>
      </c>
      <c r="K151" s="12">
        <f t="shared" si="2"/>
        <v>0.17321492851408837</v>
      </c>
    </row>
    <row r="152" spans="1:11" x14ac:dyDescent="0.2">
      <c r="A152" s="25" t="s">
        <v>238</v>
      </c>
      <c r="B152" s="26" t="s">
        <v>239</v>
      </c>
      <c r="C152" s="26" t="s">
        <v>36</v>
      </c>
      <c r="D152" s="26" t="s">
        <v>231</v>
      </c>
      <c r="E152" s="28">
        <v>2014</v>
      </c>
      <c r="F152" s="30">
        <f>VLOOKUP('Score global'!$A152,Publications!$A$1:$J$249,10,FALSE)</f>
        <v>0</v>
      </c>
      <c r="G152" s="30">
        <f>VLOOKUP('Score global'!A152,'Essais-Inclusions'!$A$1:$Q$249,9,FALSE)</f>
        <v>1.1801852914290426E-2</v>
      </c>
      <c r="H152" s="30">
        <f>VLOOKUP('Score global'!$A152,'Essais-Inclusions'!$A$1:$Q$249,13,FALSE)</f>
        <v>0</v>
      </c>
      <c r="I152" s="30">
        <f>VLOOKUP('Score global'!$A152,'Essais-Inclusions'!$A$1:$Q$249,17,FALSE)</f>
        <v>1.3518071527941142E-2</v>
      </c>
      <c r="J152" s="30">
        <f>VLOOKUP('Score global'!$A152,Enseignement!$A$1:$I$249,9,FALSE)</f>
        <v>0</v>
      </c>
      <c r="K152" s="12">
        <f t="shared" si="2"/>
        <v>1.1898247714036193E-3</v>
      </c>
    </row>
    <row r="153" spans="1:11" x14ac:dyDescent="0.2">
      <c r="A153" s="25" t="s">
        <v>240</v>
      </c>
      <c r="B153" s="26" t="s">
        <v>241</v>
      </c>
      <c r="C153" s="26" t="s">
        <v>6</v>
      </c>
      <c r="D153" s="26" t="s">
        <v>231</v>
      </c>
      <c r="E153" s="28">
        <v>2009</v>
      </c>
      <c r="F153" s="30">
        <f>VLOOKUP('Score global'!$A153,Publications!$A$1:$J$249,10,FALSE)</f>
        <v>1.2512507989583703</v>
      </c>
      <c r="G153" s="30">
        <f>VLOOKUP('Score global'!A153,'Essais-Inclusions'!$A$1:$Q$249,9,FALSE)</f>
        <v>1.8261978144151243</v>
      </c>
      <c r="H153" s="30">
        <f>VLOOKUP('Score global'!$A153,'Essais-Inclusions'!$A$1:$Q$249,13,FALSE)</f>
        <v>1.8028427228001949</v>
      </c>
      <c r="I153" s="30">
        <f>VLOOKUP('Score global'!$A153,'Essais-Inclusions'!$A$1:$Q$249,17,FALSE)</f>
        <v>1.7933716298775382</v>
      </c>
      <c r="J153" s="30">
        <f>VLOOKUP('Score global'!$A153,Enseignement!$A$1:$I$249,9,FALSE)</f>
        <v>2.107829800318147</v>
      </c>
      <c r="K153" s="12">
        <f t="shared" si="2"/>
        <v>1.5490400241965028</v>
      </c>
    </row>
    <row r="154" spans="1:11" x14ac:dyDescent="0.2">
      <c r="A154" s="25" t="s">
        <v>242</v>
      </c>
      <c r="B154" s="26" t="s">
        <v>243</v>
      </c>
      <c r="C154" s="26" t="s">
        <v>9</v>
      </c>
      <c r="D154" s="26" t="s">
        <v>231</v>
      </c>
      <c r="E154" s="28">
        <v>2014</v>
      </c>
      <c r="F154" s="30">
        <f>VLOOKUP('Score global'!$A154,Publications!$A$1:$J$249,10,FALSE)</f>
        <v>5.3331666775198565E-2</v>
      </c>
      <c r="G154" s="30">
        <f>VLOOKUP('Score global'!A154,'Essais-Inclusions'!$A$1:$Q$249,9,FALSE)</f>
        <v>2.8603161542731896E-2</v>
      </c>
      <c r="H154" s="30">
        <f>VLOOKUP('Score global'!$A154,'Essais-Inclusions'!$A$1:$Q$249,13,FALSE)</f>
        <v>0</v>
      </c>
      <c r="I154" s="30">
        <f>VLOOKUP('Score global'!$A154,'Essais-Inclusions'!$A$1:$Q$249,17,FALSE)</f>
        <v>7.0208858030718885E-2</v>
      </c>
      <c r="J154" s="30">
        <f>VLOOKUP('Score global'!$A154,Enseignement!$A$1:$I$249,9,FALSE)</f>
        <v>0.11461844112583007</v>
      </c>
      <c r="K154" s="12">
        <f t="shared" si="2"/>
        <v>6.5035138552655664E-2</v>
      </c>
    </row>
    <row r="155" spans="1:11" x14ac:dyDescent="0.2">
      <c r="A155" s="32" t="s">
        <v>426</v>
      </c>
      <c r="B155" s="27" t="s">
        <v>427</v>
      </c>
      <c r="C155" s="27" t="s">
        <v>9</v>
      </c>
      <c r="D155" s="27" t="s">
        <v>428</v>
      </c>
      <c r="E155" s="33">
        <v>2016</v>
      </c>
      <c r="F155" s="30">
        <f>VLOOKUP('Score global'!$A155,Publications!$A$1:$J$249,10,FALSE)</f>
        <v>4.2704640637936993E-3</v>
      </c>
      <c r="G155" s="30">
        <f>VLOOKUP('Score global'!A155,'Essais-Inclusions'!$A$1:$Q$249,9,FALSE)</f>
        <v>6.956521739130435E-3</v>
      </c>
      <c r="H155" s="30">
        <f>VLOOKUP('Score global'!$A155,'Essais-Inclusions'!$A$1:$Q$249,13,FALSE)</f>
        <v>0</v>
      </c>
      <c r="I155" s="30">
        <f>VLOOKUP('Score global'!$A155,'Essais-Inclusions'!$A$1:$Q$249,17,FALSE)</f>
        <v>1.6679759735851677E-2</v>
      </c>
      <c r="J155" s="30">
        <f>VLOOKUP('Score global'!$A155,Enseignement!$A$1:$I$249,9,FALSE)</f>
        <v>0</v>
      </c>
      <c r="K155" s="12">
        <f t="shared" si="2"/>
        <v>3.6120775233624606E-3</v>
      </c>
    </row>
    <row r="156" spans="1:11" x14ac:dyDescent="0.2">
      <c r="A156" s="25" t="s">
        <v>30</v>
      </c>
      <c r="B156" s="26" t="s">
        <v>31</v>
      </c>
      <c r="C156" s="26" t="s">
        <v>9</v>
      </c>
      <c r="D156" s="27" t="s">
        <v>428</v>
      </c>
      <c r="E156" s="28">
        <v>2014</v>
      </c>
      <c r="F156" s="30">
        <f>VLOOKUP('Score global'!$A156,Publications!$A$1:$J$249,10,FALSE)</f>
        <v>5.8274086500810937E-2</v>
      </c>
      <c r="G156" s="30">
        <f>VLOOKUP('Score global'!A156,'Essais-Inclusions'!$A$1:$Q$249,9,FALSE)</f>
        <v>8.1526173410771063E-2</v>
      </c>
      <c r="H156" s="30">
        <f>VLOOKUP('Score global'!$A156,'Essais-Inclusions'!$A$1:$Q$249,13,FALSE)</f>
        <v>0.13677750246943332</v>
      </c>
      <c r="I156" s="30">
        <f>VLOOKUP('Score global'!$A156,'Essais-Inclusions'!$A$1:$Q$249,17,FALSE)</f>
        <v>8.0726653164973572E-2</v>
      </c>
      <c r="J156" s="30">
        <f>VLOOKUP('Score global'!$A156,Enseignement!$A$1:$I$249,9,FALSE)</f>
        <v>2.2413483951945492E-3</v>
      </c>
      <c r="K156" s="12">
        <f t="shared" si="2"/>
        <v>5.0760557299295378E-2</v>
      </c>
    </row>
    <row r="157" spans="1:11" x14ac:dyDescent="0.2">
      <c r="A157" s="32" t="s">
        <v>429</v>
      </c>
      <c r="B157" s="27" t="s">
        <v>430</v>
      </c>
      <c r="C157" s="27" t="s">
        <v>36</v>
      </c>
      <c r="D157" s="27" t="s">
        <v>428</v>
      </c>
      <c r="E157" s="33">
        <v>2016</v>
      </c>
      <c r="F157" s="30">
        <f>VLOOKUP('Score global'!$A157,Publications!$A$1:$J$249,10,FALSE)</f>
        <v>0</v>
      </c>
      <c r="G157" s="30">
        <f>VLOOKUP('Score global'!A157,'Essais-Inclusions'!$A$1:$Q$249,9,FALSE)</f>
        <v>0</v>
      </c>
      <c r="H157" s="30">
        <f>VLOOKUP('Score global'!$A157,'Essais-Inclusions'!$A$1:$Q$249,13,FALSE)</f>
        <v>0</v>
      </c>
      <c r="I157" s="30">
        <f>VLOOKUP('Score global'!$A157,'Essais-Inclusions'!$A$1:$Q$249,17,FALSE)</f>
        <v>0</v>
      </c>
      <c r="J157" s="30">
        <f>VLOOKUP('Score global'!$A157,Enseignement!$A$1:$I$249,9,FALSE)</f>
        <v>0</v>
      </c>
      <c r="K157" s="12">
        <f t="shared" si="2"/>
        <v>0</v>
      </c>
    </row>
    <row r="158" spans="1:11" x14ac:dyDescent="0.2">
      <c r="A158" s="25" t="s">
        <v>32</v>
      </c>
      <c r="B158" s="26" t="s">
        <v>33</v>
      </c>
      <c r="C158" s="26" t="s">
        <v>9</v>
      </c>
      <c r="D158" s="27" t="s">
        <v>428</v>
      </c>
      <c r="E158" s="28">
        <v>2013</v>
      </c>
      <c r="F158" s="30">
        <f>VLOOKUP('Score global'!$A158,Publications!$A$1:$J$249,10,FALSE)</f>
        <v>3.3050917227311759E-2</v>
      </c>
      <c r="G158" s="30">
        <f>VLOOKUP('Score global'!A158,'Essais-Inclusions'!$A$1:$Q$249,9,FALSE)</f>
        <v>1.5304321550720028E-2</v>
      </c>
      <c r="H158" s="30">
        <f>VLOOKUP('Score global'!$A158,'Essais-Inclusions'!$A$1:$Q$249,13,FALSE)</f>
        <v>0</v>
      </c>
      <c r="I158" s="30">
        <f>VLOOKUP('Score global'!$A158,'Essais-Inclusions'!$A$1:$Q$249,17,FALSE)</f>
        <v>1.3023995941470653E-2</v>
      </c>
      <c r="J158" s="30">
        <f>VLOOKUP('Score global'!$A158,Enseignement!$A$1:$I$249,9,FALSE)</f>
        <v>0</v>
      </c>
      <c r="K158" s="12">
        <f t="shared" si="2"/>
        <v>2.1193247859335483E-2</v>
      </c>
    </row>
    <row r="159" spans="1:11" x14ac:dyDescent="0.2">
      <c r="A159" s="32" t="s">
        <v>431</v>
      </c>
      <c r="B159" s="27" t="s">
        <v>432</v>
      </c>
      <c r="C159" s="27" t="s">
        <v>36</v>
      </c>
      <c r="D159" s="27" t="s">
        <v>428</v>
      </c>
      <c r="E159" s="33">
        <v>2016</v>
      </c>
      <c r="F159" s="30">
        <f>VLOOKUP('Score global'!$A159,Publications!$A$1:$J$249,10,FALSE)</f>
        <v>1.0048150738338116E-4</v>
      </c>
      <c r="G159" s="30">
        <f>VLOOKUP('Score global'!A159,'Essais-Inclusions'!$A$1:$Q$249,9,FALSE)</f>
        <v>0</v>
      </c>
      <c r="H159" s="30">
        <f>VLOOKUP('Score global'!$A159,'Essais-Inclusions'!$A$1:$Q$249,13,FALSE)</f>
        <v>0</v>
      </c>
      <c r="I159" s="30">
        <f>VLOOKUP('Score global'!$A159,'Essais-Inclusions'!$A$1:$Q$249,17,FALSE)</f>
        <v>0</v>
      </c>
      <c r="J159" s="30">
        <f>VLOOKUP('Score global'!$A159,Enseignement!$A$1:$I$249,9,FALSE)</f>
        <v>0</v>
      </c>
      <c r="K159" s="12">
        <f t="shared" si="2"/>
        <v>6.0288904430028696E-5</v>
      </c>
    </row>
    <row r="160" spans="1:11" x14ac:dyDescent="0.2">
      <c r="A160" s="32" t="s">
        <v>433</v>
      </c>
      <c r="B160" s="27" t="s">
        <v>434</v>
      </c>
      <c r="C160" s="27" t="s">
        <v>36</v>
      </c>
      <c r="D160" s="27" t="s">
        <v>428</v>
      </c>
      <c r="E160" s="33">
        <v>2016</v>
      </c>
      <c r="F160" s="30">
        <f>VLOOKUP('Score global'!$A160,Publications!$A$1:$J$249,10,FALSE)</f>
        <v>6.330334965153013E-3</v>
      </c>
      <c r="G160" s="30">
        <f>VLOOKUP('Score global'!A160,'Essais-Inclusions'!$A$1:$Q$249,9,FALSE)</f>
        <v>0</v>
      </c>
      <c r="H160" s="30">
        <f>VLOOKUP('Score global'!$A160,'Essais-Inclusions'!$A$1:$Q$249,13,FALSE)</f>
        <v>0</v>
      </c>
      <c r="I160" s="30">
        <f>VLOOKUP('Score global'!$A160,'Essais-Inclusions'!$A$1:$Q$249,17,FALSE)</f>
        <v>0</v>
      </c>
      <c r="J160" s="30">
        <f>VLOOKUP('Score global'!$A160,Enseignement!$A$1:$I$249,9,FALSE)</f>
        <v>0</v>
      </c>
      <c r="K160" s="12">
        <f t="shared" si="2"/>
        <v>3.7982009790918075E-3</v>
      </c>
    </row>
    <row r="161" spans="1:11" x14ac:dyDescent="0.2">
      <c r="A161" s="32" t="s">
        <v>435</v>
      </c>
      <c r="B161" s="27" t="s">
        <v>436</v>
      </c>
      <c r="C161" s="27" t="s">
        <v>36</v>
      </c>
      <c r="D161" s="27" t="s">
        <v>428</v>
      </c>
      <c r="E161" s="33">
        <v>2016</v>
      </c>
      <c r="F161" s="30">
        <f>VLOOKUP('Score global'!$A161,Publications!$A$1:$J$249,10,FALSE)</f>
        <v>0</v>
      </c>
      <c r="G161" s="30">
        <f>VLOOKUP('Score global'!A161,'Essais-Inclusions'!$A$1:$Q$249,9,FALSE)</f>
        <v>1.1594202898550724E-3</v>
      </c>
      <c r="H161" s="30">
        <f>VLOOKUP('Score global'!$A161,'Essais-Inclusions'!$A$1:$Q$249,13,FALSE)</f>
        <v>0</v>
      </c>
      <c r="I161" s="30">
        <f>VLOOKUP('Score global'!$A161,'Essais-Inclusions'!$A$1:$Q$249,17,FALSE)</f>
        <v>1.2848315020384065E-3</v>
      </c>
      <c r="J161" s="30">
        <f>VLOOKUP('Score global'!$A161,Enseignement!$A$1:$I$249,9,FALSE)</f>
        <v>0</v>
      </c>
      <c r="K161" s="12">
        <f t="shared" si="2"/>
        <v>1.1516137602356525E-4</v>
      </c>
    </row>
    <row r="162" spans="1:11" x14ac:dyDescent="0.2">
      <c r="A162" s="25" t="s">
        <v>34</v>
      </c>
      <c r="B162" s="26" t="s">
        <v>35</v>
      </c>
      <c r="C162" s="26" t="s">
        <v>36</v>
      </c>
      <c r="D162" s="27" t="s">
        <v>428</v>
      </c>
      <c r="E162" s="28">
        <v>2013</v>
      </c>
      <c r="F162" s="30">
        <f>VLOOKUP('Score global'!$A162,Publications!$A$1:$J$249,10,FALSE)</f>
        <v>1.6644108835546297E-2</v>
      </c>
      <c r="G162" s="30">
        <f>VLOOKUP('Score global'!A162,'Essais-Inclusions'!$A$1:$Q$249,9,FALSE)</f>
        <v>2.2627727787601096E-2</v>
      </c>
      <c r="H162" s="30">
        <f>VLOOKUP('Score global'!$A162,'Essais-Inclusions'!$A$1:$Q$249,13,FALSE)</f>
        <v>0</v>
      </c>
      <c r="I162" s="30">
        <f>VLOOKUP('Score global'!$A162,'Essais-Inclusions'!$A$1:$Q$249,17,FALSE)</f>
        <v>2.8068233865619269E-2</v>
      </c>
      <c r="J162" s="30">
        <f>VLOOKUP('Score global'!$A162,Enseignement!$A$1:$I$249,9,FALSE)</f>
        <v>0</v>
      </c>
      <c r="K162" s="12">
        <f t="shared" si="2"/>
        <v>1.2353719684270608E-2</v>
      </c>
    </row>
    <row r="163" spans="1:11" x14ac:dyDescent="0.2">
      <c r="A163" s="32" t="s">
        <v>437</v>
      </c>
      <c r="B163" s="27" t="s">
        <v>438</v>
      </c>
      <c r="C163" s="27" t="s">
        <v>36</v>
      </c>
      <c r="D163" s="27" t="s">
        <v>428</v>
      </c>
      <c r="E163" s="33">
        <v>2016</v>
      </c>
      <c r="F163" s="30">
        <f>VLOOKUP('Score global'!$A163,Publications!$A$1:$J$249,10,FALSE)</f>
        <v>2.8134822067346727E-3</v>
      </c>
      <c r="G163" s="30">
        <f>VLOOKUP('Score global'!A163,'Essais-Inclusions'!$A$1:$Q$249,9,FALSE)</f>
        <v>0</v>
      </c>
      <c r="H163" s="30">
        <f>VLOOKUP('Score global'!$A163,'Essais-Inclusions'!$A$1:$Q$249,13,FALSE)</f>
        <v>0</v>
      </c>
      <c r="I163" s="30">
        <f>VLOOKUP('Score global'!$A163,'Essais-Inclusions'!$A$1:$Q$249,17,FALSE)</f>
        <v>0</v>
      </c>
      <c r="J163" s="30">
        <f>VLOOKUP('Score global'!$A163,Enseignement!$A$1:$I$249,9,FALSE)</f>
        <v>0</v>
      </c>
      <c r="K163" s="12">
        <f t="shared" si="2"/>
        <v>1.6880893240408036E-3</v>
      </c>
    </row>
    <row r="164" spans="1:11" x14ac:dyDescent="0.2">
      <c r="A164" s="25" t="s">
        <v>37</v>
      </c>
      <c r="B164" s="26" t="s">
        <v>38</v>
      </c>
      <c r="C164" s="26" t="s">
        <v>12</v>
      </c>
      <c r="D164" s="27" t="s">
        <v>428</v>
      </c>
      <c r="E164" s="28">
        <v>2009</v>
      </c>
      <c r="F164" s="30">
        <f>VLOOKUP('Score global'!$A164,Publications!$A$1:$J$249,10,FALSE)</f>
        <v>0.41538181370038002</v>
      </c>
      <c r="G164" s="30">
        <f>VLOOKUP('Score global'!A164,'Essais-Inclusions'!$A$1:$Q$249,9,FALSE)</f>
        <v>0.71100485069168218</v>
      </c>
      <c r="H164" s="30">
        <f>VLOOKUP('Score global'!$A164,'Essais-Inclusions'!$A$1:$Q$249,13,FALSE)</f>
        <v>0.31893048153920112</v>
      </c>
      <c r="I164" s="30">
        <f>VLOOKUP('Score global'!$A164,'Essais-Inclusions'!$A$1:$Q$249,17,FALSE)</f>
        <v>0.56359090091608222</v>
      </c>
      <c r="J164" s="30">
        <f>VLOOKUP('Score global'!$A164,Enseignement!$A$1:$I$249,9,FALSE)</f>
        <v>0.13819939609600768</v>
      </c>
      <c r="K164" s="12">
        <f t="shared" si="2"/>
        <v>0.36296901655357183</v>
      </c>
    </row>
    <row r="165" spans="1:11" x14ac:dyDescent="0.2">
      <c r="A165" s="32" t="s">
        <v>439</v>
      </c>
      <c r="B165" s="27" t="s">
        <v>440</v>
      </c>
      <c r="C165" s="27" t="s">
        <v>36</v>
      </c>
      <c r="D165" s="27" t="s">
        <v>428</v>
      </c>
      <c r="E165" s="33">
        <v>2016</v>
      </c>
      <c r="F165" s="30">
        <f>VLOOKUP('Score global'!$A165,Publications!$A$1:$J$249,10,FALSE)</f>
        <v>3.3661304973432687E-3</v>
      </c>
      <c r="G165" s="30">
        <f>VLOOKUP('Score global'!A165,'Essais-Inclusions'!$A$1:$Q$249,9,FALSE)</f>
        <v>0</v>
      </c>
      <c r="H165" s="30">
        <f>VLOOKUP('Score global'!$A165,'Essais-Inclusions'!$A$1:$Q$249,13,FALSE)</f>
        <v>0</v>
      </c>
      <c r="I165" s="30">
        <f>VLOOKUP('Score global'!$A165,'Essais-Inclusions'!$A$1:$Q$249,17,FALSE)</f>
        <v>0</v>
      </c>
      <c r="J165" s="30">
        <f>VLOOKUP('Score global'!$A165,Enseignement!$A$1:$I$249,9,FALSE)</f>
        <v>0</v>
      </c>
      <c r="K165" s="12">
        <f t="shared" si="2"/>
        <v>2.019678298405961E-3</v>
      </c>
    </row>
    <row r="166" spans="1:11" x14ac:dyDescent="0.2">
      <c r="A166" s="25" t="s">
        <v>39</v>
      </c>
      <c r="B166" s="26" t="s">
        <v>40</v>
      </c>
      <c r="C166" s="26" t="s">
        <v>36</v>
      </c>
      <c r="D166" s="27" t="s">
        <v>428</v>
      </c>
      <c r="E166" s="28">
        <v>2014</v>
      </c>
      <c r="F166" s="30">
        <f>VLOOKUP('Score global'!$A166,Publications!$A$1:$J$249,10,FALSE)</f>
        <v>2.0523413305723177E-2</v>
      </c>
      <c r="G166" s="30">
        <f>VLOOKUP('Score global'!A166,'Essais-Inclusions'!$A$1:$Q$249,9,FALSE)</f>
        <v>1.1836280567194565E-3</v>
      </c>
      <c r="H166" s="30">
        <f>VLOOKUP('Score global'!$A166,'Essais-Inclusions'!$A$1:$Q$249,13,FALSE)</f>
        <v>0</v>
      </c>
      <c r="I166" s="30">
        <f>VLOOKUP('Score global'!$A166,'Essais-Inclusions'!$A$1:$Q$249,17,FALSE)</f>
        <v>1.470144516392698E-3</v>
      </c>
      <c r="J166" s="30">
        <f>VLOOKUP('Score global'!$A166,Enseignement!$A$1:$I$249,9,FALSE)</f>
        <v>0</v>
      </c>
      <c r="K166" s="12">
        <f t="shared" si="2"/>
        <v>1.2437953307209183E-2</v>
      </c>
    </row>
    <row r="167" spans="1:11" x14ac:dyDescent="0.2">
      <c r="A167" s="25" t="s">
        <v>41</v>
      </c>
      <c r="B167" s="26" t="s">
        <v>42</v>
      </c>
      <c r="C167" s="26" t="s">
        <v>6</v>
      </c>
      <c r="D167" s="27" t="s">
        <v>428</v>
      </c>
      <c r="E167" s="28">
        <v>2009</v>
      </c>
      <c r="F167" s="30">
        <f>VLOOKUP('Score global'!$A167,Publications!$A$1:$J$249,10,FALSE)</f>
        <v>3.2009081829206263</v>
      </c>
      <c r="G167" s="30">
        <f>VLOOKUP('Score global'!A167,'Essais-Inclusions'!$A$1:$Q$249,9,FALSE)</f>
        <v>2.5949772401787272</v>
      </c>
      <c r="H167" s="30">
        <f>VLOOKUP('Score global'!$A167,'Essais-Inclusions'!$A$1:$Q$249,13,FALSE)</f>
        <v>2.46199612457711</v>
      </c>
      <c r="I167" s="30">
        <f>VLOOKUP('Score global'!$A167,'Essais-Inclusions'!$A$1:$Q$249,17,FALSE)</f>
        <v>2.6195288827743495</v>
      </c>
      <c r="J167" s="30">
        <f>VLOOKUP('Score global'!$A167,Enseignement!$A$1:$I$249,9,FALSE)</f>
        <v>5.5474368148289219</v>
      </c>
      <c r="K167" s="12">
        <f t="shared" si="2"/>
        <v>3.6903188038321511</v>
      </c>
    </row>
    <row r="168" spans="1:11" x14ac:dyDescent="0.2">
      <c r="A168" s="32" t="s">
        <v>441</v>
      </c>
      <c r="B168" s="27" t="s">
        <v>442</v>
      </c>
      <c r="C168" s="27" t="s">
        <v>9</v>
      </c>
      <c r="D168" s="27" t="s">
        <v>428</v>
      </c>
      <c r="E168" s="33">
        <v>2016</v>
      </c>
      <c r="F168" s="30">
        <f>VLOOKUP('Score global'!$A168,Publications!$A$1:$J$249,10,FALSE)</f>
        <v>3.7178157731851029E-3</v>
      </c>
      <c r="G168" s="30">
        <f>VLOOKUP('Score global'!A168,'Essais-Inclusions'!$A$1:$Q$249,9,FALSE)</f>
        <v>5.7971014492753624E-3</v>
      </c>
      <c r="H168" s="30">
        <f>VLOOKUP('Score global'!$A168,'Essais-Inclusions'!$A$1:$Q$249,13,FALSE)</f>
        <v>0</v>
      </c>
      <c r="I168" s="30">
        <f>VLOOKUP('Score global'!$A168,'Essais-Inclusions'!$A$1:$Q$249,17,FALSE)</f>
        <v>2.6785295940022803E-3</v>
      </c>
      <c r="J168" s="30">
        <f>VLOOKUP('Score global'!$A168,Enseignement!$A$1:$I$249,9,FALSE)</f>
        <v>0</v>
      </c>
      <c r="K168" s="12">
        <f t="shared" si="2"/>
        <v>2.6566712273812976E-3</v>
      </c>
    </row>
    <row r="169" spans="1:11" x14ac:dyDescent="0.2">
      <c r="A169" s="25" t="s">
        <v>43</v>
      </c>
      <c r="B169" s="26" t="s">
        <v>44</v>
      </c>
      <c r="C169" s="26" t="s">
        <v>9</v>
      </c>
      <c r="D169" s="27" t="s">
        <v>428</v>
      </c>
      <c r="E169" s="28">
        <v>2013</v>
      </c>
      <c r="F169" s="30">
        <f>VLOOKUP('Score global'!$A169,Publications!$A$1:$J$249,10,FALSE)</f>
        <v>5.6619206185778061E-3</v>
      </c>
      <c r="G169" s="30">
        <f>VLOOKUP('Score global'!A169,'Essais-Inclusions'!$A$1:$Q$249,9,FALSE)</f>
        <v>5.1071654848322059E-2</v>
      </c>
      <c r="H169" s="30">
        <f>VLOOKUP('Score global'!$A169,'Essais-Inclusions'!$A$1:$Q$249,13,FALSE)</f>
        <v>2.6464274598570779E-2</v>
      </c>
      <c r="I169" s="30">
        <f>VLOOKUP('Score global'!$A169,'Essais-Inclusions'!$A$1:$Q$249,17,FALSE)</f>
        <v>3.0743248794336667E-2</v>
      </c>
      <c r="J169" s="30">
        <f>VLOOKUP('Score global'!$A169,Enseignement!$A$1:$I$249,9,FALSE)</f>
        <v>0</v>
      </c>
      <c r="K169" s="12">
        <f t="shared" si="2"/>
        <v>8.8913584424992562E-3</v>
      </c>
    </row>
    <row r="170" spans="1:11" x14ac:dyDescent="0.2">
      <c r="A170" s="32" t="s">
        <v>443</v>
      </c>
      <c r="B170" s="27" t="s">
        <v>444</v>
      </c>
      <c r="C170" s="27" t="s">
        <v>36</v>
      </c>
      <c r="D170" s="27" t="s">
        <v>428</v>
      </c>
      <c r="E170" s="33">
        <v>2016</v>
      </c>
      <c r="F170" s="30">
        <f>VLOOKUP('Score global'!$A170,Publications!$A$1:$J$249,10,FALSE)</f>
        <v>0</v>
      </c>
      <c r="G170" s="30">
        <f>VLOOKUP('Score global'!A170,'Essais-Inclusions'!$A$1:$Q$249,9,FALSE)</f>
        <v>0</v>
      </c>
      <c r="H170" s="30">
        <f>VLOOKUP('Score global'!$A170,'Essais-Inclusions'!$A$1:$Q$249,13,FALSE)</f>
        <v>0</v>
      </c>
      <c r="I170" s="30">
        <f>VLOOKUP('Score global'!$A170,'Essais-Inclusions'!$A$1:$Q$249,17,FALSE)</f>
        <v>0</v>
      </c>
      <c r="J170" s="30">
        <f>VLOOKUP('Score global'!$A170,Enseignement!$A$1:$I$249,9,FALSE)</f>
        <v>0</v>
      </c>
      <c r="K170" s="12">
        <f t="shared" si="2"/>
        <v>0</v>
      </c>
    </row>
    <row r="171" spans="1:11" x14ac:dyDescent="0.2">
      <c r="A171" s="25" t="s">
        <v>45</v>
      </c>
      <c r="B171" s="26" t="s">
        <v>46</v>
      </c>
      <c r="C171" s="26" t="s">
        <v>9</v>
      </c>
      <c r="D171" s="27" t="s">
        <v>428</v>
      </c>
      <c r="E171" s="28">
        <v>2013</v>
      </c>
      <c r="F171" s="30">
        <f>VLOOKUP('Score global'!$A171,Publications!$A$1:$J$249,10,FALSE)</f>
        <v>5.2465961832156467E-2</v>
      </c>
      <c r="G171" s="30">
        <f>VLOOKUP('Score global'!A171,'Essais-Inclusions'!$A$1:$Q$249,9,FALSE)</f>
        <v>4.9728792309591673E-2</v>
      </c>
      <c r="H171" s="30">
        <f>VLOOKUP('Score global'!$A171,'Essais-Inclusions'!$A$1:$Q$249,13,FALSE)</f>
        <v>0</v>
      </c>
      <c r="I171" s="30">
        <f>VLOOKUP('Score global'!$A171,'Essais-Inclusions'!$A$1:$Q$249,17,FALSE)</f>
        <v>4.3602533646390357E-2</v>
      </c>
      <c r="J171" s="30">
        <f>VLOOKUP('Score global'!$A171,Enseignement!$A$1:$I$249,9,FALSE)</f>
        <v>0</v>
      </c>
      <c r="K171" s="12">
        <f t="shared" si="2"/>
        <v>3.5958762022177036E-2</v>
      </c>
    </row>
    <row r="172" spans="1:11" x14ac:dyDescent="0.2">
      <c r="A172" s="25" t="s">
        <v>47</v>
      </c>
      <c r="B172" s="26" t="s">
        <v>48</v>
      </c>
      <c r="C172" s="26" t="s">
        <v>9</v>
      </c>
      <c r="D172" s="27" t="s">
        <v>428</v>
      </c>
      <c r="E172" s="28">
        <v>2010</v>
      </c>
      <c r="F172" s="30">
        <f>VLOOKUP('Score global'!$A172,Publications!$A$1:$J$249,10,FALSE)</f>
        <v>0.1250763437895562</v>
      </c>
      <c r="G172" s="30">
        <f>VLOOKUP('Score global'!A172,'Essais-Inclusions'!$A$1:$Q$249,9,FALSE)</f>
        <v>5.2423395324857208E-2</v>
      </c>
      <c r="H172" s="30">
        <f>VLOOKUP('Score global'!$A172,'Essais-Inclusions'!$A$1:$Q$249,13,FALSE)</f>
        <v>1.9755713125624411E-2</v>
      </c>
      <c r="I172" s="30">
        <f>VLOOKUP('Score global'!$A172,'Essais-Inclusions'!$A$1:$Q$249,17,FALSE)</f>
        <v>4.4072421895910902E-2</v>
      </c>
      <c r="J172" s="30">
        <f>VLOOKUP('Score global'!$A172,Enseignement!$A$1:$I$249,9,FALSE)</f>
        <v>1.7198679141441936E-3</v>
      </c>
      <c r="K172" s="12">
        <f t="shared" si="2"/>
        <v>8.120852109288268E-2</v>
      </c>
    </row>
    <row r="173" spans="1:11" x14ac:dyDescent="0.2">
      <c r="A173" s="32" t="s">
        <v>445</v>
      </c>
      <c r="B173" s="27" t="s">
        <v>446</v>
      </c>
      <c r="C173" s="27" t="s">
        <v>36</v>
      </c>
      <c r="D173" s="27" t="s">
        <v>428</v>
      </c>
      <c r="E173" s="33">
        <v>2016</v>
      </c>
      <c r="F173" s="30">
        <f>VLOOKUP('Score global'!$A173,Publications!$A$1:$J$249,10,FALSE)</f>
        <v>6.0288904430028697E-4</v>
      </c>
      <c r="G173" s="30">
        <f>VLOOKUP('Score global'!A173,'Essais-Inclusions'!$A$1:$Q$249,9,FALSE)</f>
        <v>0</v>
      </c>
      <c r="H173" s="30">
        <f>VLOOKUP('Score global'!$A173,'Essais-Inclusions'!$A$1:$Q$249,13,FALSE)</f>
        <v>0</v>
      </c>
      <c r="I173" s="30">
        <f>VLOOKUP('Score global'!$A173,'Essais-Inclusions'!$A$1:$Q$249,17,FALSE)</f>
        <v>0</v>
      </c>
      <c r="J173" s="30">
        <f>VLOOKUP('Score global'!$A173,Enseignement!$A$1:$I$249,9,FALSE)</f>
        <v>0</v>
      </c>
      <c r="K173" s="12">
        <f t="shared" si="2"/>
        <v>3.6173342658017216E-4</v>
      </c>
    </row>
    <row r="174" spans="1:11" x14ac:dyDescent="0.2">
      <c r="A174" s="32" t="s">
        <v>447</v>
      </c>
      <c r="B174" s="27" t="s">
        <v>448</v>
      </c>
      <c r="C174" s="27" t="s">
        <v>36</v>
      </c>
      <c r="D174" s="27" t="s">
        <v>428</v>
      </c>
      <c r="E174" s="33">
        <v>2016</v>
      </c>
      <c r="F174" s="30">
        <f>VLOOKUP('Score global'!$A174,Publications!$A$1:$J$249,10,FALSE)</f>
        <v>0</v>
      </c>
      <c r="G174" s="30">
        <f>VLOOKUP('Score global'!A174,'Essais-Inclusions'!$A$1:$Q$249,9,FALSE)</f>
        <v>0</v>
      </c>
      <c r="H174" s="30">
        <f>VLOOKUP('Score global'!$A174,'Essais-Inclusions'!$A$1:$Q$249,13,FALSE)</f>
        <v>0</v>
      </c>
      <c r="I174" s="30">
        <f>VLOOKUP('Score global'!$A174,'Essais-Inclusions'!$A$1:$Q$249,17,FALSE)</f>
        <v>0</v>
      </c>
      <c r="J174" s="30">
        <f>VLOOKUP('Score global'!$A174,Enseignement!$A$1:$I$249,9,FALSE)</f>
        <v>0</v>
      </c>
      <c r="K174" s="12">
        <f t="shared" si="2"/>
        <v>0</v>
      </c>
    </row>
    <row r="175" spans="1:11" x14ac:dyDescent="0.2">
      <c r="A175" s="32" t="s">
        <v>449</v>
      </c>
      <c r="B175" s="27" t="s">
        <v>450</v>
      </c>
      <c r="C175" s="27" t="s">
        <v>36</v>
      </c>
      <c r="D175" s="27" t="s">
        <v>428</v>
      </c>
      <c r="E175" s="33">
        <v>2016</v>
      </c>
      <c r="F175" s="30">
        <f>VLOOKUP('Score global'!$A175,Publications!$A$1:$J$249,10,FALSE)</f>
        <v>0</v>
      </c>
      <c r="G175" s="30">
        <f>VLOOKUP('Score global'!A175,'Essais-Inclusions'!$A$1:$Q$249,9,FALSE)</f>
        <v>0</v>
      </c>
      <c r="H175" s="30">
        <f>VLOOKUP('Score global'!$A175,'Essais-Inclusions'!$A$1:$Q$249,13,FALSE)</f>
        <v>0</v>
      </c>
      <c r="I175" s="30">
        <f>VLOOKUP('Score global'!$A175,'Essais-Inclusions'!$A$1:$Q$249,17,FALSE)</f>
        <v>0</v>
      </c>
      <c r="J175" s="30">
        <f>VLOOKUP('Score global'!$A175,Enseignement!$A$1:$I$249,9,FALSE)</f>
        <v>0</v>
      </c>
      <c r="K175" s="12">
        <f t="shared" si="2"/>
        <v>0</v>
      </c>
    </row>
    <row r="176" spans="1:11" x14ac:dyDescent="0.2">
      <c r="A176" s="25" t="s">
        <v>545</v>
      </c>
      <c r="B176" s="26" t="s">
        <v>49</v>
      </c>
      <c r="C176" s="26" t="s">
        <v>6</v>
      </c>
      <c r="D176" s="27" t="s">
        <v>428</v>
      </c>
      <c r="E176" s="28">
        <v>2009</v>
      </c>
      <c r="F176" s="30">
        <f>VLOOKUP('Score global'!$A176,Publications!$A$1:$J$249,10,FALSE)</f>
        <v>0.90717815784438471</v>
      </c>
      <c r="G176" s="30">
        <f>VLOOKUP('Score global'!A176,'Essais-Inclusions'!$A$1:$Q$249,9,FALSE)</f>
        <v>1.7865474408435738</v>
      </c>
      <c r="H176" s="30">
        <f>VLOOKUP('Score global'!$A176,'Essais-Inclusions'!$A$1:$Q$249,13,FALSE)</f>
        <v>1.8688954927726393</v>
      </c>
      <c r="I176" s="30">
        <f>VLOOKUP('Score global'!$A176,'Essais-Inclusions'!$A$1:$Q$249,17,FALSE)</f>
        <v>1.7078846315431726</v>
      </c>
      <c r="J176" s="30">
        <f>VLOOKUP('Score global'!$A176,Enseignement!$A$1:$I$249,9,FALSE)</f>
        <v>2.1414205588710957</v>
      </c>
      <c r="K176" s="12">
        <f t="shared" si="2"/>
        <v>1.3490267810350232</v>
      </c>
    </row>
    <row r="177" spans="1:11" x14ac:dyDescent="0.2">
      <c r="A177" s="25" t="s">
        <v>50</v>
      </c>
      <c r="B177" s="26" t="s">
        <v>51</v>
      </c>
      <c r="C177" s="26" t="s">
        <v>6</v>
      </c>
      <c r="D177" s="27" t="s">
        <v>428</v>
      </c>
      <c r="E177" s="28">
        <v>2009</v>
      </c>
      <c r="F177" s="30">
        <f>VLOOKUP('Score global'!$A177,Publications!$A$1:$J$249,10,FALSE)</f>
        <v>0.88617120178136011</v>
      </c>
      <c r="G177" s="30">
        <f>VLOOKUP('Score global'!A177,'Essais-Inclusions'!$A$1:$Q$249,9,FALSE)</f>
        <v>1.177251764746881</v>
      </c>
      <c r="H177" s="30">
        <f>VLOOKUP('Score global'!$A177,'Essais-Inclusions'!$A$1:$Q$249,13,FALSE)</f>
        <v>1.0120391502663337</v>
      </c>
      <c r="I177" s="30">
        <f>VLOOKUP('Score global'!$A177,'Essais-Inclusions'!$A$1:$Q$249,17,FALSE)</f>
        <v>1.0021822095506596</v>
      </c>
      <c r="J177" s="30">
        <f>VLOOKUP('Score global'!$A177,Enseignement!$A$1:$I$249,9,FALSE)</f>
        <v>1.550475790667343</v>
      </c>
      <c r="K177" s="12">
        <f t="shared" ref="K177:K236" si="3">(F177*0.6)+(G177*0.055)+(H177*0.055)+(I177*0.04)+(J177*0.25)</f>
        <v>1.0798199574434049</v>
      </c>
    </row>
    <row r="178" spans="1:11" x14ac:dyDescent="0.2">
      <c r="A178" s="32" t="s">
        <v>451</v>
      </c>
      <c r="B178" s="27" t="s">
        <v>452</v>
      </c>
      <c r="C178" s="27" t="s">
        <v>36</v>
      </c>
      <c r="D178" s="27" t="s">
        <v>428</v>
      </c>
      <c r="E178" s="33">
        <v>2016</v>
      </c>
      <c r="F178" s="30">
        <f>VLOOKUP('Score global'!$A178,Publications!$A$1:$J$249,10,FALSE)</f>
        <v>2.7130006993512914E-3</v>
      </c>
      <c r="G178" s="30">
        <f>VLOOKUP('Score global'!A178,'Essais-Inclusions'!$A$1:$Q$249,9,FALSE)</f>
        <v>2.3188405797101449E-3</v>
      </c>
      <c r="H178" s="30">
        <f>VLOOKUP('Score global'!$A178,'Essais-Inclusions'!$A$1:$Q$249,13,FALSE)</f>
        <v>0</v>
      </c>
      <c r="I178" s="30">
        <f>VLOOKUP('Score global'!$A178,'Essais-Inclusions'!$A$1:$Q$249,17,FALSE)</f>
        <v>1.4204346640866719E-3</v>
      </c>
      <c r="J178" s="30">
        <f>VLOOKUP('Score global'!$A178,Enseignement!$A$1:$I$249,9,FALSE)</f>
        <v>0</v>
      </c>
      <c r="K178" s="12">
        <f t="shared" si="3"/>
        <v>1.8121540380582994E-3</v>
      </c>
    </row>
    <row r="179" spans="1:11" x14ac:dyDescent="0.2">
      <c r="A179" s="32" t="s">
        <v>453</v>
      </c>
      <c r="B179" s="27" t="s">
        <v>454</v>
      </c>
      <c r="C179" s="27" t="s">
        <v>36</v>
      </c>
      <c r="D179" s="27" t="s">
        <v>455</v>
      </c>
      <c r="E179" s="33">
        <v>2016</v>
      </c>
      <c r="F179" s="30">
        <f>VLOOKUP('Score global'!$A179,Publications!$A$1:$J$249,10,FALSE)</f>
        <v>6.0288904430028697E-4</v>
      </c>
      <c r="G179" s="30">
        <f>VLOOKUP('Score global'!A179,'Essais-Inclusions'!$A$1:$Q$249,9,FALSE)</f>
        <v>0</v>
      </c>
      <c r="H179" s="30">
        <f>VLOOKUP('Score global'!$A179,'Essais-Inclusions'!$A$1:$Q$249,13,FALSE)</f>
        <v>0</v>
      </c>
      <c r="I179" s="30">
        <f>VLOOKUP('Score global'!$A179,'Essais-Inclusions'!$A$1:$Q$249,17,FALSE)</f>
        <v>0</v>
      </c>
      <c r="J179" s="30">
        <f>VLOOKUP('Score global'!$A179,Enseignement!$A$1:$I$249,9,FALSE)</f>
        <v>0</v>
      </c>
      <c r="K179" s="12">
        <f t="shared" si="3"/>
        <v>3.6173342658017216E-4</v>
      </c>
    </row>
    <row r="180" spans="1:11" x14ac:dyDescent="0.2">
      <c r="A180" s="32" t="s">
        <v>456</v>
      </c>
      <c r="B180" s="27" t="s">
        <v>457</v>
      </c>
      <c r="C180" s="27" t="s">
        <v>36</v>
      </c>
      <c r="D180" s="27" t="s">
        <v>455</v>
      </c>
      <c r="E180" s="33">
        <v>2016</v>
      </c>
      <c r="F180" s="30">
        <f>VLOOKUP('Score global'!$A180,Publications!$A$1:$J$249,10,FALSE)</f>
        <v>8.0385205906704929E-4</v>
      </c>
      <c r="G180" s="30">
        <f>VLOOKUP('Score global'!A180,'Essais-Inclusions'!$A$1:$Q$249,9,FALSE)</f>
        <v>0</v>
      </c>
      <c r="H180" s="30">
        <f>VLOOKUP('Score global'!$A180,'Essais-Inclusions'!$A$1:$Q$249,13,FALSE)</f>
        <v>0</v>
      </c>
      <c r="I180" s="30">
        <f>VLOOKUP('Score global'!$A180,'Essais-Inclusions'!$A$1:$Q$249,17,FALSE)</f>
        <v>0</v>
      </c>
      <c r="J180" s="30">
        <f>VLOOKUP('Score global'!$A180,Enseignement!$A$1:$I$249,9,FALSE)</f>
        <v>0</v>
      </c>
      <c r="K180" s="12">
        <f t="shared" si="3"/>
        <v>4.8231123544022957E-4</v>
      </c>
    </row>
    <row r="181" spans="1:11" x14ac:dyDescent="0.2">
      <c r="A181" s="32" t="s">
        <v>458</v>
      </c>
      <c r="B181" s="27" t="s">
        <v>459</v>
      </c>
      <c r="C181" s="27" t="s">
        <v>36</v>
      </c>
      <c r="D181" s="27" t="s">
        <v>455</v>
      </c>
      <c r="E181" s="33">
        <v>2016</v>
      </c>
      <c r="F181" s="30">
        <f>VLOOKUP('Score global'!$A181,Publications!$A$1:$J$249,10,FALSE)</f>
        <v>0</v>
      </c>
      <c r="G181" s="30">
        <f>VLOOKUP('Score global'!A181,'Essais-Inclusions'!$A$1:$Q$249,9,FALSE)</f>
        <v>0</v>
      </c>
      <c r="H181" s="30">
        <f>VLOOKUP('Score global'!$A181,'Essais-Inclusions'!$A$1:$Q$249,13,FALSE)</f>
        <v>0</v>
      </c>
      <c r="I181" s="30">
        <f>VLOOKUP('Score global'!$A181,'Essais-Inclusions'!$A$1:$Q$249,17,FALSE)</f>
        <v>0</v>
      </c>
      <c r="J181" s="30">
        <f>VLOOKUP('Score global'!$A181,Enseignement!$A$1:$I$249,9,FALSE)</f>
        <v>0</v>
      </c>
      <c r="K181" s="12">
        <f t="shared" si="3"/>
        <v>0</v>
      </c>
    </row>
    <row r="182" spans="1:11" x14ac:dyDescent="0.2">
      <c r="A182" s="32" t="s">
        <v>460</v>
      </c>
      <c r="B182" s="27" t="s">
        <v>461</v>
      </c>
      <c r="C182" s="27" t="s">
        <v>36</v>
      </c>
      <c r="D182" s="27" t="s">
        <v>455</v>
      </c>
      <c r="E182" s="33">
        <v>2016</v>
      </c>
      <c r="F182" s="30">
        <f>VLOOKUP('Score global'!$A182,Publications!$A$1:$J$249,10,FALSE)</f>
        <v>3.1651674825765065E-3</v>
      </c>
      <c r="G182" s="30">
        <f>VLOOKUP('Score global'!A182,'Essais-Inclusions'!$A$1:$Q$249,9,FALSE)</f>
        <v>2.3188405797101449E-3</v>
      </c>
      <c r="H182" s="30">
        <f>VLOOKUP('Score global'!$A182,'Essais-Inclusions'!$A$1:$Q$249,13,FALSE)</f>
        <v>0</v>
      </c>
      <c r="I182" s="30">
        <f>VLOOKUP('Score global'!$A182,'Essais-Inclusions'!$A$1:$Q$249,17,FALSE)</f>
        <v>2.1474954561767575E-3</v>
      </c>
      <c r="J182" s="30">
        <f>VLOOKUP('Score global'!$A182,Enseignement!$A$1:$I$249,9,FALSE)</f>
        <v>0</v>
      </c>
      <c r="K182" s="12">
        <f t="shared" si="3"/>
        <v>2.1125365396770322E-3</v>
      </c>
    </row>
    <row r="183" spans="1:11" x14ac:dyDescent="0.2">
      <c r="A183" s="25" t="s">
        <v>184</v>
      </c>
      <c r="B183" s="26" t="s">
        <v>185</v>
      </c>
      <c r="C183" s="26" t="s">
        <v>6</v>
      </c>
      <c r="D183" s="27" t="s">
        <v>455</v>
      </c>
      <c r="E183" s="28">
        <v>2009</v>
      </c>
      <c r="F183" s="30">
        <f>VLOOKUP('Score global'!$A183,Publications!$A$1:$J$249,10,FALSE)</f>
        <v>1.3370360519575608</v>
      </c>
      <c r="G183" s="30">
        <f>VLOOKUP('Score global'!A183,'Essais-Inclusions'!$A$1:$Q$249,9,FALSE)</f>
        <v>1.9176599752360546</v>
      </c>
      <c r="H183" s="30">
        <f>VLOOKUP('Score global'!$A183,'Essais-Inclusions'!$A$1:$Q$249,13,FALSE)</f>
        <v>2.4795905736063841</v>
      </c>
      <c r="I183" s="30">
        <f>VLOOKUP('Score global'!$A183,'Essais-Inclusions'!$A$1:$Q$249,17,FALSE)</f>
        <v>2.3426727993425867</v>
      </c>
      <c r="J183" s="30">
        <f>VLOOKUP('Score global'!$A183,Enseignement!$A$1:$I$249,9,FALSE)</f>
        <v>0.8505686599231721</v>
      </c>
      <c r="K183" s="12">
        <f t="shared" si="3"/>
        <v>1.3504194883153671</v>
      </c>
    </row>
    <row r="184" spans="1:11" x14ac:dyDescent="0.2">
      <c r="A184" s="25" t="s">
        <v>532</v>
      </c>
      <c r="B184" s="26" t="s">
        <v>533</v>
      </c>
      <c r="C184" s="26" t="s">
        <v>36</v>
      </c>
      <c r="D184" s="18" t="s">
        <v>455</v>
      </c>
      <c r="E184" s="28">
        <v>2015</v>
      </c>
      <c r="F184" s="30">
        <f>VLOOKUP('Score global'!$A184,Publications!$A$1:$J$249,10,FALSE)</f>
        <v>0</v>
      </c>
      <c r="G184" s="30">
        <f>VLOOKUP('Score global'!A184,'Essais-Inclusions'!$A$1:$Q$249,9,FALSE)</f>
        <v>0</v>
      </c>
      <c r="H184" s="30">
        <f>VLOOKUP('Score global'!$A184,'Essais-Inclusions'!$A$1:$Q$249,13,FALSE)</f>
        <v>0</v>
      </c>
      <c r="I184" s="30">
        <f>VLOOKUP('Score global'!$A184,'Essais-Inclusions'!$A$1:$Q$249,17,FALSE)</f>
        <v>0</v>
      </c>
      <c r="J184" s="30">
        <f>VLOOKUP('Score global'!$A184,Enseignement!$A$1:$I$249,9,FALSE)</f>
        <v>0</v>
      </c>
      <c r="K184" s="12">
        <f t="shared" si="3"/>
        <v>0</v>
      </c>
    </row>
    <row r="185" spans="1:11" x14ac:dyDescent="0.2">
      <c r="A185" s="25" t="s">
        <v>550</v>
      </c>
      <c r="B185" s="26" t="s">
        <v>186</v>
      </c>
      <c r="C185" s="26" t="s">
        <v>36</v>
      </c>
      <c r="D185" s="27" t="s">
        <v>455</v>
      </c>
      <c r="E185" s="28">
        <v>2014</v>
      </c>
      <c r="F185" s="30">
        <f>VLOOKUP('Score global'!$A185,Publications!$A$1:$J$249,10,FALSE)</f>
        <v>0.10312275271846341</v>
      </c>
      <c r="G185" s="30">
        <f>VLOOKUP('Score global'!A185,'Essais-Inclusions'!$A$1:$Q$249,9,FALSE)</f>
        <v>3.547307210044455E-2</v>
      </c>
      <c r="H185" s="30">
        <f>VLOOKUP('Score global'!$A185,'Essais-Inclusions'!$A$1:$Q$249,13,FALSE)</f>
        <v>0</v>
      </c>
      <c r="I185" s="30">
        <f>VLOOKUP('Score global'!$A185,'Essais-Inclusions'!$A$1:$Q$249,17,FALSE)</f>
        <v>3.7404264792773895E-2</v>
      </c>
      <c r="J185" s="30">
        <f>VLOOKUP('Score global'!$A185,Enseignement!$A$1:$I$249,9,FALSE)</f>
        <v>0</v>
      </c>
      <c r="K185" s="12">
        <f t="shared" si="3"/>
        <v>6.5320841188313439E-2</v>
      </c>
    </row>
    <row r="186" spans="1:11" x14ac:dyDescent="0.2">
      <c r="A186" s="32" t="s">
        <v>462</v>
      </c>
      <c r="B186" s="27" t="s">
        <v>463</v>
      </c>
      <c r="C186" s="27" t="s">
        <v>36</v>
      </c>
      <c r="D186" s="27" t="s">
        <v>455</v>
      </c>
      <c r="E186" s="33">
        <v>2016</v>
      </c>
      <c r="F186" s="30">
        <f>VLOOKUP('Score global'!$A186,Publications!$A$1:$J$249,10,FALSE)</f>
        <v>8.0385205906704929E-4</v>
      </c>
      <c r="G186" s="30">
        <f>VLOOKUP('Score global'!A186,'Essais-Inclusions'!$A$1:$Q$249,9,FALSE)</f>
        <v>1.1594202898550724E-3</v>
      </c>
      <c r="H186" s="30">
        <f>VLOOKUP('Score global'!$A186,'Essais-Inclusions'!$A$1:$Q$249,13,FALSE)</f>
        <v>0</v>
      </c>
      <c r="I186" s="30">
        <f>VLOOKUP('Score global'!$A186,'Essais-Inclusions'!$A$1:$Q$249,17,FALSE)</f>
        <v>2.6843690883557089E-3</v>
      </c>
      <c r="J186" s="30">
        <f>VLOOKUP('Score global'!$A186,Enseignement!$A$1:$I$249,9,FALSE)</f>
        <v>0</v>
      </c>
      <c r="K186" s="12">
        <f t="shared" si="3"/>
        <v>6.5345411491648695E-4</v>
      </c>
    </row>
    <row r="187" spans="1:11" x14ac:dyDescent="0.2">
      <c r="A187" s="32" t="s">
        <v>464</v>
      </c>
      <c r="B187" s="27" t="s">
        <v>465</v>
      </c>
      <c r="C187" s="27" t="s">
        <v>36</v>
      </c>
      <c r="D187" s="27" t="s">
        <v>455</v>
      </c>
      <c r="E187" s="33">
        <v>2016</v>
      </c>
      <c r="F187" s="30">
        <f>VLOOKUP('Score global'!$A187,Publications!$A$1:$J$249,10,FALSE)</f>
        <v>0</v>
      </c>
      <c r="G187" s="30">
        <f>VLOOKUP('Score global'!A187,'Essais-Inclusions'!$A$1:$Q$249,9,FALSE)</f>
        <v>0</v>
      </c>
      <c r="H187" s="30">
        <f>VLOOKUP('Score global'!$A187,'Essais-Inclusions'!$A$1:$Q$249,13,FALSE)</f>
        <v>0</v>
      </c>
      <c r="I187" s="30">
        <f>VLOOKUP('Score global'!$A187,'Essais-Inclusions'!$A$1:$Q$249,17,FALSE)</f>
        <v>0</v>
      </c>
      <c r="J187" s="30">
        <f>VLOOKUP('Score global'!$A187,Enseignement!$A$1:$I$249,9,FALSE)</f>
        <v>0</v>
      </c>
      <c r="K187" s="12">
        <f t="shared" si="3"/>
        <v>0</v>
      </c>
    </row>
    <row r="188" spans="1:11" x14ac:dyDescent="0.2">
      <c r="A188" s="25" t="s">
        <v>187</v>
      </c>
      <c r="B188" s="26" t="s">
        <v>188</v>
      </c>
      <c r="C188" s="26" t="s">
        <v>6</v>
      </c>
      <c r="D188" s="27" t="s">
        <v>455</v>
      </c>
      <c r="E188" s="28">
        <v>2009</v>
      </c>
      <c r="F188" s="30">
        <f>VLOOKUP('Score global'!$A188,Publications!$A$1:$J$249,10,FALSE)</f>
        <v>3.2532369820234668</v>
      </c>
      <c r="G188" s="30">
        <f>VLOOKUP('Score global'!A188,'Essais-Inclusions'!$A$1:$Q$249,9,FALSE)</f>
        <v>2.8996649456167973</v>
      </c>
      <c r="H188" s="30">
        <f>VLOOKUP('Score global'!$A188,'Essais-Inclusions'!$A$1:$Q$249,13,FALSE)</f>
        <v>2.8164885467401062</v>
      </c>
      <c r="I188" s="30">
        <f>VLOOKUP('Score global'!$A188,'Essais-Inclusions'!$A$1:$Q$249,17,FALSE)</f>
        <v>2.8097371950891952</v>
      </c>
      <c r="J188" s="30">
        <f>VLOOKUP('Score global'!$A188,Enseignement!$A$1:$I$249,9,FALSE)</f>
        <v>3.4095438152492514</v>
      </c>
      <c r="K188" s="12">
        <f t="shared" si="3"/>
        <v>3.23110607290959</v>
      </c>
    </row>
    <row r="189" spans="1:11" x14ac:dyDescent="0.2">
      <c r="A189" s="25" t="s">
        <v>189</v>
      </c>
      <c r="B189" s="26" t="s">
        <v>190</v>
      </c>
      <c r="C189" s="26" t="s">
        <v>12</v>
      </c>
      <c r="D189" s="27" t="s">
        <v>455</v>
      </c>
      <c r="E189" s="28">
        <v>2009</v>
      </c>
      <c r="F189" s="30">
        <f>VLOOKUP('Score global'!$A189,Publications!$A$1:$J$249,10,FALSE)</f>
        <v>0.3872742672298608</v>
      </c>
      <c r="G189" s="30">
        <f>VLOOKUP('Score global'!A189,'Essais-Inclusions'!$A$1:$Q$249,9,FALSE)</f>
        <v>0.62062143026685457</v>
      </c>
      <c r="H189" s="30">
        <f>VLOOKUP('Score global'!$A189,'Essais-Inclusions'!$A$1:$Q$249,13,FALSE)</f>
        <v>0.37412938482361408</v>
      </c>
      <c r="I189" s="30">
        <f>VLOOKUP('Score global'!$A189,'Essais-Inclusions'!$A$1:$Q$249,17,FALSE)</f>
        <v>0.39659675382687576</v>
      </c>
      <c r="J189" s="30">
        <f>VLOOKUP('Score global'!$A189,Enseignement!$A$1:$I$249,9,FALSE)</f>
        <v>8.2750110463249996E-2</v>
      </c>
      <c r="K189" s="12">
        <f t="shared" si="3"/>
        <v>0.3236272529367798</v>
      </c>
    </row>
    <row r="190" spans="1:11" x14ac:dyDescent="0.2">
      <c r="A190" s="25" t="s">
        <v>534</v>
      </c>
      <c r="B190" s="26" t="s">
        <v>535</v>
      </c>
      <c r="C190" s="26" t="s">
        <v>36</v>
      </c>
      <c r="D190" s="18" t="s">
        <v>455</v>
      </c>
      <c r="E190" s="28">
        <v>2015</v>
      </c>
      <c r="F190" s="30">
        <f>VLOOKUP('Score global'!$A190,Publications!$A$1:$J$249,10,FALSE)</f>
        <v>0</v>
      </c>
      <c r="G190" s="30">
        <f>VLOOKUP('Score global'!A190,'Essais-Inclusions'!$A$1:$Q$249,9,FALSE)</f>
        <v>0</v>
      </c>
      <c r="H190" s="30">
        <f>VLOOKUP('Score global'!$A190,'Essais-Inclusions'!$A$1:$Q$249,13,FALSE)</f>
        <v>0</v>
      </c>
      <c r="I190" s="30">
        <f>VLOOKUP('Score global'!$A190,'Essais-Inclusions'!$A$1:$Q$249,17,FALSE)</f>
        <v>0</v>
      </c>
      <c r="J190" s="30">
        <f>VLOOKUP('Score global'!$A190,Enseignement!$A$1:$I$249,9,FALSE)</f>
        <v>0</v>
      </c>
      <c r="K190" s="12">
        <f t="shared" si="3"/>
        <v>0</v>
      </c>
    </row>
    <row r="191" spans="1:11" x14ac:dyDescent="0.2">
      <c r="A191" s="32" t="s">
        <v>466</v>
      </c>
      <c r="B191" s="27" t="s">
        <v>467</v>
      </c>
      <c r="C191" s="27" t="s">
        <v>36</v>
      </c>
      <c r="D191" s="27" t="s">
        <v>455</v>
      </c>
      <c r="E191" s="33">
        <v>2016</v>
      </c>
      <c r="F191" s="30">
        <f>VLOOKUP('Score global'!$A191,Publications!$A$1:$J$249,10,FALSE)</f>
        <v>1.0048150738338115E-3</v>
      </c>
      <c r="G191" s="30">
        <f>VLOOKUP('Score global'!A191,'Essais-Inclusions'!$A$1:$Q$249,9,FALSE)</f>
        <v>0</v>
      </c>
      <c r="H191" s="30">
        <f>VLOOKUP('Score global'!$A191,'Essais-Inclusions'!$A$1:$Q$249,13,FALSE)</f>
        <v>0</v>
      </c>
      <c r="I191" s="30">
        <f>VLOOKUP('Score global'!$A191,'Essais-Inclusions'!$A$1:$Q$249,17,FALSE)</f>
        <v>0</v>
      </c>
      <c r="J191" s="30">
        <f>VLOOKUP('Score global'!$A191,Enseignement!$A$1:$I$249,9,FALSE)</f>
        <v>0</v>
      </c>
      <c r="K191" s="12">
        <f t="shared" si="3"/>
        <v>6.0288904430028686E-4</v>
      </c>
    </row>
    <row r="192" spans="1:11" x14ac:dyDescent="0.2">
      <c r="A192" s="32" t="s">
        <v>468</v>
      </c>
      <c r="B192" s="27" t="s">
        <v>469</v>
      </c>
      <c r="C192" s="27" t="s">
        <v>36</v>
      </c>
      <c r="D192" s="27" t="s">
        <v>455</v>
      </c>
      <c r="E192" s="33">
        <v>2016</v>
      </c>
      <c r="F192" s="30">
        <f>VLOOKUP('Score global'!$A192,Publications!$A$1:$J$249,10,FALSE)</f>
        <v>2.0096301476676232E-4</v>
      </c>
      <c r="G192" s="30">
        <f>VLOOKUP('Score global'!A192,'Essais-Inclusions'!$A$1:$Q$249,9,FALSE)</f>
        <v>0</v>
      </c>
      <c r="H192" s="30">
        <f>VLOOKUP('Score global'!$A192,'Essais-Inclusions'!$A$1:$Q$249,13,FALSE)</f>
        <v>0</v>
      </c>
      <c r="I192" s="30">
        <f>VLOOKUP('Score global'!$A192,'Essais-Inclusions'!$A$1:$Q$249,17,FALSE)</f>
        <v>0</v>
      </c>
      <c r="J192" s="30">
        <f>VLOOKUP('Score global'!$A192,Enseignement!$A$1:$I$249,9,FALSE)</f>
        <v>0</v>
      </c>
      <c r="K192" s="12">
        <f t="shared" si="3"/>
        <v>1.2057780886005739E-4</v>
      </c>
    </row>
    <row r="193" spans="1:11" x14ac:dyDescent="0.2">
      <c r="A193" s="25" t="s">
        <v>191</v>
      </c>
      <c r="B193" s="26" t="s">
        <v>192</v>
      </c>
      <c r="C193" s="26" t="s">
        <v>12</v>
      </c>
      <c r="D193" s="27" t="s">
        <v>455</v>
      </c>
      <c r="E193" s="28">
        <v>2009</v>
      </c>
      <c r="F193" s="30">
        <f>VLOOKUP('Score global'!$A193,Publications!$A$1:$J$249,10,FALSE)</f>
        <v>0.31386022438687872</v>
      </c>
      <c r="G193" s="30">
        <f>VLOOKUP('Score global'!A193,'Essais-Inclusions'!$A$1:$Q$249,9,FALSE)</f>
        <v>0.9690859615601275</v>
      </c>
      <c r="H193" s="30">
        <f>VLOOKUP('Score global'!$A193,'Essais-Inclusions'!$A$1:$Q$249,13,FALSE)</f>
        <v>0.90020399099722881</v>
      </c>
      <c r="I193" s="30">
        <f>VLOOKUP('Score global'!$A193,'Essais-Inclusions'!$A$1:$Q$249,17,FALSE)</f>
        <v>0.79795676611002975</v>
      </c>
      <c r="J193" s="30">
        <f>VLOOKUP('Score global'!$A193,Enseignement!$A$1:$I$249,9,FALSE)</f>
        <v>3.6187984224980818E-2</v>
      </c>
      <c r="K193" s="12">
        <f t="shared" si="3"/>
        <v>0.33209234872342819</v>
      </c>
    </row>
    <row r="194" spans="1:11" x14ac:dyDescent="0.2">
      <c r="A194" s="25" t="s">
        <v>193</v>
      </c>
      <c r="B194" s="26" t="s">
        <v>194</v>
      </c>
      <c r="C194" s="26" t="s">
        <v>9</v>
      </c>
      <c r="D194" s="27" t="s">
        <v>455</v>
      </c>
      <c r="E194" s="28">
        <v>2013</v>
      </c>
      <c r="F194" s="30">
        <f>VLOOKUP('Score global'!$A194,Publications!$A$1:$J$249,10,FALSE)</f>
        <v>1.2549791994890796E-2</v>
      </c>
      <c r="G194" s="30">
        <f>VLOOKUP('Score global'!A194,'Essais-Inclusions'!$A$1:$Q$249,9,FALSE)</f>
        <v>3.2024128940763598E-2</v>
      </c>
      <c r="H194" s="30">
        <f>VLOOKUP('Score global'!$A194,'Essais-Inclusions'!$A$1:$Q$249,13,FALSE)</f>
        <v>0</v>
      </c>
      <c r="I194" s="30">
        <f>VLOOKUP('Score global'!$A194,'Essais-Inclusions'!$A$1:$Q$249,17,FALSE)</f>
        <v>2.2804748472573935E-2</v>
      </c>
      <c r="J194" s="30">
        <f>VLOOKUP('Score global'!$A194,Enseignement!$A$1:$I$249,9,FALSE)</f>
        <v>0</v>
      </c>
      <c r="K194" s="12">
        <f t="shared" si="3"/>
        <v>1.0203392227579433E-2</v>
      </c>
    </row>
    <row r="195" spans="1:11" x14ac:dyDescent="0.2">
      <c r="A195" s="25" t="s">
        <v>195</v>
      </c>
      <c r="B195" s="26" t="s">
        <v>196</v>
      </c>
      <c r="C195" s="26" t="s">
        <v>6</v>
      </c>
      <c r="D195" s="27" t="s">
        <v>455</v>
      </c>
      <c r="E195" s="28">
        <v>2009</v>
      </c>
      <c r="F195" s="30">
        <f>VLOOKUP('Score global'!$A195,Publications!$A$1:$J$249,10,FALSE)</f>
        <v>3.0613889509245817</v>
      </c>
      <c r="G195" s="30">
        <f>VLOOKUP('Score global'!A195,'Essais-Inclusions'!$A$1:$Q$249,9,FALSE)</f>
        <v>4.3982751556776396</v>
      </c>
      <c r="H195" s="30">
        <f>VLOOKUP('Score global'!$A195,'Essais-Inclusions'!$A$1:$Q$249,13,FALSE)</f>
        <v>5.7657554099074879</v>
      </c>
      <c r="I195" s="30">
        <f>VLOOKUP('Score global'!$A195,'Essais-Inclusions'!$A$1:$Q$249,17,FALSE)</f>
        <v>5.4175419562613811</v>
      </c>
      <c r="J195" s="30">
        <f>VLOOKUP('Score global'!$A195,Enseignement!$A$1:$I$249,9,FALSE)</f>
        <v>2.9265325514854719</v>
      </c>
      <c r="K195" s="12">
        <f t="shared" si="3"/>
        <v>3.3441898677837547</v>
      </c>
    </row>
    <row r="196" spans="1:11" x14ac:dyDescent="0.2">
      <c r="A196" s="32" t="s">
        <v>553</v>
      </c>
      <c r="B196" s="27" t="s">
        <v>554</v>
      </c>
      <c r="C196" s="27" t="s">
        <v>70</v>
      </c>
      <c r="D196" s="27" t="s">
        <v>455</v>
      </c>
      <c r="E196" s="33">
        <v>2016</v>
      </c>
      <c r="F196" s="30">
        <f>VLOOKUP('Score global'!$A196,Publications!$A$1:$J$249,10,FALSE)</f>
        <v>2.4517487801545005E-2</v>
      </c>
      <c r="G196" s="30">
        <f>VLOOKUP('Score global'!A196,'Essais-Inclusions'!$A$1:$Q$249,9,FALSE)</f>
        <v>1.5072463768115942E-2</v>
      </c>
      <c r="H196" s="30">
        <f>VLOOKUP('Score global'!$A196,'Essais-Inclusions'!$A$1:$Q$249,13,FALSE)</f>
        <v>2.10207470134075E-2</v>
      </c>
      <c r="I196" s="30">
        <f>VLOOKUP('Score global'!$A196,'Essais-Inclusions'!$A$1:$Q$249,17,FALSE)</f>
        <v>3.8626564017999639E-2</v>
      </c>
      <c r="J196" s="30">
        <f>VLOOKUP('Score global'!$A196,Enseignement!$A$1:$I$249,9,FALSE)</f>
        <v>0</v>
      </c>
      <c r="K196" s="12">
        <f t="shared" si="3"/>
        <v>1.8240681834630776E-2</v>
      </c>
    </row>
    <row r="197" spans="1:11" x14ac:dyDescent="0.2">
      <c r="A197" s="32" t="s">
        <v>470</v>
      </c>
      <c r="B197" s="27" t="s">
        <v>471</v>
      </c>
      <c r="C197" s="27" t="s">
        <v>9</v>
      </c>
      <c r="D197" s="27" t="s">
        <v>455</v>
      </c>
      <c r="E197" s="33">
        <v>2016</v>
      </c>
      <c r="F197" s="30">
        <f>VLOOKUP('Score global'!$A197,Publications!$A$1:$J$249,10,FALSE)</f>
        <v>2.6627599456596008E-3</v>
      </c>
      <c r="G197" s="30">
        <f>VLOOKUP('Score global'!A197,'Essais-Inclusions'!$A$1:$Q$249,9,FALSE)</f>
        <v>1.1594202898550724E-3</v>
      </c>
      <c r="H197" s="30">
        <f>VLOOKUP('Score global'!$A197,'Essais-Inclusions'!$A$1:$Q$249,13,FALSE)</f>
        <v>0</v>
      </c>
      <c r="I197" s="30">
        <f>VLOOKUP('Score global'!$A197,'Essais-Inclusions'!$A$1:$Q$249,17,FALSE)</f>
        <v>3.5791588655637567E-4</v>
      </c>
      <c r="J197" s="30">
        <f>VLOOKUP('Score global'!$A197,Enseignement!$A$1:$I$249,9,FALSE)</f>
        <v>0</v>
      </c>
      <c r="K197" s="12">
        <f t="shared" si="3"/>
        <v>1.6757407188000444E-3</v>
      </c>
    </row>
    <row r="198" spans="1:11" x14ac:dyDescent="0.2">
      <c r="A198" s="32" t="s">
        <v>472</v>
      </c>
      <c r="B198" s="27" t="s">
        <v>473</v>
      </c>
      <c r="C198" s="27" t="s">
        <v>36</v>
      </c>
      <c r="D198" s="27" t="s">
        <v>455</v>
      </c>
      <c r="E198" s="33">
        <v>2016</v>
      </c>
      <c r="F198" s="30">
        <f>VLOOKUP('Score global'!$A198,Publications!$A$1:$J$249,10,FALSE)</f>
        <v>8.0385205906704929E-4</v>
      </c>
      <c r="G198" s="30">
        <f>VLOOKUP('Score global'!A198,'Essais-Inclusions'!$A$1:$Q$249,9,FALSE)</f>
        <v>1.1594202898550724E-3</v>
      </c>
      <c r="H198" s="30">
        <f>VLOOKUP('Score global'!$A198,'Essais-Inclusions'!$A$1:$Q$249,13,FALSE)</f>
        <v>0</v>
      </c>
      <c r="I198" s="30">
        <f>VLOOKUP('Score global'!$A198,'Essais-Inclusions'!$A$1:$Q$249,17,FALSE)</f>
        <v>3.3024436723335266E-4</v>
      </c>
      <c r="J198" s="30">
        <f>VLOOKUP('Score global'!$A198,Enseignement!$A$1:$I$249,9,FALSE)</f>
        <v>0</v>
      </c>
      <c r="K198" s="12">
        <f t="shared" si="3"/>
        <v>5.5928912607159265E-4</v>
      </c>
    </row>
    <row r="199" spans="1:11" x14ac:dyDescent="0.2">
      <c r="A199" s="32" t="s">
        <v>474</v>
      </c>
      <c r="B199" s="27" t="s">
        <v>475</v>
      </c>
      <c r="C199" s="27" t="s">
        <v>36</v>
      </c>
      <c r="D199" s="27" t="s">
        <v>455</v>
      </c>
      <c r="E199" s="33">
        <v>2016</v>
      </c>
      <c r="F199" s="30">
        <f>VLOOKUP('Score global'!$A199,Publications!$A$1:$J$249,10,FALSE)</f>
        <v>1.5072226107507174E-4</v>
      </c>
      <c r="G199" s="30">
        <f>VLOOKUP('Score global'!A199,'Essais-Inclusions'!$A$1:$Q$249,9,FALSE)</f>
        <v>0</v>
      </c>
      <c r="H199" s="30">
        <f>VLOOKUP('Score global'!$A199,'Essais-Inclusions'!$A$1:$Q$249,13,FALSE)</f>
        <v>0</v>
      </c>
      <c r="I199" s="30">
        <f>VLOOKUP('Score global'!$A199,'Essais-Inclusions'!$A$1:$Q$249,17,FALSE)</f>
        <v>0</v>
      </c>
      <c r="J199" s="30">
        <f>VLOOKUP('Score global'!$A199,Enseignement!$A$1:$I$249,9,FALSE)</f>
        <v>0</v>
      </c>
      <c r="K199" s="12">
        <f t="shared" si="3"/>
        <v>9.043335664504304E-5</v>
      </c>
    </row>
    <row r="200" spans="1:11" x14ac:dyDescent="0.2">
      <c r="A200" s="32" t="s">
        <v>476</v>
      </c>
      <c r="B200" s="27" t="s">
        <v>477</v>
      </c>
      <c r="C200" s="27" t="s">
        <v>36</v>
      </c>
      <c r="D200" s="27" t="s">
        <v>455</v>
      </c>
      <c r="E200" s="33">
        <v>2016</v>
      </c>
      <c r="F200" s="30">
        <f>VLOOKUP('Score global'!$A200,Publications!$A$1:$J$249,10,FALSE)</f>
        <v>0</v>
      </c>
      <c r="G200" s="30">
        <f>VLOOKUP('Score global'!A200,'Essais-Inclusions'!$A$1:$Q$249,9,FALSE)</f>
        <v>0</v>
      </c>
      <c r="H200" s="30">
        <f>VLOOKUP('Score global'!$A200,'Essais-Inclusions'!$A$1:$Q$249,13,FALSE)</f>
        <v>0</v>
      </c>
      <c r="I200" s="30">
        <f>VLOOKUP('Score global'!$A200,'Essais-Inclusions'!$A$1:$Q$249,17,FALSE)</f>
        <v>0</v>
      </c>
      <c r="J200" s="30">
        <f>VLOOKUP('Score global'!$A200,Enseignement!$A$1:$I$249,9,FALSE)</f>
        <v>0</v>
      </c>
      <c r="K200" s="12">
        <f t="shared" si="3"/>
        <v>0</v>
      </c>
    </row>
    <row r="201" spans="1:11" x14ac:dyDescent="0.2">
      <c r="A201" s="32" t="s">
        <v>478</v>
      </c>
      <c r="B201" s="27" t="s">
        <v>479</v>
      </c>
      <c r="C201" s="27" t="s">
        <v>36</v>
      </c>
      <c r="D201" s="27" t="s">
        <v>455</v>
      </c>
      <c r="E201" s="33">
        <v>2016</v>
      </c>
      <c r="F201" s="30">
        <f>VLOOKUP('Score global'!$A201,Publications!$A$1:$J$249,10,FALSE)</f>
        <v>0</v>
      </c>
      <c r="G201" s="30">
        <f>VLOOKUP('Score global'!A201,'Essais-Inclusions'!$A$1:$Q$249,9,FALSE)</f>
        <v>0</v>
      </c>
      <c r="H201" s="30">
        <f>VLOOKUP('Score global'!$A201,'Essais-Inclusions'!$A$1:$Q$249,13,FALSE)</f>
        <v>0</v>
      </c>
      <c r="I201" s="30">
        <f>VLOOKUP('Score global'!$A201,'Essais-Inclusions'!$A$1:$Q$249,17,FALSE)</f>
        <v>0</v>
      </c>
      <c r="J201" s="30">
        <f>VLOOKUP('Score global'!$A201,Enseignement!$A$1:$I$249,9,FALSE)</f>
        <v>0</v>
      </c>
      <c r="K201" s="12">
        <f t="shared" si="3"/>
        <v>0</v>
      </c>
    </row>
    <row r="202" spans="1:11" x14ac:dyDescent="0.2">
      <c r="A202" s="32" t="s">
        <v>480</v>
      </c>
      <c r="B202" s="27" t="s">
        <v>481</v>
      </c>
      <c r="C202" s="27" t="s">
        <v>36</v>
      </c>
      <c r="D202" s="27" t="s">
        <v>455</v>
      </c>
      <c r="E202" s="33">
        <v>2016</v>
      </c>
      <c r="F202" s="30">
        <f>VLOOKUP('Score global'!$A202,Publications!$A$1:$J$249,10,FALSE)</f>
        <v>3.0144452215014349E-4</v>
      </c>
      <c r="G202" s="30">
        <f>VLOOKUP('Score global'!A202,'Essais-Inclusions'!$A$1:$Q$249,9,FALSE)</f>
        <v>0</v>
      </c>
      <c r="H202" s="30">
        <f>VLOOKUP('Score global'!$A202,'Essais-Inclusions'!$A$1:$Q$249,13,FALSE)</f>
        <v>0</v>
      </c>
      <c r="I202" s="30">
        <f>VLOOKUP('Score global'!$A202,'Essais-Inclusions'!$A$1:$Q$249,17,FALSE)</f>
        <v>0</v>
      </c>
      <c r="J202" s="30">
        <f>VLOOKUP('Score global'!$A202,Enseignement!$A$1:$I$249,9,FALSE)</f>
        <v>0</v>
      </c>
      <c r="K202" s="12">
        <f t="shared" si="3"/>
        <v>1.8086671329008608E-4</v>
      </c>
    </row>
    <row r="203" spans="1:11" x14ac:dyDescent="0.2">
      <c r="A203" s="32" t="s">
        <v>482</v>
      </c>
      <c r="B203" s="27" t="s">
        <v>483</v>
      </c>
      <c r="C203" s="27" t="s">
        <v>36</v>
      </c>
      <c r="D203" s="27" t="s">
        <v>455</v>
      </c>
      <c r="E203" s="33">
        <v>2016</v>
      </c>
      <c r="F203" s="30">
        <f>VLOOKUP('Score global'!$A203,Publications!$A$1:$J$249,10,FALSE)</f>
        <v>3.014445221501435E-3</v>
      </c>
      <c r="G203" s="30">
        <f>VLOOKUP('Score global'!A203,'Essais-Inclusions'!$A$1:$Q$249,9,FALSE)</f>
        <v>3.4782608695652175E-3</v>
      </c>
      <c r="H203" s="30">
        <f>VLOOKUP('Score global'!$A203,'Essais-Inclusions'!$A$1:$Q$249,13,FALSE)</f>
        <v>0</v>
      </c>
      <c r="I203" s="30">
        <f>VLOOKUP('Score global'!$A203,'Essais-Inclusions'!$A$1:$Q$249,17,FALSE)</f>
        <v>3.7659722151177806E-3</v>
      </c>
      <c r="J203" s="30">
        <f>VLOOKUP('Score global'!$A203,Enseignement!$A$1:$I$249,9,FALSE)</f>
        <v>0</v>
      </c>
      <c r="K203" s="12">
        <f t="shared" si="3"/>
        <v>2.1506103693316593E-3</v>
      </c>
    </row>
    <row r="204" spans="1:11" x14ac:dyDescent="0.2">
      <c r="A204" s="32" t="s">
        <v>484</v>
      </c>
      <c r="B204" s="27" t="s">
        <v>485</v>
      </c>
      <c r="C204" s="27" t="s">
        <v>36</v>
      </c>
      <c r="D204" s="27" t="s">
        <v>455</v>
      </c>
      <c r="E204" s="33">
        <v>2016</v>
      </c>
      <c r="F204" s="30">
        <f>VLOOKUP('Score global'!$A204,Publications!$A$1:$J$249,10,FALSE)</f>
        <v>9.043335664504304E-4</v>
      </c>
      <c r="G204" s="30">
        <f>VLOOKUP('Score global'!A204,'Essais-Inclusions'!$A$1:$Q$249,9,FALSE)</f>
        <v>0</v>
      </c>
      <c r="H204" s="30">
        <f>VLOOKUP('Score global'!$A204,'Essais-Inclusions'!$A$1:$Q$249,13,FALSE)</f>
        <v>0</v>
      </c>
      <c r="I204" s="30">
        <f>VLOOKUP('Score global'!$A204,'Essais-Inclusions'!$A$1:$Q$249,17,FALSE)</f>
        <v>0</v>
      </c>
      <c r="J204" s="30">
        <f>VLOOKUP('Score global'!$A204,Enseignement!$A$1:$I$249,9,FALSE)</f>
        <v>0</v>
      </c>
      <c r="K204" s="12">
        <f t="shared" si="3"/>
        <v>5.4260013987025824E-4</v>
      </c>
    </row>
    <row r="205" spans="1:11" x14ac:dyDescent="0.2">
      <c r="A205" s="25" t="s">
        <v>197</v>
      </c>
      <c r="B205" s="26" t="s">
        <v>198</v>
      </c>
      <c r="C205" s="26" t="s">
        <v>9</v>
      </c>
      <c r="D205" s="27" t="s">
        <v>455</v>
      </c>
      <c r="E205" s="28">
        <v>2014</v>
      </c>
      <c r="F205" s="30">
        <f>VLOOKUP('Score global'!$A205,Publications!$A$1:$J$249,10,FALSE)</f>
        <v>7.6349586048705315E-2</v>
      </c>
      <c r="G205" s="30">
        <f>VLOOKUP('Score global'!A205,'Essais-Inclusions'!$A$1:$Q$249,9,FALSE)</f>
        <v>3.7512981312056846E-2</v>
      </c>
      <c r="H205" s="30">
        <f>VLOOKUP('Score global'!$A205,'Essais-Inclusions'!$A$1:$Q$249,13,FALSE)</f>
        <v>0</v>
      </c>
      <c r="I205" s="30">
        <f>VLOOKUP('Score global'!$A205,'Essais-Inclusions'!$A$1:$Q$249,17,FALSE)</f>
        <v>3.8065097751582684E-2</v>
      </c>
      <c r="J205" s="30">
        <f>VLOOKUP('Score global'!$A205,Enseignement!$A$1:$I$249,9,FALSE)</f>
        <v>0</v>
      </c>
      <c r="K205" s="12">
        <f t="shared" si="3"/>
        <v>4.9395569511449626E-2</v>
      </c>
    </row>
    <row r="206" spans="1:11" x14ac:dyDescent="0.2">
      <c r="A206" s="32" t="s">
        <v>486</v>
      </c>
      <c r="B206" s="27" t="s">
        <v>487</v>
      </c>
      <c r="C206" s="27" t="s">
        <v>36</v>
      </c>
      <c r="D206" s="27" t="s">
        <v>455</v>
      </c>
      <c r="E206" s="33">
        <v>2016</v>
      </c>
      <c r="F206" s="30">
        <f>VLOOKUP('Score global'!$A206,Publications!$A$1:$J$249,10,FALSE)</f>
        <v>1.7584263792091704E-3</v>
      </c>
      <c r="G206" s="30">
        <f>VLOOKUP('Score global'!A206,'Essais-Inclusions'!$A$1:$Q$249,9,FALSE)</f>
        <v>1.1594202898550724E-3</v>
      </c>
      <c r="H206" s="30">
        <f>VLOOKUP('Score global'!$A206,'Essais-Inclusions'!$A$1:$Q$249,13,FALSE)</f>
        <v>0</v>
      </c>
      <c r="I206" s="30">
        <f>VLOOKUP('Score global'!$A206,'Essais-Inclusions'!$A$1:$Q$249,17,FALSE)</f>
        <v>3.0633881616645383E-4</v>
      </c>
      <c r="J206" s="30">
        <f>VLOOKUP('Score global'!$A206,Enseignement!$A$1:$I$249,9,FALSE)</f>
        <v>0</v>
      </c>
      <c r="K206" s="12">
        <f t="shared" si="3"/>
        <v>1.1310774961141893E-3</v>
      </c>
    </row>
    <row r="207" spans="1:11" x14ac:dyDescent="0.2">
      <c r="A207" s="32" t="s">
        <v>488</v>
      </c>
      <c r="B207" s="27" t="s">
        <v>489</v>
      </c>
      <c r="C207" s="27" t="s">
        <v>36</v>
      </c>
      <c r="D207" s="27" t="s">
        <v>455</v>
      </c>
      <c r="E207" s="33">
        <v>2016</v>
      </c>
      <c r="F207" s="30">
        <f>VLOOKUP('Score global'!$A207,Publications!$A$1:$J$249,10,FALSE)</f>
        <v>1.306259595983955E-3</v>
      </c>
      <c r="G207" s="30">
        <f>VLOOKUP('Score global'!A207,'Essais-Inclusions'!$A$1:$Q$249,9,FALSE)</f>
        <v>1.1594202898550725E-2</v>
      </c>
      <c r="H207" s="30">
        <f>VLOOKUP('Score global'!$A207,'Essais-Inclusions'!$A$1:$Q$249,13,FALSE)</f>
        <v>0</v>
      </c>
      <c r="I207" s="30">
        <f>VLOOKUP('Score global'!$A207,'Essais-Inclusions'!$A$1:$Q$249,17,FALSE)</f>
        <v>9.264954012738344E-3</v>
      </c>
      <c r="J207" s="30">
        <f>VLOOKUP('Score global'!$A207,Enseignement!$A$1:$I$249,9,FALSE)</f>
        <v>0</v>
      </c>
      <c r="K207" s="12">
        <f t="shared" si="3"/>
        <v>1.7920350775201968E-3</v>
      </c>
    </row>
    <row r="208" spans="1:11" x14ac:dyDescent="0.2">
      <c r="A208" s="32" t="s">
        <v>490</v>
      </c>
      <c r="B208" s="27" t="s">
        <v>491</v>
      </c>
      <c r="C208" s="27" t="s">
        <v>36</v>
      </c>
      <c r="D208" s="27" t="s">
        <v>455</v>
      </c>
      <c r="E208" s="33">
        <v>2016</v>
      </c>
      <c r="F208" s="30">
        <f>VLOOKUP('Score global'!$A208,Publications!$A$1:$J$249,10,FALSE)</f>
        <v>0</v>
      </c>
      <c r="G208" s="30">
        <f>VLOOKUP('Score global'!A208,'Essais-Inclusions'!$A$1:$Q$249,9,FALSE)</f>
        <v>0</v>
      </c>
      <c r="H208" s="30">
        <f>VLOOKUP('Score global'!$A208,'Essais-Inclusions'!$A$1:$Q$249,13,FALSE)</f>
        <v>0</v>
      </c>
      <c r="I208" s="30">
        <f>VLOOKUP('Score global'!$A208,'Essais-Inclusions'!$A$1:$Q$249,17,FALSE)</f>
        <v>0</v>
      </c>
      <c r="J208" s="30">
        <f>VLOOKUP('Score global'!$A208,Enseignement!$A$1:$I$249,9,FALSE)</f>
        <v>0</v>
      </c>
      <c r="K208" s="12">
        <f t="shared" si="3"/>
        <v>0</v>
      </c>
    </row>
    <row r="209" spans="1:11" x14ac:dyDescent="0.2">
      <c r="A209" s="32" t="s">
        <v>492</v>
      </c>
      <c r="B209" s="27" t="s">
        <v>493</v>
      </c>
      <c r="C209" s="27" t="s">
        <v>36</v>
      </c>
      <c r="D209" s="27" t="s">
        <v>455</v>
      </c>
      <c r="E209" s="33">
        <v>2016</v>
      </c>
      <c r="F209" s="30">
        <f>VLOOKUP('Score global'!$A209,Publications!$A$1:$J$249,10,FALSE)</f>
        <v>1.306259595983955E-3</v>
      </c>
      <c r="G209" s="30">
        <f>VLOOKUP('Score global'!A209,'Essais-Inclusions'!$A$1:$Q$249,9,FALSE)</f>
        <v>0</v>
      </c>
      <c r="H209" s="30">
        <f>VLOOKUP('Score global'!$A209,'Essais-Inclusions'!$A$1:$Q$249,13,FALSE)</f>
        <v>0</v>
      </c>
      <c r="I209" s="30">
        <f>VLOOKUP('Score global'!$A209,'Essais-Inclusions'!$A$1:$Q$249,17,FALSE)</f>
        <v>0</v>
      </c>
      <c r="J209" s="30">
        <f>VLOOKUP('Score global'!$A209,Enseignement!$A$1:$I$249,9,FALSE)</f>
        <v>0</v>
      </c>
      <c r="K209" s="12">
        <f t="shared" si="3"/>
        <v>7.8375575759037305E-4</v>
      </c>
    </row>
    <row r="210" spans="1:11" x14ac:dyDescent="0.2">
      <c r="A210" s="25" t="s">
        <v>244</v>
      </c>
      <c r="B210" s="26" t="s">
        <v>245</v>
      </c>
      <c r="C210" s="26" t="s">
        <v>9</v>
      </c>
      <c r="D210" s="27" t="s">
        <v>496</v>
      </c>
      <c r="E210" s="28">
        <v>2015</v>
      </c>
      <c r="F210" s="30">
        <f>VLOOKUP('Score global'!$A210,Publications!$A$1:$J$249,10,FALSE)</f>
        <v>7.9032960158889349E-3</v>
      </c>
      <c r="G210" s="30">
        <f>VLOOKUP('Score global'!A210,'Essais-Inclusions'!$A$1:$Q$249,9,FALSE)</f>
        <v>1.3985666778854022E-2</v>
      </c>
      <c r="H210" s="30">
        <f>VLOOKUP('Score global'!$A210,'Essais-Inclusions'!$A$1:$Q$249,13,FALSE)</f>
        <v>0</v>
      </c>
      <c r="I210" s="30">
        <f>VLOOKUP('Score global'!$A210,'Essais-Inclusions'!$A$1:$Q$249,17,FALSE)</f>
        <v>2.5672650945842385E-2</v>
      </c>
      <c r="J210" s="30">
        <f>VLOOKUP('Score global'!$A210,Enseignement!$A$1:$I$249,9,FALSE)</f>
        <v>0</v>
      </c>
      <c r="K210" s="12">
        <f t="shared" si="3"/>
        <v>6.5380953202040281E-3</v>
      </c>
    </row>
    <row r="211" spans="1:11" x14ac:dyDescent="0.2">
      <c r="A211" s="25" t="s">
        <v>246</v>
      </c>
      <c r="B211" s="26" t="s">
        <v>247</v>
      </c>
      <c r="C211" s="26" t="s">
        <v>6</v>
      </c>
      <c r="D211" s="27" t="s">
        <v>496</v>
      </c>
      <c r="E211" s="28">
        <v>2009</v>
      </c>
      <c r="F211" s="30">
        <f>VLOOKUP('Score global'!$A211,Publications!$A$1:$J$249,10,FALSE)</f>
        <v>2.4375861454463803</v>
      </c>
      <c r="G211" s="30">
        <f>VLOOKUP('Score global'!A211,'Essais-Inclusions'!$A$1:$Q$249,9,FALSE)</f>
        <v>3.1948842709743603</v>
      </c>
      <c r="H211" s="30">
        <f>VLOOKUP('Score global'!$A211,'Essais-Inclusions'!$A$1:$Q$249,13,FALSE)</f>
        <v>3.3353627151214145</v>
      </c>
      <c r="I211" s="30">
        <f>VLOOKUP('Score global'!$A211,'Essais-Inclusions'!$A$1:$Q$249,17,FALSE)</f>
        <v>2.4941297098208928</v>
      </c>
      <c r="J211" s="30">
        <f>VLOOKUP('Score global'!$A211,Enseignement!$A$1:$I$249,9,FALSE)</f>
        <v>3.3180462173977219</v>
      </c>
      <c r="K211" s="12">
        <f t="shared" si="3"/>
        <v>2.7509920142453619</v>
      </c>
    </row>
    <row r="212" spans="1:11" x14ac:dyDescent="0.2">
      <c r="A212" s="32" t="s">
        <v>494</v>
      </c>
      <c r="B212" s="27" t="s">
        <v>495</v>
      </c>
      <c r="C212" s="27" t="s">
        <v>36</v>
      </c>
      <c r="D212" s="27" t="s">
        <v>496</v>
      </c>
      <c r="E212" s="33">
        <v>2016</v>
      </c>
      <c r="F212" s="30">
        <f>VLOOKUP('Score global'!$A212,Publications!$A$1:$J$249,10,FALSE)</f>
        <v>0</v>
      </c>
      <c r="G212" s="30">
        <f>VLOOKUP('Score global'!A212,'Essais-Inclusions'!$A$1:$Q$249,9,FALSE)</f>
        <v>0</v>
      </c>
      <c r="H212" s="30">
        <f>VLOOKUP('Score global'!$A212,'Essais-Inclusions'!$A$1:$Q$249,13,FALSE)</f>
        <v>0</v>
      </c>
      <c r="I212" s="30">
        <f>VLOOKUP('Score global'!$A212,'Essais-Inclusions'!$A$1:$Q$249,17,FALSE)</f>
        <v>0</v>
      </c>
      <c r="J212" s="30">
        <f>VLOOKUP('Score global'!$A212,Enseignement!$A$1:$I$249,9,FALSE)</f>
        <v>0</v>
      </c>
      <c r="K212" s="12">
        <f t="shared" si="3"/>
        <v>0</v>
      </c>
    </row>
    <row r="213" spans="1:11" x14ac:dyDescent="0.2">
      <c r="A213" s="32" t="s">
        <v>497</v>
      </c>
      <c r="B213" s="27" t="s">
        <v>498</v>
      </c>
      <c r="C213" s="27" t="s">
        <v>36</v>
      </c>
      <c r="D213" s="27" t="s">
        <v>496</v>
      </c>
      <c r="E213" s="33">
        <v>2016</v>
      </c>
      <c r="F213" s="30">
        <f>VLOOKUP('Score global'!$A213,Publications!$A$1:$J$249,10,FALSE)</f>
        <v>1.7081856255174797E-3</v>
      </c>
      <c r="G213" s="30">
        <f>VLOOKUP('Score global'!A213,'Essais-Inclusions'!$A$1:$Q$249,9,FALSE)</f>
        <v>2.3188405797101449E-3</v>
      </c>
      <c r="H213" s="30">
        <f>VLOOKUP('Score global'!$A213,'Essais-Inclusions'!$A$1:$Q$249,13,FALSE)</f>
        <v>0</v>
      </c>
      <c r="I213" s="30">
        <f>VLOOKUP('Score global'!$A213,'Essais-Inclusions'!$A$1:$Q$249,17,FALSE)</f>
        <v>2.8513923735733606E-2</v>
      </c>
      <c r="J213" s="30">
        <f>VLOOKUP('Score global'!$A213,Enseignement!$A$1:$I$249,9,FALSE)</f>
        <v>0</v>
      </c>
      <c r="K213" s="12">
        <f t="shared" si="3"/>
        <v>2.2930045566238897E-3</v>
      </c>
    </row>
    <row r="214" spans="1:11" x14ac:dyDescent="0.2">
      <c r="A214" s="32" t="s">
        <v>499</v>
      </c>
      <c r="B214" s="27" t="s">
        <v>500</v>
      </c>
      <c r="C214" s="27" t="s">
        <v>36</v>
      </c>
      <c r="D214" s="27" t="s">
        <v>496</v>
      </c>
      <c r="E214" s="33">
        <v>2016</v>
      </c>
      <c r="F214" s="30">
        <f>VLOOKUP('Score global'!$A214,Publications!$A$1:$J$249,10,FALSE)</f>
        <v>1.6278004196107747E-2</v>
      </c>
      <c r="G214" s="30">
        <f>VLOOKUP('Score global'!A214,'Essais-Inclusions'!$A$1:$Q$249,9,FALSE)</f>
        <v>1.6231884057971015E-2</v>
      </c>
      <c r="H214" s="30">
        <f>VLOOKUP('Score global'!$A214,'Essais-Inclusions'!$A$1:$Q$249,13,FALSE)</f>
        <v>0</v>
      </c>
      <c r="I214" s="30">
        <f>VLOOKUP('Score global'!$A214,'Essais-Inclusions'!$A$1:$Q$249,17,FALSE)</f>
        <v>1.681918875872801E-2</v>
      </c>
      <c r="J214" s="30">
        <f>VLOOKUP('Score global'!$A214,Enseignement!$A$1:$I$249,9,FALSE)</f>
        <v>0</v>
      </c>
      <c r="K214" s="12">
        <f t="shared" si="3"/>
        <v>1.1332323691202172E-2</v>
      </c>
    </row>
    <row r="215" spans="1:11" x14ac:dyDescent="0.2">
      <c r="A215" s="25" t="s">
        <v>248</v>
      </c>
      <c r="B215" s="26" t="s">
        <v>249</v>
      </c>
      <c r="C215" s="26" t="s">
        <v>6</v>
      </c>
      <c r="D215" s="27" t="s">
        <v>496</v>
      </c>
      <c r="E215" s="28">
        <v>2009</v>
      </c>
      <c r="F215" s="30">
        <f>VLOOKUP('Score global'!$A215,Publications!$A$1:$J$249,10,FALSE)</f>
        <v>1.3586907230460994</v>
      </c>
      <c r="G215" s="30">
        <f>VLOOKUP('Score global'!A215,'Essais-Inclusions'!$A$1:$Q$249,9,FALSE)</f>
        <v>1.7943536224821204</v>
      </c>
      <c r="H215" s="30">
        <f>VLOOKUP('Score global'!$A215,'Essais-Inclusions'!$A$1:$Q$249,13,FALSE)</f>
        <v>1.9014864228378396</v>
      </c>
      <c r="I215" s="30">
        <f>VLOOKUP('Score global'!$A215,'Essais-Inclusions'!$A$1:$Q$249,17,FALSE)</f>
        <v>1.8800613911747037</v>
      </c>
      <c r="J215" s="30">
        <f>VLOOKUP('Score global'!$A215,Enseignement!$A$1:$I$249,9,FALSE)</f>
        <v>1.6957299897752138</v>
      </c>
      <c r="K215" s="12">
        <f t="shared" si="3"/>
        <v>1.5176205894110488</v>
      </c>
    </row>
    <row r="216" spans="1:11" x14ac:dyDescent="0.2">
      <c r="A216" s="25" t="s">
        <v>546</v>
      </c>
      <c r="B216" s="26" t="s">
        <v>250</v>
      </c>
      <c r="C216" s="26" t="s">
        <v>12</v>
      </c>
      <c r="D216" s="27" t="s">
        <v>496</v>
      </c>
      <c r="E216" s="28">
        <v>2009</v>
      </c>
      <c r="F216" s="30">
        <f>VLOOKUP('Score global'!$A216,Publications!$A$1:$J$249,10,FALSE)</f>
        <v>0.41735490053681223</v>
      </c>
      <c r="G216" s="30">
        <f>VLOOKUP('Score global'!A216,'Essais-Inclusions'!$A$1:$Q$249,9,FALSE)</f>
        <v>1.1017307320278797</v>
      </c>
      <c r="H216" s="30">
        <f>VLOOKUP('Score global'!$A216,'Essais-Inclusions'!$A$1:$Q$249,13,FALSE)</f>
        <v>0.80811523772000804</v>
      </c>
      <c r="I216" s="30">
        <f>VLOOKUP('Score global'!$A216,'Essais-Inclusions'!$A$1:$Q$249,17,FALSE)</f>
        <v>0.83544558497723953</v>
      </c>
      <c r="J216" s="30">
        <f>VLOOKUP('Score global'!$A216,Enseignement!$A$1:$I$249,9,FALSE)</f>
        <v>6.8950747679968755E-2</v>
      </c>
      <c r="K216" s="12">
        <f t="shared" si="3"/>
        <v>0.40610997897730294</v>
      </c>
    </row>
    <row r="217" spans="1:11" x14ac:dyDescent="0.2">
      <c r="A217" s="25" t="s">
        <v>251</v>
      </c>
      <c r="B217" s="26" t="s">
        <v>252</v>
      </c>
      <c r="C217" s="26" t="s">
        <v>9</v>
      </c>
      <c r="D217" s="27" t="s">
        <v>496</v>
      </c>
      <c r="E217" s="28">
        <v>2009</v>
      </c>
      <c r="F217" s="30">
        <f>VLOOKUP('Score global'!$A217,Publications!$A$1:$J$249,10,FALSE)</f>
        <v>0.10033660702978638</v>
      </c>
      <c r="G217" s="30">
        <f>VLOOKUP('Score global'!A217,'Essais-Inclusions'!$A$1:$Q$249,9,FALSE)</f>
        <v>0.12833214154044337</v>
      </c>
      <c r="H217" s="30">
        <f>VLOOKUP('Score global'!$A217,'Essais-Inclusions'!$A$1:$Q$249,13,FALSE)</f>
        <v>0</v>
      </c>
      <c r="I217" s="30">
        <f>VLOOKUP('Score global'!$A217,'Essais-Inclusions'!$A$1:$Q$249,17,FALSE)</f>
        <v>0.12957227437957461</v>
      </c>
      <c r="J217" s="30">
        <f>VLOOKUP('Score global'!$A217,Enseignement!$A$1:$I$249,9,FALSE)</f>
        <v>9.8360470646637693E-2</v>
      </c>
      <c r="K217" s="12">
        <f t="shared" si="3"/>
        <v>9.7033240639438606E-2</v>
      </c>
    </row>
    <row r="218" spans="1:11" x14ac:dyDescent="0.2">
      <c r="A218" s="32" t="s">
        <v>501</v>
      </c>
      <c r="B218" s="27" t="s">
        <v>502</v>
      </c>
      <c r="C218" s="27" t="s">
        <v>36</v>
      </c>
      <c r="D218" s="27" t="s">
        <v>496</v>
      </c>
      <c r="E218" s="33">
        <v>2016</v>
      </c>
      <c r="F218" s="30">
        <f>VLOOKUP('Score global'!$A218,Publications!$A$1:$J$249,10,FALSE)</f>
        <v>7.8877983295954218E-3</v>
      </c>
      <c r="G218" s="30">
        <f>VLOOKUP('Score global'!A218,'Essais-Inclusions'!$A$1:$Q$249,9,FALSE)</f>
        <v>1.0434782608695653E-2</v>
      </c>
      <c r="H218" s="30">
        <f>VLOOKUP('Score global'!$A218,'Essais-Inclusions'!$A$1:$Q$249,13,FALSE)</f>
        <v>0</v>
      </c>
      <c r="I218" s="30">
        <f>VLOOKUP('Score global'!$A218,'Essais-Inclusions'!$A$1:$Q$249,17,FALSE)</f>
        <v>1.3420377318871876E-2</v>
      </c>
      <c r="J218" s="30">
        <f>VLOOKUP('Score global'!$A218,Enseignement!$A$1:$I$249,9,FALSE)</f>
        <v>0</v>
      </c>
      <c r="K218" s="12">
        <f t="shared" si="3"/>
        <v>5.8434071339903892E-3</v>
      </c>
    </row>
    <row r="219" spans="1:11" x14ac:dyDescent="0.2">
      <c r="A219" s="25" t="s">
        <v>253</v>
      </c>
      <c r="B219" s="26" t="s">
        <v>254</v>
      </c>
      <c r="C219" s="26" t="s">
        <v>9</v>
      </c>
      <c r="D219" s="27" t="s">
        <v>496</v>
      </c>
      <c r="E219" s="28">
        <v>2010</v>
      </c>
      <c r="F219" s="30">
        <f>VLOOKUP('Score global'!$A219,Publications!$A$1:$J$249,10,FALSE)</f>
        <v>0.13445595948796968</v>
      </c>
      <c r="G219" s="30">
        <f>VLOOKUP('Score global'!A219,'Essais-Inclusions'!$A$1:$Q$249,9,FALSE)</f>
        <v>0.43004072493967693</v>
      </c>
      <c r="H219" s="30">
        <f>VLOOKUP('Score global'!$A219,'Essais-Inclusions'!$A$1:$Q$249,13,FALSE)</f>
        <v>0.73828399544582313</v>
      </c>
      <c r="I219" s="30">
        <f>VLOOKUP('Score global'!$A219,'Essais-Inclusions'!$A$1:$Q$249,17,FALSE)</f>
        <v>0.56685191914230304</v>
      </c>
      <c r="J219" s="30">
        <f>VLOOKUP('Score global'!$A219,Enseignement!$A$1:$I$249,9,FALSE)</f>
        <v>0</v>
      </c>
      <c r="K219" s="12">
        <f t="shared" si="3"/>
        <v>0.16760551207967644</v>
      </c>
    </row>
    <row r="220" spans="1:11" x14ac:dyDescent="0.2">
      <c r="A220" s="25" t="s">
        <v>255</v>
      </c>
      <c r="B220" s="26" t="s">
        <v>256</v>
      </c>
      <c r="C220" s="26" t="s">
        <v>12</v>
      </c>
      <c r="D220" s="27" t="s">
        <v>505</v>
      </c>
      <c r="E220" s="28">
        <v>2009</v>
      </c>
      <c r="F220" s="30">
        <f>VLOOKUP('Score global'!$A220,Publications!$A$1:$J$249,10,FALSE)</f>
        <v>0.42982946249464654</v>
      </c>
      <c r="G220" s="30">
        <f>VLOOKUP('Score global'!A220,'Essais-Inclusions'!$A$1:$Q$249,9,FALSE)</f>
        <v>0.61238579135178217</v>
      </c>
      <c r="H220" s="30">
        <f>VLOOKUP('Score global'!$A220,'Essais-Inclusions'!$A$1:$Q$249,13,FALSE)</f>
        <v>0.56347780469614039</v>
      </c>
      <c r="I220" s="30">
        <f>VLOOKUP('Score global'!$A220,'Essais-Inclusions'!$A$1:$Q$249,17,FALSE)</f>
        <v>0.6085296867620491</v>
      </c>
      <c r="J220" s="30">
        <f>VLOOKUP('Score global'!$A220,Enseignement!$A$1:$I$249,9,FALSE)</f>
        <v>6.3855904967116642E-2</v>
      </c>
      <c r="K220" s="12">
        <f t="shared" si="3"/>
        <v>0.36287533899168478</v>
      </c>
    </row>
    <row r="221" spans="1:11" x14ac:dyDescent="0.2">
      <c r="A221" s="25" t="s">
        <v>538</v>
      </c>
      <c r="B221" s="26" t="s">
        <v>539</v>
      </c>
      <c r="C221" s="26" t="s">
        <v>70</v>
      </c>
      <c r="D221" s="18" t="s">
        <v>505</v>
      </c>
      <c r="E221" s="28">
        <v>2015</v>
      </c>
      <c r="F221" s="30">
        <f>VLOOKUP('Score global'!$A221,Publications!$A$1:$J$249,10,FALSE)</f>
        <v>0</v>
      </c>
      <c r="G221" s="30">
        <f>VLOOKUP('Score global'!A221,'Essais-Inclusions'!$A$1:$Q$249,9,FALSE)</f>
        <v>0</v>
      </c>
      <c r="H221" s="30">
        <f>VLOOKUP('Score global'!$A221,'Essais-Inclusions'!$A$1:$Q$249,13,FALSE)</f>
        <v>0</v>
      </c>
      <c r="I221" s="30">
        <f>VLOOKUP('Score global'!$A221,'Essais-Inclusions'!$A$1:$Q$249,17,FALSE)</f>
        <v>0</v>
      </c>
      <c r="J221" s="30">
        <f>VLOOKUP('Score global'!$A221,Enseignement!$A$1:$I$249,9,FALSE)</f>
        <v>0</v>
      </c>
      <c r="K221" s="12">
        <f t="shared" si="3"/>
        <v>0</v>
      </c>
    </row>
    <row r="222" spans="1:11" x14ac:dyDescent="0.2">
      <c r="A222" s="25" t="s">
        <v>257</v>
      </c>
      <c r="B222" s="26" t="s">
        <v>258</v>
      </c>
      <c r="C222" s="26" t="s">
        <v>6</v>
      </c>
      <c r="D222" s="27" t="s">
        <v>505</v>
      </c>
      <c r="E222" s="28">
        <v>2009</v>
      </c>
      <c r="F222" s="30">
        <f>VLOOKUP('Score global'!$A222,Publications!$A$1:$J$249,10,FALSE)</f>
        <v>1.523063570767808</v>
      </c>
      <c r="G222" s="30">
        <f>VLOOKUP('Score global'!A222,'Essais-Inclusions'!$A$1:$Q$249,9,FALSE)</f>
        <v>1.7303355036551231</v>
      </c>
      <c r="H222" s="30">
        <f>VLOOKUP('Score global'!$A222,'Essais-Inclusions'!$A$1:$Q$249,13,FALSE)</f>
        <v>1.5073701221643672</v>
      </c>
      <c r="I222" s="30">
        <f>VLOOKUP('Score global'!$A222,'Essais-Inclusions'!$A$1:$Q$249,17,FALSE)</f>
        <v>1.5498071710937307</v>
      </c>
      <c r="J222" s="30">
        <f>VLOOKUP('Score global'!$A222,Enseignement!$A$1:$I$249,9,FALSE)</f>
        <v>1.7878118859328596</v>
      </c>
      <c r="K222" s="12">
        <f t="shared" si="3"/>
        <v>1.6008572102077205</v>
      </c>
    </row>
    <row r="223" spans="1:11" x14ac:dyDescent="0.2">
      <c r="A223" s="32" t="s">
        <v>503</v>
      </c>
      <c r="B223" s="27" t="s">
        <v>504</v>
      </c>
      <c r="C223" s="27" t="s">
        <v>36</v>
      </c>
      <c r="D223" s="27" t="s">
        <v>505</v>
      </c>
      <c r="E223" s="33">
        <v>2016</v>
      </c>
      <c r="F223" s="30">
        <f>VLOOKUP('Score global'!$A223,Publications!$A$1:$J$249,10,FALSE)</f>
        <v>1.0048150738338116E-4</v>
      </c>
      <c r="G223" s="30">
        <f>VLOOKUP('Score global'!A223,'Essais-Inclusions'!$A$1:$Q$249,9,FALSE)</f>
        <v>0</v>
      </c>
      <c r="H223" s="30">
        <f>VLOOKUP('Score global'!$A223,'Essais-Inclusions'!$A$1:$Q$249,13,FALSE)</f>
        <v>0</v>
      </c>
      <c r="I223" s="30">
        <f>VLOOKUP('Score global'!$A223,'Essais-Inclusions'!$A$1:$Q$249,17,FALSE)</f>
        <v>0</v>
      </c>
      <c r="J223" s="30">
        <f>VLOOKUP('Score global'!$A223,Enseignement!$A$1:$I$249,9,FALSE)</f>
        <v>0</v>
      </c>
      <c r="K223" s="12">
        <f t="shared" si="3"/>
        <v>6.0288904430028696E-5</v>
      </c>
    </row>
    <row r="224" spans="1:11" x14ac:dyDescent="0.2">
      <c r="A224" s="32" t="s">
        <v>506</v>
      </c>
      <c r="B224" s="27" t="s">
        <v>507</v>
      </c>
      <c r="C224" s="27" t="s">
        <v>36</v>
      </c>
      <c r="D224" s="27" t="s">
        <v>505</v>
      </c>
      <c r="E224" s="33">
        <v>2016</v>
      </c>
      <c r="F224" s="30">
        <f>VLOOKUP('Score global'!$A224,Publications!$A$1:$J$249,10,FALSE)</f>
        <v>2.009630147667623E-3</v>
      </c>
      <c r="G224" s="30">
        <f>VLOOKUP('Score global'!A224,'Essais-Inclusions'!$A$1:$Q$249,9,FALSE)</f>
        <v>2.3188405797101449E-3</v>
      </c>
      <c r="H224" s="30">
        <f>VLOOKUP('Score global'!$A224,'Essais-Inclusions'!$A$1:$Q$249,13,FALSE)</f>
        <v>0</v>
      </c>
      <c r="I224" s="30">
        <f>VLOOKUP('Score global'!$A224,'Essais-Inclusions'!$A$1:$Q$249,17,FALSE)</f>
        <v>1.4802738325516648E-3</v>
      </c>
      <c r="J224" s="30">
        <f>VLOOKUP('Score global'!$A224,Enseignement!$A$1:$I$249,9,FALSE)</f>
        <v>0</v>
      </c>
      <c r="K224" s="12">
        <f t="shared" si="3"/>
        <v>1.3925252737866981E-3</v>
      </c>
    </row>
    <row r="225" spans="1:11" x14ac:dyDescent="0.2">
      <c r="A225" s="25" t="s">
        <v>259</v>
      </c>
      <c r="B225" s="26" t="s">
        <v>260</v>
      </c>
      <c r="C225" s="26" t="s">
        <v>12</v>
      </c>
      <c r="D225" s="27" t="s">
        <v>505</v>
      </c>
      <c r="E225" s="28">
        <v>2009</v>
      </c>
      <c r="F225" s="30">
        <f>VLOOKUP('Score global'!$A225,Publications!$A$1:$J$249,10,FALSE)</f>
        <v>0.75106767827225385</v>
      </c>
      <c r="G225" s="30">
        <f>VLOOKUP('Score global'!A225,'Essais-Inclusions'!$A$1:$Q$249,9,FALSE)</f>
        <v>0.89557054177666906</v>
      </c>
      <c r="H225" s="30">
        <f>VLOOKUP('Score global'!$A225,'Essais-Inclusions'!$A$1:$Q$249,13,FALSE)</f>
        <v>0.65573715332527371</v>
      </c>
      <c r="I225" s="30">
        <f>VLOOKUP('Score global'!$A225,'Essais-Inclusions'!$A$1:$Q$249,17,FALSE)</f>
        <v>0.86363208106918332</v>
      </c>
      <c r="J225" s="30">
        <f>VLOOKUP('Score global'!$A225,Enseignement!$A$1:$I$249,9,FALSE)</f>
        <v>8.2703313642615156E-2</v>
      </c>
      <c r="K225" s="12">
        <f t="shared" si="3"/>
        <v>0.59118364184738015</v>
      </c>
    </row>
    <row r="226" spans="1:11" x14ac:dyDescent="0.2">
      <c r="A226" s="25" t="s">
        <v>261</v>
      </c>
      <c r="B226" s="26" t="s">
        <v>262</v>
      </c>
      <c r="C226" s="26" t="s">
        <v>70</v>
      </c>
      <c r="D226" s="27" t="s">
        <v>505</v>
      </c>
      <c r="E226" s="28">
        <v>2012</v>
      </c>
      <c r="F226" s="30">
        <f>VLOOKUP('Score global'!$A226,Publications!$A$1:$J$249,10,FALSE)</f>
        <v>1.1376104928747775E-2</v>
      </c>
      <c r="G226" s="30">
        <f>VLOOKUP('Score global'!A226,'Essais-Inclusions'!$A$1:$Q$249,9,FALSE)</f>
        <v>7.0240350967037098E-3</v>
      </c>
      <c r="H226" s="30">
        <f>VLOOKUP('Score global'!$A226,'Essais-Inclusions'!$A$1:$Q$249,13,FALSE)</f>
        <v>7.5815077120062755E-3</v>
      </c>
      <c r="I226" s="30">
        <f>VLOOKUP('Score global'!$A226,'Essais-Inclusions'!$A$1:$Q$249,17,FALSE)</f>
        <v>1.6823392011402191E-2</v>
      </c>
      <c r="J226" s="30">
        <f>VLOOKUP('Score global'!$A226,Enseignement!$A$1:$I$249,9,FALSE)</f>
        <v>1.1337305936719959E-2</v>
      </c>
      <c r="K226" s="12">
        <f t="shared" si="3"/>
        <v>1.1136229976363791E-2</v>
      </c>
    </row>
    <row r="227" spans="1:11" s="80" customFormat="1" x14ac:dyDescent="0.2">
      <c r="A227" s="25" t="s">
        <v>549</v>
      </c>
      <c r="B227" s="26" t="s">
        <v>263</v>
      </c>
      <c r="C227" s="26" t="s">
        <v>70</v>
      </c>
      <c r="D227" s="18" t="s">
        <v>505</v>
      </c>
      <c r="E227" s="11">
        <v>2012</v>
      </c>
      <c r="F227" s="34">
        <f>VLOOKUP('Score global'!$A227,Publications!$A$1:$J$249,10,FALSE)</f>
        <v>0.10878396825639036</v>
      </c>
      <c r="G227" s="34">
        <f>VLOOKUP('Score global'!A227,'Essais-Inclusions'!$A$1:$Q$249,9,FALSE)</f>
        <v>0.10664085419789798</v>
      </c>
      <c r="H227" s="34">
        <f>VLOOKUP('Score global'!$A227,'Essais-Inclusions'!$A$1:$Q$249,13,FALSE)</f>
        <v>0.12441496592807103</v>
      </c>
      <c r="I227" s="34">
        <f>VLOOKUP('Score global'!$A227,'Essais-Inclusions'!$A$1:$Q$249,17,FALSE)</f>
        <v>0.15461780982299173</v>
      </c>
      <c r="J227" s="34">
        <f>VLOOKUP('Score global'!$A227,Enseignement!$A$1:$I$249,9,FALSE)</f>
        <v>0</v>
      </c>
      <c r="K227" s="12">
        <f t="shared" si="3"/>
        <v>8.4163163453682174E-2</v>
      </c>
    </row>
    <row r="228" spans="1:11" x14ac:dyDescent="0.2">
      <c r="A228" s="25" t="s">
        <v>548</v>
      </c>
      <c r="B228" s="26" t="s">
        <v>264</v>
      </c>
      <c r="C228" s="26" t="s">
        <v>70</v>
      </c>
      <c r="D228" s="27" t="s">
        <v>505</v>
      </c>
      <c r="E228" s="28">
        <v>2009</v>
      </c>
      <c r="F228" s="30">
        <f>VLOOKUP('Score global'!$A228,Publications!$A$1:$J$249,10,FALSE)</f>
        <v>0.16473401218242562</v>
      </c>
      <c r="G228" s="30">
        <f>VLOOKUP('Score global'!A228,'Essais-Inclusions'!$A$1:$Q$249,9,FALSE)</f>
        <v>7.9437848665429994E-2</v>
      </c>
      <c r="H228" s="30">
        <f>VLOOKUP('Score global'!$A228,'Essais-Inclusions'!$A$1:$Q$249,13,FALSE)</f>
        <v>7.783251878688624E-2</v>
      </c>
      <c r="I228" s="30">
        <f>VLOOKUP('Score global'!$A228,'Essais-Inclusions'!$A$1:$Q$249,17,FALSE)</f>
        <v>0.18581118612381067</v>
      </c>
      <c r="J228" s="30">
        <f>VLOOKUP('Score global'!$A228,Enseignement!$A$1:$I$249,9,FALSE)</f>
        <v>0</v>
      </c>
      <c r="K228" s="12">
        <f t="shared" si="3"/>
        <v>0.1149227249642852</v>
      </c>
    </row>
    <row r="229" spans="1:11" x14ac:dyDescent="0.2">
      <c r="A229" s="25" t="s">
        <v>265</v>
      </c>
      <c r="B229" s="26" t="s">
        <v>266</v>
      </c>
      <c r="C229" s="26" t="s">
        <v>9</v>
      </c>
      <c r="D229" s="27" t="s">
        <v>505</v>
      </c>
      <c r="E229" s="28">
        <v>2014</v>
      </c>
      <c r="F229" s="30">
        <f>VLOOKUP('Score global'!$A229,Publications!$A$1:$J$249,10,FALSE)</f>
        <v>3.9567777851616089E-2</v>
      </c>
      <c r="G229" s="30">
        <f>VLOOKUP('Score global'!A229,'Essais-Inclusions'!$A$1:$Q$249,9,FALSE)</f>
        <v>2.1053007466266621E-2</v>
      </c>
      <c r="H229" s="30">
        <f>VLOOKUP('Score global'!$A229,'Essais-Inclusions'!$A$1:$Q$249,13,FALSE)</f>
        <v>1.8953769280015689E-3</v>
      </c>
      <c r="I229" s="30">
        <f>VLOOKUP('Score global'!$A229,'Essais-Inclusions'!$A$1:$Q$249,17,FALSE)</f>
        <v>8.378027208843326E-3</v>
      </c>
      <c r="J229" s="30">
        <f>VLOOKUP('Score global'!$A229,Enseignement!$A$1:$I$249,9,FALSE)</f>
        <v>0</v>
      </c>
      <c r="K229" s="12">
        <f t="shared" si="3"/>
        <v>2.5337948941008132E-2</v>
      </c>
    </row>
    <row r="230" spans="1:11" x14ac:dyDescent="0.2">
      <c r="A230" s="25" t="s">
        <v>267</v>
      </c>
      <c r="B230" s="26" t="s">
        <v>268</v>
      </c>
      <c r="C230" s="26" t="s">
        <v>6</v>
      </c>
      <c r="D230" s="27" t="s">
        <v>505</v>
      </c>
      <c r="E230" s="28">
        <v>2009</v>
      </c>
      <c r="F230" s="30">
        <f>VLOOKUP('Score global'!$A230,Publications!$A$1:$J$249,10,FALSE)</f>
        <v>4.1087189714367689</v>
      </c>
      <c r="G230" s="30">
        <f>VLOOKUP('Score global'!A230,'Essais-Inclusions'!$A$1:$Q$249,9,FALSE)</f>
        <v>3.4841963279147903</v>
      </c>
      <c r="H230" s="30">
        <f>VLOOKUP('Score global'!$A230,'Essais-Inclusions'!$A$1:$Q$249,13,FALSE)</f>
        <v>4.0542766518970286</v>
      </c>
      <c r="I230" s="30">
        <f>VLOOKUP('Score global'!$A230,'Essais-Inclusions'!$A$1:$Q$249,17,FALSE)</f>
        <v>4.2569265132734584</v>
      </c>
      <c r="J230" s="30">
        <f>VLOOKUP('Score global'!$A230,Enseignement!$A$1:$I$249,9,FALSE)</f>
        <v>4.9396296901083332</v>
      </c>
      <c r="K230" s="12">
        <f t="shared" si="3"/>
        <v>4.2850318798097327</v>
      </c>
    </row>
    <row r="231" spans="1:11" x14ac:dyDescent="0.2">
      <c r="A231" s="32" t="s">
        <v>508</v>
      </c>
      <c r="B231" s="27" t="s">
        <v>509</v>
      </c>
      <c r="C231" s="27" t="s">
        <v>36</v>
      </c>
      <c r="D231" s="27" t="s">
        <v>505</v>
      </c>
      <c r="E231" s="33">
        <v>2016</v>
      </c>
      <c r="F231" s="30">
        <f>VLOOKUP('Score global'!$A231,Publications!$A$1:$J$249,10,FALSE)</f>
        <v>1.8086671329008608E-3</v>
      </c>
      <c r="G231" s="30">
        <f>VLOOKUP('Score global'!A231,'Essais-Inclusions'!$A$1:$Q$249,9,FALSE)</f>
        <v>2.3188405797101449E-3</v>
      </c>
      <c r="H231" s="30">
        <f>VLOOKUP('Score global'!$A231,'Essais-Inclusions'!$A$1:$Q$249,13,FALSE)</f>
        <v>0</v>
      </c>
      <c r="I231" s="30">
        <f>VLOOKUP('Score global'!$A231,'Essais-Inclusions'!$A$1:$Q$249,17,FALSE)</f>
        <v>4.8611597444576834E-4</v>
      </c>
      <c r="J231" s="30">
        <f>VLOOKUP('Score global'!$A231,Enseignement!$A$1:$I$249,9,FALSE)</f>
        <v>0</v>
      </c>
      <c r="K231" s="12">
        <f t="shared" si="3"/>
        <v>1.2321811506024051E-3</v>
      </c>
    </row>
    <row r="232" spans="1:11" x14ac:dyDescent="0.2">
      <c r="A232" s="32" t="s">
        <v>510</v>
      </c>
      <c r="B232" s="27" t="s">
        <v>511</v>
      </c>
      <c r="C232" s="27" t="s">
        <v>36</v>
      </c>
      <c r="D232" s="27" t="s">
        <v>505</v>
      </c>
      <c r="E232" s="33">
        <v>2016</v>
      </c>
      <c r="F232" s="30">
        <f>VLOOKUP('Score global'!$A232,Publications!$A$1:$J$249,10,FALSE)</f>
        <v>2.2608339161260763E-3</v>
      </c>
      <c r="G232" s="30">
        <f>VLOOKUP('Score global'!A232,'Essais-Inclusions'!$A$1:$Q$249,9,FALSE)</f>
        <v>0</v>
      </c>
      <c r="H232" s="30">
        <f>VLOOKUP('Score global'!$A232,'Essais-Inclusions'!$A$1:$Q$249,13,FALSE)</f>
        <v>0</v>
      </c>
      <c r="I232" s="30">
        <f>VLOOKUP('Score global'!$A232,'Essais-Inclusions'!$A$1:$Q$249,17,FALSE)</f>
        <v>0</v>
      </c>
      <c r="J232" s="30">
        <f>VLOOKUP('Score global'!$A232,Enseignement!$A$1:$I$249,9,FALSE)</f>
        <v>0</v>
      </c>
      <c r="K232" s="12">
        <f t="shared" si="3"/>
        <v>1.3565003496756457E-3</v>
      </c>
    </row>
    <row r="233" spans="1:11" x14ac:dyDescent="0.2">
      <c r="A233" s="32" t="s">
        <v>512</v>
      </c>
      <c r="B233" s="27" t="s">
        <v>513</v>
      </c>
      <c r="C233" s="27" t="s">
        <v>36</v>
      </c>
      <c r="D233" s="27" t="s">
        <v>505</v>
      </c>
      <c r="E233" s="33">
        <v>2016</v>
      </c>
      <c r="F233" s="30">
        <f>VLOOKUP('Score global'!$A233,Publications!$A$1:$J$249,10,FALSE)</f>
        <v>4.019260295335246E-3</v>
      </c>
      <c r="G233" s="30">
        <f>VLOOKUP('Score global'!A233,'Essais-Inclusions'!$A$1:$Q$249,9,FALSE)</f>
        <v>0</v>
      </c>
      <c r="H233" s="30">
        <f>VLOOKUP('Score global'!$A233,'Essais-Inclusions'!$A$1:$Q$249,13,FALSE)</f>
        <v>0</v>
      </c>
      <c r="I233" s="30">
        <f>VLOOKUP('Score global'!$A233,'Essais-Inclusions'!$A$1:$Q$249,17,FALSE)</f>
        <v>0</v>
      </c>
      <c r="J233" s="30">
        <f>VLOOKUP('Score global'!$A233,Enseignement!$A$1:$I$249,9,FALSE)</f>
        <v>0</v>
      </c>
      <c r="K233" s="12">
        <f t="shared" si="3"/>
        <v>2.4115561772011474E-3</v>
      </c>
    </row>
    <row r="234" spans="1:11" x14ac:dyDescent="0.2">
      <c r="A234" s="32" t="s">
        <v>514</v>
      </c>
      <c r="B234" s="27" t="s">
        <v>515</v>
      </c>
      <c r="C234" s="27" t="s">
        <v>36</v>
      </c>
      <c r="D234" s="27" t="s">
        <v>505</v>
      </c>
      <c r="E234" s="33">
        <v>2016</v>
      </c>
      <c r="F234" s="30">
        <f>VLOOKUP('Score global'!$A234,Publications!$A$1:$J$249,10,FALSE)</f>
        <v>0</v>
      </c>
      <c r="G234" s="30">
        <f>VLOOKUP('Score global'!A234,'Essais-Inclusions'!$A$1:$Q$249,9,FALSE)</f>
        <v>0</v>
      </c>
      <c r="H234" s="30">
        <f>VLOOKUP('Score global'!$A234,'Essais-Inclusions'!$A$1:$Q$249,13,FALSE)</f>
        <v>0</v>
      </c>
      <c r="I234" s="30">
        <f>VLOOKUP('Score global'!$A234,'Essais-Inclusions'!$A$1:$Q$249,17,FALSE)</f>
        <v>0</v>
      </c>
      <c r="J234" s="30">
        <f>VLOOKUP('Score global'!$A234,Enseignement!$A$1:$I$249,9,FALSE)</f>
        <v>0</v>
      </c>
      <c r="K234" s="12">
        <f t="shared" si="3"/>
        <v>0</v>
      </c>
    </row>
    <row r="235" spans="1:11" x14ac:dyDescent="0.2">
      <c r="A235" s="32" t="s">
        <v>516</v>
      </c>
      <c r="B235" s="27" t="s">
        <v>517</v>
      </c>
      <c r="C235" s="27" t="s">
        <v>36</v>
      </c>
      <c r="D235" s="27" t="s">
        <v>505</v>
      </c>
      <c r="E235" s="33">
        <v>2016</v>
      </c>
      <c r="F235" s="30">
        <f>VLOOKUP('Score global'!$A235,Publications!$A$1:$J$249,10,FALSE)</f>
        <v>4.1197418027186274E-3</v>
      </c>
      <c r="G235" s="30">
        <f>VLOOKUP('Score global'!A235,'Essais-Inclusions'!$A$1:$Q$249,9,FALSE)</f>
        <v>0</v>
      </c>
      <c r="H235" s="30">
        <f>VLOOKUP('Score global'!$A235,'Essais-Inclusions'!$A$1:$Q$249,13,FALSE)</f>
        <v>0</v>
      </c>
      <c r="I235" s="30">
        <f>VLOOKUP('Score global'!$A235,'Essais-Inclusions'!$A$1:$Q$249,17,FALSE)</f>
        <v>0</v>
      </c>
      <c r="J235" s="30">
        <f>VLOOKUP('Score global'!$A235,Enseignement!$A$1:$I$249,9,FALSE)</f>
        <v>0</v>
      </c>
      <c r="K235" s="12">
        <f t="shared" si="3"/>
        <v>2.4718450816311765E-3</v>
      </c>
    </row>
    <row r="236" spans="1:11" x14ac:dyDescent="0.2">
      <c r="A236" s="25" t="s">
        <v>269</v>
      </c>
      <c r="B236" s="26" t="s">
        <v>270</v>
      </c>
      <c r="C236" s="26" t="s">
        <v>9</v>
      </c>
      <c r="D236" s="27" t="s">
        <v>505</v>
      </c>
      <c r="E236" s="28">
        <v>2012</v>
      </c>
      <c r="F236" s="30">
        <f>VLOOKUP('Score global'!$A236,Publications!$A$1:$J$249,10,FALSE)</f>
        <v>7.4939646755417992E-3</v>
      </c>
      <c r="G236" s="30">
        <f>VLOOKUP('Score global'!A236,'Essais-Inclusions'!$A$1:$Q$249,9,FALSE)</f>
        <v>1.6622976322586035E-2</v>
      </c>
      <c r="H236" s="30">
        <f>VLOOKUP('Score global'!$A236,'Essais-Inclusions'!$A$1:$Q$249,13,FALSE)</f>
        <v>0</v>
      </c>
      <c r="I236" s="30">
        <f>VLOOKUP('Score global'!$A236,'Essais-Inclusions'!$A$1:$Q$249,17,FALSE)</f>
        <v>1.0832759162192507E-2</v>
      </c>
      <c r="J236" s="30">
        <f>VLOOKUP('Score global'!$A236,Enseignement!$A$1:$I$249,9,FALSE)</f>
        <v>0</v>
      </c>
      <c r="K236" s="12">
        <f t="shared" si="3"/>
        <v>5.8439528695550125E-3</v>
      </c>
    </row>
    <row r="237" spans="1:11" x14ac:dyDescent="0.2">
      <c r="A237" s="25" t="s">
        <v>271</v>
      </c>
      <c r="B237" s="26" t="s">
        <v>272</v>
      </c>
      <c r="C237" s="26" t="s">
        <v>9</v>
      </c>
      <c r="D237" s="27" t="s">
        <v>505</v>
      </c>
      <c r="E237" s="28">
        <v>2011</v>
      </c>
      <c r="F237" s="30">
        <f>VLOOKUP('Score global'!$A237,Publications!$A$1:$J$249,10,FALSE)</f>
        <v>2.0016630366194443E-2</v>
      </c>
      <c r="G237" s="30">
        <f>VLOOKUP('Score global'!A237,'Essais-Inclusions'!$A$1:$Q$249,9,FALSE)</f>
        <v>2.343048346574529E-3</v>
      </c>
      <c r="H237" s="30">
        <f>VLOOKUP('Score global'!$A237,'Essais-Inclusions'!$A$1:$Q$249,13,FALSE)</f>
        <v>0</v>
      </c>
      <c r="I237" s="30">
        <f>VLOOKUP('Score global'!$A237,'Essais-Inclusions'!$A$1:$Q$249,17,FALSE)</f>
        <v>5.8537283961437566E-3</v>
      </c>
      <c r="J237" s="30">
        <f>VLOOKUP('Score global'!$A237,Enseignement!$A$1:$I$249,9,FALSE)</f>
        <v>0</v>
      </c>
      <c r="K237" s="12">
        <f t="shared" ref="K237:K248" si="4">(F237*0.6)+(G237*0.055)+(H237*0.055)+(I237*0.04)+(J237*0.25)</f>
        <v>1.2372995014624015E-2</v>
      </c>
    </row>
    <row r="238" spans="1:11" x14ac:dyDescent="0.2">
      <c r="A238" s="25" t="s">
        <v>273</v>
      </c>
      <c r="B238" s="26" t="s">
        <v>274</v>
      </c>
      <c r="C238" s="26" t="s">
        <v>9</v>
      </c>
      <c r="D238" s="27" t="s">
        <v>505</v>
      </c>
      <c r="E238" s="28">
        <v>2012</v>
      </c>
      <c r="F238" s="30">
        <f>VLOOKUP('Score global'!$A238,Publications!$A$1:$J$249,10,FALSE)</f>
        <v>9.5258516367584534E-2</v>
      </c>
      <c r="G238" s="30">
        <f>VLOOKUP('Score global'!A238,'Essais-Inclusions'!$A$1:$Q$249,9,FALSE)</f>
        <v>6.0549557239882465E-2</v>
      </c>
      <c r="H238" s="30">
        <f>VLOOKUP('Score global'!$A238,'Essais-Inclusions'!$A$1:$Q$249,13,FALSE)</f>
        <v>3.1125894298526822E-2</v>
      </c>
      <c r="I238" s="30">
        <f>VLOOKUP('Score global'!$A238,'Essais-Inclusions'!$A$1:$Q$249,17,FALSE)</f>
        <v>9.8485420837104889E-2</v>
      </c>
      <c r="J238" s="30">
        <f>VLOOKUP('Score global'!$A238,Enseignement!$A$1:$I$249,9,FALSE)</f>
        <v>2.8016854939931861E-3</v>
      </c>
      <c r="K238" s="12">
        <f t="shared" si="4"/>
        <v>6.6837097862145714E-2</v>
      </c>
    </row>
    <row r="239" spans="1:11" x14ac:dyDescent="0.2">
      <c r="A239" s="25" t="s">
        <v>275</v>
      </c>
      <c r="B239" s="26" t="s">
        <v>276</v>
      </c>
      <c r="C239" s="26" t="s">
        <v>70</v>
      </c>
      <c r="D239" s="27" t="s">
        <v>505</v>
      </c>
      <c r="E239" s="28">
        <v>2010</v>
      </c>
      <c r="F239" s="30">
        <f>VLOOKUP('Score global'!$A239,Publications!$A$1:$J$249,10,FALSE)</f>
        <v>4.9764290430415435E-2</v>
      </c>
      <c r="G239" s="30">
        <f>VLOOKUP('Score global'!A239,'Essais-Inclusions'!$A$1:$Q$249,9,FALSE)</f>
        <v>0.15747917793854632</v>
      </c>
      <c r="H239" s="30">
        <f>VLOOKUP('Score global'!$A239,'Essais-Inclusions'!$A$1:$Q$249,13,FALSE)</f>
        <v>1.3352355428282479E-2</v>
      </c>
      <c r="I239" s="30">
        <f>VLOOKUP('Score global'!$A239,'Essais-Inclusions'!$A$1:$Q$249,17,FALSE)</f>
        <v>0.13030909338766347</v>
      </c>
      <c r="J239" s="30">
        <f>VLOOKUP('Score global'!$A239,Enseignement!$A$1:$I$249,9,FALSE)</f>
        <v>0</v>
      </c>
      <c r="K239" s="12">
        <f t="shared" si="4"/>
        <v>4.4466672328931381E-2</v>
      </c>
    </row>
    <row r="240" spans="1:11" x14ac:dyDescent="0.2">
      <c r="A240" s="32" t="s">
        <v>518</v>
      </c>
      <c r="B240" s="27" t="s">
        <v>519</v>
      </c>
      <c r="C240" s="27" t="s">
        <v>36</v>
      </c>
      <c r="D240" s="27" t="s">
        <v>505</v>
      </c>
      <c r="E240" s="33">
        <v>2016</v>
      </c>
      <c r="F240" s="30">
        <f>VLOOKUP('Score global'!$A240,Publications!$A$1:$J$249,10,FALSE)</f>
        <v>4.0192602953352465E-4</v>
      </c>
      <c r="G240" s="30">
        <f>VLOOKUP('Score global'!A240,'Essais-Inclusions'!$A$1:$Q$249,9,FALSE)</f>
        <v>1.1594202898550724E-3</v>
      </c>
      <c r="H240" s="30">
        <f>VLOOKUP('Score global'!$A240,'Essais-Inclusions'!$A$1:$Q$249,13,FALSE)</f>
        <v>0</v>
      </c>
      <c r="I240" s="30">
        <f>VLOOKUP('Score global'!$A240,'Essais-Inclusions'!$A$1:$Q$249,17,FALSE)</f>
        <v>2.091020805799153E-3</v>
      </c>
      <c r="J240" s="30">
        <f>VLOOKUP('Score global'!$A240,Enseignement!$A$1:$I$249,9,FALSE)</f>
        <v>0</v>
      </c>
      <c r="K240" s="12">
        <f t="shared" si="4"/>
        <v>3.8856456589410988E-4</v>
      </c>
    </row>
    <row r="241" spans="1:11" x14ac:dyDescent="0.2">
      <c r="A241" s="32" t="s">
        <v>520</v>
      </c>
      <c r="B241" s="27" t="s">
        <v>521</v>
      </c>
      <c r="C241" s="27" t="s">
        <v>36</v>
      </c>
      <c r="D241" s="27" t="s">
        <v>505</v>
      </c>
      <c r="E241" s="33">
        <v>2016</v>
      </c>
      <c r="F241" s="30">
        <f>VLOOKUP('Score global'!$A241,Publications!$A$1:$J$249,10,FALSE)</f>
        <v>0</v>
      </c>
      <c r="G241" s="30">
        <f>VLOOKUP('Score global'!A241,'Essais-Inclusions'!$A$1:$Q$249,9,FALSE)</f>
        <v>0</v>
      </c>
      <c r="H241" s="30">
        <f>VLOOKUP('Score global'!$A241,'Essais-Inclusions'!$A$1:$Q$249,13,FALSE)</f>
        <v>0</v>
      </c>
      <c r="I241" s="30">
        <f>VLOOKUP('Score global'!$A241,'Essais-Inclusions'!$A$1:$Q$249,17,FALSE)</f>
        <v>0</v>
      </c>
      <c r="J241" s="30">
        <f>VLOOKUP('Score global'!$A241,Enseignement!$A$1:$I$249,9,FALSE)</f>
        <v>0</v>
      </c>
      <c r="K241" s="12">
        <f t="shared" si="4"/>
        <v>0</v>
      </c>
    </row>
    <row r="242" spans="1:11" x14ac:dyDescent="0.2">
      <c r="A242" s="32" t="s">
        <v>522</v>
      </c>
      <c r="B242" s="27" t="s">
        <v>523</v>
      </c>
      <c r="C242" s="27" t="s">
        <v>36</v>
      </c>
      <c r="D242" s="27" t="s">
        <v>505</v>
      </c>
      <c r="E242" s="33">
        <v>2016</v>
      </c>
      <c r="F242" s="30">
        <f>VLOOKUP('Score global'!$A242,Publications!$A$1:$J$249,10,FALSE)</f>
        <v>1.9091486402842421E-3</v>
      </c>
      <c r="G242" s="30">
        <f>VLOOKUP('Score global'!A242,'Essais-Inclusions'!$A$1:$Q$249,9,FALSE)</f>
        <v>0</v>
      </c>
      <c r="H242" s="30">
        <f>VLOOKUP('Score global'!$A242,'Essais-Inclusions'!$A$1:$Q$249,13,FALSE)</f>
        <v>0</v>
      </c>
      <c r="I242" s="30">
        <f>VLOOKUP('Score global'!$A242,'Essais-Inclusions'!$A$1:$Q$249,17,FALSE)</f>
        <v>0</v>
      </c>
      <c r="J242" s="30">
        <f>VLOOKUP('Score global'!$A242,Enseignement!$A$1:$I$249,9,FALSE)</f>
        <v>0</v>
      </c>
      <c r="K242" s="12">
        <f t="shared" si="4"/>
        <v>1.1454891841705453E-3</v>
      </c>
    </row>
    <row r="243" spans="1:11" x14ac:dyDescent="0.2">
      <c r="A243" s="25" t="s">
        <v>277</v>
      </c>
      <c r="B243" s="26" t="s">
        <v>278</v>
      </c>
      <c r="C243" s="26" t="s">
        <v>9</v>
      </c>
      <c r="D243" s="27" t="s">
        <v>505</v>
      </c>
      <c r="E243" s="28">
        <v>2013</v>
      </c>
      <c r="F243" s="30">
        <f>VLOOKUP('Score global'!$A243,Publications!$A$1:$J$249,10,FALSE)</f>
        <v>4.559408573306134E-2</v>
      </c>
      <c r="G243" s="30">
        <f>VLOOKUP('Score global'!A243,'Essais-Inclusions'!$A$1:$Q$249,9,FALSE)</f>
        <v>6.330279567491652E-2</v>
      </c>
      <c r="H243" s="30">
        <f>VLOOKUP('Score global'!$A243,'Essais-Inclusions'!$A$1:$Q$249,13,FALSE)</f>
        <v>0</v>
      </c>
      <c r="I243" s="30">
        <f>VLOOKUP('Score global'!$A243,'Essais-Inclusions'!$A$1:$Q$249,17,FALSE)</f>
        <v>4.6548926222423834E-2</v>
      </c>
      <c r="J243" s="30">
        <f>VLOOKUP('Score global'!$A243,Enseignement!$A$1:$I$249,9,FALSE)</f>
        <v>1.1381174557497787E-3</v>
      </c>
      <c r="K243" s="12">
        <f t="shared" si="4"/>
        <v>3.2984591614791607E-2</v>
      </c>
    </row>
    <row r="244" spans="1:11" x14ac:dyDescent="0.2">
      <c r="A244" s="25" t="s">
        <v>279</v>
      </c>
      <c r="B244" s="26" t="s">
        <v>280</v>
      </c>
      <c r="C244" s="26" t="s">
        <v>6</v>
      </c>
      <c r="D244" s="26" t="s">
        <v>281</v>
      </c>
      <c r="E244" s="28">
        <v>2009</v>
      </c>
      <c r="F244" s="30">
        <f>VLOOKUP('Score global'!$A244,Publications!$A$1:$J$249,10,FALSE)</f>
        <v>0.14323147671776276</v>
      </c>
      <c r="G244" s="30">
        <f>VLOOKUP('Score global'!A244,'Essais-Inclusions'!$A$1:$Q$249,9,FALSE)</f>
        <v>0.26099600983204008</v>
      </c>
      <c r="H244" s="30">
        <f>VLOOKUP('Score global'!$A244,'Essais-Inclusions'!$A$1:$Q$249,13,FALSE)</f>
        <v>0.45160368556916752</v>
      </c>
      <c r="I244" s="30">
        <f>VLOOKUP('Score global'!$A244,'Essais-Inclusions'!$A$1:$Q$249,17,FALSE)</f>
        <v>0.43827698163275497</v>
      </c>
      <c r="J244" s="30">
        <f>VLOOKUP('Score global'!$A244,Enseignement!$A$1:$I$249,9,FALSE)</f>
        <v>0</v>
      </c>
      <c r="K244" s="12">
        <f t="shared" si="4"/>
        <v>0.14266294854303427</v>
      </c>
    </row>
    <row r="245" spans="1:11" x14ac:dyDescent="0.2">
      <c r="A245" s="25" t="s">
        <v>551</v>
      </c>
      <c r="B245" s="26" t="s">
        <v>282</v>
      </c>
      <c r="C245" s="26" t="s">
        <v>9</v>
      </c>
      <c r="D245" s="26" t="s">
        <v>283</v>
      </c>
      <c r="E245" s="28">
        <v>2010</v>
      </c>
      <c r="F245" s="30">
        <f>VLOOKUP('Score global'!$A245,Publications!$A$1:$J$249,10,FALSE)</f>
        <v>7.3697707991810441E-2</v>
      </c>
      <c r="G245" s="30">
        <f>VLOOKUP('Score global'!A245,'Essais-Inclusions'!$A$1:$Q$249,9,FALSE)</f>
        <v>8.3477998115895936E-3</v>
      </c>
      <c r="H245" s="30">
        <f>VLOOKUP('Score global'!$A245,'Essais-Inclusions'!$A$1:$Q$249,13,FALSE)</f>
        <v>0</v>
      </c>
      <c r="I245" s="30">
        <f>VLOOKUP('Score global'!$A245,'Essais-Inclusions'!$A$1:$Q$249,17,FALSE)</f>
        <v>2.8995840823144263E-2</v>
      </c>
      <c r="J245" s="30">
        <f>VLOOKUP('Score global'!$A245,Enseignement!$A$1:$I$249,9,FALSE)</f>
        <v>9.1726288754357E-3</v>
      </c>
      <c r="K245" s="12">
        <f t="shared" si="4"/>
        <v>4.8130744636508398E-2</v>
      </c>
    </row>
    <row r="246" spans="1:11" x14ac:dyDescent="0.2">
      <c r="A246" s="25" t="s">
        <v>284</v>
      </c>
      <c r="B246" s="26" t="s">
        <v>285</v>
      </c>
      <c r="C246" s="26" t="s">
        <v>9</v>
      </c>
      <c r="D246" s="26" t="s">
        <v>283</v>
      </c>
      <c r="E246" s="28">
        <v>2013</v>
      </c>
      <c r="F246" s="30">
        <f>VLOOKUP('Score global'!$A246,Publications!$A$1:$J$249,10,FALSE)</f>
        <v>1.6378849791312725E-2</v>
      </c>
      <c r="G246" s="30">
        <f>VLOOKUP('Score global'!A246,'Essais-Inclusions'!$A$1:$Q$249,9,FALSE)</f>
        <v>2.4105617041478037E-3</v>
      </c>
      <c r="H246" s="30">
        <f>VLOOKUP('Score global'!$A246,'Essais-Inclusions'!$A$1:$Q$249,13,FALSE)</f>
        <v>0</v>
      </c>
      <c r="I246" s="30">
        <f>VLOOKUP('Score global'!$A246,'Essais-Inclusions'!$A$1:$Q$249,17,FALSE)</f>
        <v>4.4625297206456836E-3</v>
      </c>
      <c r="J246" s="30">
        <f>VLOOKUP('Score global'!$A246,Enseignement!$A$1:$I$249,9,FALSE)</f>
        <v>2.293157218858925E-3</v>
      </c>
      <c r="K246" s="12">
        <f t="shared" si="4"/>
        <v>1.0711681262056323E-2</v>
      </c>
    </row>
    <row r="247" spans="1:11" x14ac:dyDescent="0.2">
      <c r="A247" s="25" t="s">
        <v>286</v>
      </c>
      <c r="B247" s="26" t="s">
        <v>287</v>
      </c>
      <c r="C247" s="26" t="s">
        <v>6</v>
      </c>
      <c r="D247" s="26" t="s">
        <v>288</v>
      </c>
      <c r="E247" s="28">
        <v>2009</v>
      </c>
      <c r="F247" s="30">
        <f>VLOOKUP('Score global'!$A247,Publications!$A$1:$J$249,10,FALSE)</f>
        <v>0.15959663614547043</v>
      </c>
      <c r="G247" s="30">
        <f>VLOOKUP('Score global'!A247,'Essais-Inclusions'!$A$1:$Q$249,9,FALSE)</f>
        <v>0.29272453562741119</v>
      </c>
      <c r="H247" s="30">
        <f>VLOOKUP('Score global'!$A247,'Essais-Inclusions'!$A$1:$Q$249,13,FALSE)</f>
        <v>0.44115633292836554</v>
      </c>
      <c r="I247" s="30">
        <f>VLOOKUP('Score global'!$A247,'Essais-Inclusions'!$A$1:$Q$249,17,FALSE)</f>
        <v>0.54950132901851512</v>
      </c>
      <c r="J247" s="30">
        <f>VLOOKUP('Score global'!$A247,Enseignement!$A$1:$I$249,9,FALSE)</f>
        <v>2.4753635496341068E-2</v>
      </c>
      <c r="K247" s="12">
        <f t="shared" si="4"/>
        <v>0.16428989149267584</v>
      </c>
    </row>
    <row r="248" spans="1:11" x14ac:dyDescent="0.2">
      <c r="A248" s="25" t="s">
        <v>289</v>
      </c>
      <c r="B248" s="26" t="s">
        <v>290</v>
      </c>
      <c r="C248" s="26" t="s">
        <v>6</v>
      </c>
      <c r="D248" s="26" t="s">
        <v>291</v>
      </c>
      <c r="E248" s="28">
        <v>2009</v>
      </c>
      <c r="F248" s="30">
        <f>VLOOKUP('Score global'!$A248,Publications!$A$1:$J$249,10,FALSE)</f>
        <v>0.33052038436478137</v>
      </c>
      <c r="G248" s="30">
        <f>VLOOKUP('Score global'!A248,'Essais-Inclusions'!$A$1:$Q$249,9,FALSE)</f>
        <v>0.2529914073549262</v>
      </c>
      <c r="H248" s="30">
        <f>VLOOKUP('Score global'!$A248,'Essais-Inclusions'!$A$1:$Q$249,13,FALSE)</f>
        <v>0.26604039070750318</v>
      </c>
      <c r="I248" s="30">
        <f>VLOOKUP('Score global'!$A248,'Essais-Inclusions'!$A$1:$Q$249,17,FALSE)</f>
        <v>0.15994889213978503</v>
      </c>
      <c r="J248" s="30">
        <f>VLOOKUP('Score global'!$A248,Enseignement!$A$1:$I$249,9,FALSE)</f>
        <v>0.42750048340485836</v>
      </c>
      <c r="K248" s="12">
        <f t="shared" si="4"/>
        <v>0.34013205604910846</v>
      </c>
    </row>
    <row r="249" spans="1:11" x14ac:dyDescent="0.2">
      <c r="A249" s="70"/>
      <c r="B249" s="5"/>
      <c r="C249" s="5"/>
      <c r="D249" s="5"/>
      <c r="E249" s="71"/>
      <c r="F249" s="20">
        <f>SUM(F2:F248)</f>
        <v>99.999999999999972</v>
      </c>
      <c r="G249" s="20">
        <f t="shared" ref="G249:K249" si="5">SUM(G2:G248)</f>
        <v>99.999999999999929</v>
      </c>
      <c r="H249" s="20">
        <f t="shared" si="5"/>
        <v>99.999999999999986</v>
      </c>
      <c r="I249" s="20">
        <f t="shared" si="5"/>
        <v>100.00000000000001</v>
      </c>
      <c r="J249" s="20">
        <f t="shared" si="5"/>
        <v>99.999999999999957</v>
      </c>
      <c r="K249" s="23">
        <f t="shared" si="5"/>
        <v>99.999999999999957</v>
      </c>
    </row>
    <row r="250" spans="1:11" x14ac:dyDescent="0.2">
      <c r="A250" s="70"/>
      <c r="B250" s="5"/>
      <c r="C250" s="5"/>
      <c r="D250" s="5"/>
      <c r="E250" s="71"/>
    </row>
    <row r="251" spans="1:11" x14ac:dyDescent="0.2">
      <c r="A251" s="70"/>
      <c r="B251" s="5"/>
      <c r="C251" s="5"/>
      <c r="D251" s="5"/>
      <c r="E251" s="71"/>
    </row>
    <row r="252" spans="1:11" x14ac:dyDescent="0.2">
      <c r="A252" s="70"/>
      <c r="B252" s="5"/>
      <c r="C252" s="5"/>
      <c r="D252" s="5"/>
      <c r="E252" s="71"/>
    </row>
  </sheetData>
  <sortState ref="A2:K270">
    <sortCondition ref="D2:D270"/>
    <sortCondition ref="A2:A27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3"/>
  <sheetViews>
    <sheetView tabSelected="1" workbookViewId="0"/>
  </sheetViews>
  <sheetFormatPr baseColWidth="10" defaultRowHeight="12.75" x14ac:dyDescent="0.2"/>
  <cols>
    <col min="2" max="2" width="71.42578125" bestFit="1" customWidth="1"/>
    <col min="3" max="3" width="9.42578125" bestFit="1" customWidth="1"/>
    <col min="4" max="4" width="24.28515625" bestFit="1" customWidth="1"/>
    <col min="7" max="7" width="14.7109375" customWidth="1"/>
  </cols>
  <sheetData>
    <row r="1" spans="1:7" ht="47.25" x14ac:dyDescent="0.2">
      <c r="A1" s="21" t="s">
        <v>530</v>
      </c>
      <c r="B1" s="21" t="s">
        <v>1</v>
      </c>
      <c r="C1" s="21" t="s">
        <v>2</v>
      </c>
      <c r="D1" s="21" t="s">
        <v>3</v>
      </c>
      <c r="E1" s="21" t="s">
        <v>556</v>
      </c>
      <c r="F1" s="21" t="s">
        <v>309</v>
      </c>
      <c r="G1" s="22" t="s">
        <v>555</v>
      </c>
    </row>
    <row r="2" spans="1:7" x14ac:dyDescent="0.2">
      <c r="A2" s="25" t="s">
        <v>138</v>
      </c>
      <c r="B2" s="26" t="s">
        <v>139</v>
      </c>
      <c r="C2" s="26" t="s">
        <v>6</v>
      </c>
      <c r="D2" s="27" t="s">
        <v>406</v>
      </c>
      <c r="E2" s="28">
        <v>2009</v>
      </c>
      <c r="F2" s="31">
        <v>23.1445346018821</v>
      </c>
      <c r="G2" s="29">
        <f>+F2*G$251/F$251</f>
        <v>364981753.84638011</v>
      </c>
    </row>
    <row r="3" spans="1:7" x14ac:dyDescent="0.2">
      <c r="A3" s="25" t="s">
        <v>71</v>
      </c>
      <c r="B3" s="26" t="s">
        <v>72</v>
      </c>
      <c r="C3" s="26" t="s">
        <v>6</v>
      </c>
      <c r="D3" s="27" t="s">
        <v>321</v>
      </c>
      <c r="E3" s="28">
        <v>2009</v>
      </c>
      <c r="F3" s="31">
        <v>5.2217863863326324</v>
      </c>
      <c r="G3" s="29">
        <f t="shared" ref="G3:G66" si="0">+F3*G$251/F$251</f>
        <v>82345866.368807971</v>
      </c>
    </row>
    <row r="4" spans="1:7" x14ac:dyDescent="0.2">
      <c r="A4" s="25" t="s">
        <v>267</v>
      </c>
      <c r="B4" s="26" t="s">
        <v>268</v>
      </c>
      <c r="C4" s="26" t="s">
        <v>6</v>
      </c>
      <c r="D4" s="27" t="s">
        <v>505</v>
      </c>
      <c r="E4" s="28">
        <v>2009</v>
      </c>
      <c r="F4" s="31">
        <v>4.2850318798097327</v>
      </c>
      <c r="G4" s="29">
        <f t="shared" si="0"/>
        <v>67573553.656742245</v>
      </c>
    </row>
    <row r="5" spans="1:7" x14ac:dyDescent="0.2">
      <c r="A5" s="25" t="s">
        <v>205</v>
      </c>
      <c r="B5" s="26" t="s">
        <v>206</v>
      </c>
      <c r="C5" s="26" t="s">
        <v>6</v>
      </c>
      <c r="D5" s="27" t="s">
        <v>389</v>
      </c>
      <c r="E5" s="28">
        <v>2009</v>
      </c>
      <c r="F5" s="31">
        <v>4.1718472846598802</v>
      </c>
      <c r="G5" s="29">
        <f t="shared" si="0"/>
        <v>65788669.546658367</v>
      </c>
    </row>
    <row r="6" spans="1:7" x14ac:dyDescent="0.2">
      <c r="A6" s="25" t="s">
        <v>41</v>
      </c>
      <c r="B6" s="26" t="s">
        <v>42</v>
      </c>
      <c r="C6" s="26" t="s">
        <v>6</v>
      </c>
      <c r="D6" s="27" t="s">
        <v>428</v>
      </c>
      <c r="E6" s="28">
        <v>2009</v>
      </c>
      <c r="F6" s="31">
        <v>3.6903188038321511</v>
      </c>
      <c r="G6" s="29">
        <f t="shared" si="0"/>
        <v>58195122.625857644</v>
      </c>
    </row>
    <row r="7" spans="1:7" x14ac:dyDescent="0.2">
      <c r="A7" s="25" t="s">
        <v>195</v>
      </c>
      <c r="B7" s="26" t="s">
        <v>196</v>
      </c>
      <c r="C7" s="26" t="s">
        <v>6</v>
      </c>
      <c r="D7" s="27" t="s">
        <v>455</v>
      </c>
      <c r="E7" s="28">
        <v>2009</v>
      </c>
      <c r="F7" s="31">
        <v>3.3441898677837547</v>
      </c>
      <c r="G7" s="29">
        <f t="shared" si="0"/>
        <v>52736782.317487299</v>
      </c>
    </row>
    <row r="8" spans="1:7" x14ac:dyDescent="0.2">
      <c r="A8" s="25" t="s">
        <v>187</v>
      </c>
      <c r="B8" s="26" t="s">
        <v>188</v>
      </c>
      <c r="C8" s="26" t="s">
        <v>6</v>
      </c>
      <c r="D8" s="27" t="s">
        <v>455</v>
      </c>
      <c r="E8" s="28">
        <v>2009</v>
      </c>
      <c r="F8" s="31">
        <v>3.23110607290959</v>
      </c>
      <c r="G8" s="29">
        <f t="shared" si="0"/>
        <v>50953487.794839151</v>
      </c>
    </row>
    <row r="9" spans="1:7" x14ac:dyDescent="0.2">
      <c r="A9" s="25" t="s">
        <v>246</v>
      </c>
      <c r="B9" s="26" t="s">
        <v>247</v>
      </c>
      <c r="C9" s="26" t="s">
        <v>6</v>
      </c>
      <c r="D9" s="27" t="s">
        <v>496</v>
      </c>
      <c r="E9" s="28">
        <v>2009</v>
      </c>
      <c r="F9" s="31">
        <v>2.7509920142453619</v>
      </c>
      <c r="G9" s="29">
        <f t="shared" si="0"/>
        <v>43382245.849739768</v>
      </c>
    </row>
    <row r="10" spans="1:7" x14ac:dyDescent="0.2">
      <c r="A10" s="25" t="s">
        <v>22</v>
      </c>
      <c r="B10" s="26" t="s">
        <v>23</v>
      </c>
      <c r="C10" s="26" t="s">
        <v>6</v>
      </c>
      <c r="D10" s="27" t="s">
        <v>366</v>
      </c>
      <c r="E10" s="28">
        <v>2009</v>
      </c>
      <c r="F10" s="31">
        <v>2.5733439609875273</v>
      </c>
      <c r="G10" s="29">
        <f t="shared" si="0"/>
        <v>40580794.052987412</v>
      </c>
    </row>
    <row r="11" spans="1:7" x14ac:dyDescent="0.2">
      <c r="A11" s="9" t="s">
        <v>15</v>
      </c>
      <c r="B11" s="18" t="s">
        <v>310</v>
      </c>
      <c r="C11" s="26" t="s">
        <v>294</v>
      </c>
      <c r="D11" s="18" t="s">
        <v>366</v>
      </c>
      <c r="E11" s="11">
        <v>2009</v>
      </c>
      <c r="F11" s="31">
        <v>2.2795189065675832</v>
      </c>
      <c r="G11" s="29">
        <f t="shared" si="0"/>
        <v>35947268.880375884</v>
      </c>
    </row>
    <row r="12" spans="1:7" x14ac:dyDescent="0.2">
      <c r="A12" s="25" t="s">
        <v>58</v>
      </c>
      <c r="B12" s="26" t="s">
        <v>59</v>
      </c>
      <c r="C12" s="26" t="s">
        <v>6</v>
      </c>
      <c r="D12" s="18" t="s">
        <v>321</v>
      </c>
      <c r="E12" s="11">
        <v>2009</v>
      </c>
      <c r="F12" s="31">
        <v>2.1246156105193328</v>
      </c>
      <c r="G12" s="29">
        <f t="shared" si="0"/>
        <v>33504494.478523016</v>
      </c>
    </row>
    <row r="13" spans="1:7" x14ac:dyDescent="0.2">
      <c r="A13" s="25" t="s">
        <v>110</v>
      </c>
      <c r="B13" s="26" t="s">
        <v>111</v>
      </c>
      <c r="C13" s="26" t="s">
        <v>6</v>
      </c>
      <c r="D13" s="26" t="s">
        <v>101</v>
      </c>
      <c r="E13" s="11">
        <v>2009</v>
      </c>
      <c r="F13" s="31">
        <v>2.1212880611498419</v>
      </c>
      <c r="G13" s="29">
        <f t="shared" si="0"/>
        <v>33452020.111430388</v>
      </c>
    </row>
    <row r="14" spans="1:7" x14ac:dyDescent="0.2">
      <c r="A14" s="25" t="s">
        <v>169</v>
      </c>
      <c r="B14" s="26" t="s">
        <v>170</v>
      </c>
      <c r="C14" s="26" t="s">
        <v>12</v>
      </c>
      <c r="D14" s="18" t="s">
        <v>406</v>
      </c>
      <c r="E14" s="11">
        <v>2009</v>
      </c>
      <c r="F14" s="31">
        <v>1.9424385145388101</v>
      </c>
      <c r="G14" s="29">
        <f t="shared" si="0"/>
        <v>30631621.156792693</v>
      </c>
    </row>
    <row r="15" spans="1:7" x14ac:dyDescent="0.2">
      <c r="A15" s="25" t="s">
        <v>66</v>
      </c>
      <c r="B15" s="26" t="s">
        <v>67</v>
      </c>
      <c r="C15" s="26" t="s">
        <v>6</v>
      </c>
      <c r="D15" s="18" t="s">
        <v>321</v>
      </c>
      <c r="E15" s="11">
        <v>2009</v>
      </c>
      <c r="F15" s="31">
        <v>1.9472987049086821</v>
      </c>
      <c r="G15" s="29">
        <f t="shared" si="0"/>
        <v>30708264.772045124</v>
      </c>
    </row>
    <row r="16" spans="1:7" x14ac:dyDescent="0.2">
      <c r="A16" s="25" t="s">
        <v>117</v>
      </c>
      <c r="B16" s="26" t="s">
        <v>118</v>
      </c>
      <c r="C16" s="26" t="s">
        <v>6</v>
      </c>
      <c r="D16" s="18" t="s">
        <v>355</v>
      </c>
      <c r="E16" s="11">
        <v>2009</v>
      </c>
      <c r="F16" s="31">
        <v>1.8161983321520792</v>
      </c>
      <c r="G16" s="29">
        <f t="shared" si="0"/>
        <v>28640854.698708497</v>
      </c>
    </row>
    <row r="17" spans="1:7" x14ac:dyDescent="0.2">
      <c r="A17" s="25" t="s">
        <v>85</v>
      </c>
      <c r="B17" s="26" t="s">
        <v>86</v>
      </c>
      <c r="C17" s="26" t="s">
        <v>6</v>
      </c>
      <c r="D17" s="18" t="s">
        <v>340</v>
      </c>
      <c r="E17" s="11">
        <v>2009</v>
      </c>
      <c r="F17" s="31">
        <v>1.698329783357889</v>
      </c>
      <c r="G17" s="29">
        <f t="shared" si="0"/>
        <v>26782106.168991555</v>
      </c>
    </row>
    <row r="18" spans="1:7" x14ac:dyDescent="0.2">
      <c r="A18" s="25" t="s">
        <v>257</v>
      </c>
      <c r="B18" s="26" t="s">
        <v>258</v>
      </c>
      <c r="C18" s="26" t="s">
        <v>6</v>
      </c>
      <c r="D18" s="18" t="s">
        <v>505</v>
      </c>
      <c r="E18" s="11">
        <v>2009</v>
      </c>
      <c r="F18" s="31">
        <v>1.6008572102077205</v>
      </c>
      <c r="G18" s="29">
        <f t="shared" si="0"/>
        <v>25244995.515776042</v>
      </c>
    </row>
    <row r="19" spans="1:7" x14ac:dyDescent="0.2">
      <c r="A19" s="25" t="s">
        <v>240</v>
      </c>
      <c r="B19" s="26" t="s">
        <v>241</v>
      </c>
      <c r="C19" s="26" t="s">
        <v>6</v>
      </c>
      <c r="D19" s="26" t="s">
        <v>231</v>
      </c>
      <c r="E19" s="11">
        <v>2009</v>
      </c>
      <c r="F19" s="31">
        <v>1.5490400241965028</v>
      </c>
      <c r="G19" s="29">
        <f t="shared" si="0"/>
        <v>24427855.410992064</v>
      </c>
    </row>
    <row r="20" spans="1:7" x14ac:dyDescent="0.2">
      <c r="A20" s="25" t="s">
        <v>248</v>
      </c>
      <c r="B20" s="26" t="s">
        <v>249</v>
      </c>
      <c r="C20" s="26" t="s">
        <v>6</v>
      </c>
      <c r="D20" s="18" t="s">
        <v>496</v>
      </c>
      <c r="E20" s="11">
        <v>2009</v>
      </c>
      <c r="F20" s="31">
        <v>1.5176205894110488</v>
      </c>
      <c r="G20" s="29">
        <f t="shared" si="0"/>
        <v>23932381.183053847</v>
      </c>
    </row>
    <row r="21" spans="1:7" x14ac:dyDescent="0.2">
      <c r="A21" s="25" t="s">
        <v>227</v>
      </c>
      <c r="B21" s="26" t="s">
        <v>228</v>
      </c>
      <c r="C21" s="26" t="s">
        <v>6</v>
      </c>
      <c r="D21" s="18" t="s">
        <v>389</v>
      </c>
      <c r="E21" s="11">
        <v>2009</v>
      </c>
      <c r="F21" s="31">
        <v>1.4919640252989257</v>
      </c>
      <c r="G21" s="29">
        <f t="shared" si="0"/>
        <v>23527785.544023223</v>
      </c>
    </row>
    <row r="22" spans="1:7" x14ac:dyDescent="0.2">
      <c r="A22" s="25" t="s">
        <v>89</v>
      </c>
      <c r="B22" s="26" t="s">
        <v>90</v>
      </c>
      <c r="C22" s="26" t="s">
        <v>6</v>
      </c>
      <c r="D22" s="18" t="s">
        <v>340</v>
      </c>
      <c r="E22" s="11">
        <v>2009</v>
      </c>
      <c r="F22" s="31">
        <v>1.4706166031194137</v>
      </c>
      <c r="G22" s="29">
        <f t="shared" si="0"/>
        <v>23191143.666309953</v>
      </c>
    </row>
    <row r="23" spans="1:7" x14ac:dyDescent="0.2">
      <c r="A23" s="25" t="s">
        <v>104</v>
      </c>
      <c r="B23" s="18" t="s">
        <v>531</v>
      </c>
      <c r="C23" s="18" t="s">
        <v>128</v>
      </c>
      <c r="D23" s="26" t="s">
        <v>101</v>
      </c>
      <c r="E23" s="11">
        <v>2016</v>
      </c>
      <c r="F23" s="31">
        <v>1.4361986199481254</v>
      </c>
      <c r="G23" s="29">
        <f t="shared" si="0"/>
        <v>22648383.309370626</v>
      </c>
    </row>
    <row r="24" spans="1:7" x14ac:dyDescent="0.2">
      <c r="A24" s="25" t="s">
        <v>4</v>
      </c>
      <c r="B24" s="26" t="s">
        <v>5</v>
      </c>
      <c r="C24" s="26" t="s">
        <v>6</v>
      </c>
      <c r="D24" s="27" t="s">
        <v>366</v>
      </c>
      <c r="E24" s="28">
        <v>2009</v>
      </c>
      <c r="F24" s="31">
        <v>1.3930359733377389</v>
      </c>
      <c r="G24" s="29">
        <f t="shared" si="0"/>
        <v>21967722.465180255</v>
      </c>
    </row>
    <row r="25" spans="1:7" x14ac:dyDescent="0.2">
      <c r="A25" s="25" t="s">
        <v>184</v>
      </c>
      <c r="B25" s="26" t="s">
        <v>185</v>
      </c>
      <c r="C25" s="26" t="s">
        <v>6</v>
      </c>
      <c r="D25" s="27" t="s">
        <v>455</v>
      </c>
      <c r="E25" s="28">
        <v>2009</v>
      </c>
      <c r="F25" s="31">
        <v>1.3504194883153671</v>
      </c>
      <c r="G25" s="29">
        <f t="shared" si="0"/>
        <v>21295674.410907935</v>
      </c>
    </row>
    <row r="26" spans="1:7" x14ac:dyDescent="0.2">
      <c r="A26" s="25" t="s">
        <v>545</v>
      </c>
      <c r="B26" s="26" t="s">
        <v>49</v>
      </c>
      <c r="C26" s="26" t="s">
        <v>6</v>
      </c>
      <c r="D26" s="27" t="s">
        <v>428</v>
      </c>
      <c r="E26" s="28">
        <v>2009</v>
      </c>
      <c r="F26" s="31">
        <v>1.3490267810350232</v>
      </c>
      <c r="G26" s="29">
        <f t="shared" si="0"/>
        <v>21273711.871823948</v>
      </c>
    </row>
    <row r="27" spans="1:7" x14ac:dyDescent="0.2">
      <c r="A27" s="25" t="s">
        <v>229</v>
      </c>
      <c r="B27" s="26" t="s">
        <v>230</v>
      </c>
      <c r="C27" s="26" t="s">
        <v>6</v>
      </c>
      <c r="D27" s="26" t="s">
        <v>231</v>
      </c>
      <c r="E27" s="28">
        <v>2009</v>
      </c>
      <c r="F27" s="31">
        <v>1.3365906628202575</v>
      </c>
      <c r="G27" s="29">
        <f t="shared" si="0"/>
        <v>21077598.348042097</v>
      </c>
    </row>
    <row r="28" spans="1:7" x14ac:dyDescent="0.2">
      <c r="A28" s="25" t="s">
        <v>136</v>
      </c>
      <c r="B28" s="26" t="s">
        <v>543</v>
      </c>
      <c r="C28" s="26" t="s">
        <v>12</v>
      </c>
      <c r="D28" s="27" t="s">
        <v>406</v>
      </c>
      <c r="E28" s="28">
        <v>2009</v>
      </c>
      <c r="F28" s="31">
        <v>1.3040501043659818</v>
      </c>
      <c r="G28" s="29">
        <f t="shared" si="0"/>
        <v>20564444.365899965</v>
      </c>
    </row>
    <row r="29" spans="1:7" x14ac:dyDescent="0.2">
      <c r="A29" s="25" t="s">
        <v>62</v>
      </c>
      <c r="B29" s="26" t="s">
        <v>63</v>
      </c>
      <c r="C29" s="26" t="s">
        <v>6</v>
      </c>
      <c r="D29" s="27" t="s">
        <v>321</v>
      </c>
      <c r="E29" s="28">
        <v>2009</v>
      </c>
      <c r="F29" s="31">
        <v>1.2851974834760915</v>
      </c>
      <c r="G29" s="29">
        <f t="shared" si="0"/>
        <v>20267144.689956877</v>
      </c>
    </row>
    <row r="30" spans="1:7" x14ac:dyDescent="0.2">
      <c r="A30" s="25" t="s">
        <v>50</v>
      </c>
      <c r="B30" s="26" t="s">
        <v>51</v>
      </c>
      <c r="C30" s="26" t="s">
        <v>6</v>
      </c>
      <c r="D30" s="27" t="s">
        <v>428</v>
      </c>
      <c r="E30" s="28">
        <v>2009</v>
      </c>
      <c r="F30" s="31">
        <v>1.0798199574434049</v>
      </c>
      <c r="G30" s="29">
        <f t="shared" si="0"/>
        <v>17028408.161379416</v>
      </c>
    </row>
    <row r="31" spans="1:7" x14ac:dyDescent="0.2">
      <c r="A31" s="25" t="s">
        <v>140</v>
      </c>
      <c r="B31" s="26" t="s">
        <v>141</v>
      </c>
      <c r="C31" s="26" t="s">
        <v>142</v>
      </c>
      <c r="D31" s="27" t="s">
        <v>142</v>
      </c>
      <c r="E31" s="28">
        <v>2009</v>
      </c>
      <c r="F31" s="31">
        <v>0.95979645977720274</v>
      </c>
      <c r="G31" s="29">
        <f t="shared" si="0"/>
        <v>15135676.791554203</v>
      </c>
    </row>
    <row r="32" spans="1:7" x14ac:dyDescent="0.2">
      <c r="A32" s="25" t="s">
        <v>68</v>
      </c>
      <c r="B32" s="26" t="s">
        <v>69</v>
      </c>
      <c r="C32" s="26" t="s">
        <v>12</v>
      </c>
      <c r="D32" s="27" t="s">
        <v>321</v>
      </c>
      <c r="E32" s="28">
        <v>2009</v>
      </c>
      <c r="F32" s="31">
        <v>0.70250296623809017</v>
      </c>
      <c r="G32" s="29">
        <f t="shared" si="0"/>
        <v>11078242.406266063</v>
      </c>
    </row>
    <row r="33" spans="1:7" s="80" customFormat="1" x14ac:dyDescent="0.2">
      <c r="A33" s="25" t="s">
        <v>159</v>
      </c>
      <c r="B33" s="26" t="s">
        <v>160</v>
      </c>
      <c r="C33" s="26" t="s">
        <v>70</v>
      </c>
      <c r="D33" s="18" t="s">
        <v>406</v>
      </c>
      <c r="E33" s="11">
        <v>2009</v>
      </c>
      <c r="F33" s="12">
        <v>0.63268225439265202</v>
      </c>
      <c r="G33" s="81">
        <f t="shared" si="0"/>
        <v>9977192.5773324352</v>
      </c>
    </row>
    <row r="34" spans="1:7" x14ac:dyDescent="0.2">
      <c r="A34" s="25" t="s">
        <v>259</v>
      </c>
      <c r="B34" s="26" t="s">
        <v>260</v>
      </c>
      <c r="C34" s="26" t="s">
        <v>12</v>
      </c>
      <c r="D34" s="27" t="s">
        <v>505</v>
      </c>
      <c r="E34" s="28">
        <v>2009</v>
      </c>
      <c r="F34" s="31">
        <v>0.59118364184738015</v>
      </c>
      <c r="G34" s="29">
        <f t="shared" si="0"/>
        <v>9322773.0070321076</v>
      </c>
    </row>
    <row r="35" spans="1:7" x14ac:dyDescent="0.2">
      <c r="A35" s="25" t="s">
        <v>129</v>
      </c>
      <c r="B35" s="26" t="s">
        <v>130</v>
      </c>
      <c r="C35" s="26" t="s">
        <v>128</v>
      </c>
      <c r="D35" s="27" t="s">
        <v>406</v>
      </c>
      <c r="E35" s="28">
        <v>2013</v>
      </c>
      <c r="F35" s="31">
        <v>0.54374705391073697</v>
      </c>
      <c r="G35" s="29">
        <f t="shared" si="0"/>
        <v>8574713.5035933927</v>
      </c>
    </row>
    <row r="36" spans="1:7" s="80" customFormat="1" x14ac:dyDescent="0.2">
      <c r="A36" s="25" t="s">
        <v>203</v>
      </c>
      <c r="B36" s="26" t="s">
        <v>204</v>
      </c>
      <c r="C36" s="26" t="s">
        <v>70</v>
      </c>
      <c r="D36" s="18" t="s">
        <v>389</v>
      </c>
      <c r="E36" s="11">
        <v>2009</v>
      </c>
      <c r="F36" s="12">
        <v>0.53853348484075347</v>
      </c>
      <c r="G36" s="81">
        <f t="shared" si="0"/>
        <v>8492497.2216204107</v>
      </c>
    </row>
    <row r="37" spans="1:7" x14ac:dyDescent="0.2">
      <c r="A37" s="25" t="s">
        <v>151</v>
      </c>
      <c r="B37" s="26" t="s">
        <v>152</v>
      </c>
      <c r="C37" s="26" t="s">
        <v>9</v>
      </c>
      <c r="D37" s="27" t="s">
        <v>406</v>
      </c>
      <c r="E37" s="28">
        <v>2009</v>
      </c>
      <c r="F37" s="31">
        <v>0.40876834986238297</v>
      </c>
      <c r="G37" s="29">
        <f t="shared" si="0"/>
        <v>6446143.4120836016</v>
      </c>
    </row>
    <row r="38" spans="1:7" x14ac:dyDescent="0.2">
      <c r="A38" s="25" t="s">
        <v>546</v>
      </c>
      <c r="B38" s="26" t="s">
        <v>250</v>
      </c>
      <c r="C38" s="26" t="s">
        <v>12</v>
      </c>
      <c r="D38" s="27" t="s">
        <v>496</v>
      </c>
      <c r="E38" s="28">
        <v>2009</v>
      </c>
      <c r="F38" s="31">
        <v>0.40610997897730294</v>
      </c>
      <c r="G38" s="29">
        <f t="shared" si="0"/>
        <v>6404221.7711994611</v>
      </c>
    </row>
    <row r="39" spans="1:7" s="80" customFormat="1" x14ac:dyDescent="0.2">
      <c r="A39" s="25" t="s">
        <v>121</v>
      </c>
      <c r="B39" s="26" t="s">
        <v>122</v>
      </c>
      <c r="C39" s="26" t="s">
        <v>70</v>
      </c>
      <c r="D39" s="18" t="s">
        <v>406</v>
      </c>
      <c r="E39" s="11">
        <v>2009</v>
      </c>
      <c r="F39" s="12">
        <v>0.38510125160701525</v>
      </c>
      <c r="G39" s="81">
        <f t="shared" si="0"/>
        <v>6072921.0000418285</v>
      </c>
    </row>
    <row r="40" spans="1:7" x14ac:dyDescent="0.2">
      <c r="A40" s="25" t="s">
        <v>37</v>
      </c>
      <c r="B40" s="26" t="s">
        <v>38</v>
      </c>
      <c r="C40" s="26" t="s">
        <v>12</v>
      </c>
      <c r="D40" s="27" t="s">
        <v>428</v>
      </c>
      <c r="E40" s="28">
        <v>2009</v>
      </c>
      <c r="F40" s="31">
        <v>0.36296901655357183</v>
      </c>
      <c r="G40" s="29">
        <f t="shared" si="0"/>
        <v>5723902.8795526307</v>
      </c>
    </row>
    <row r="41" spans="1:7" x14ac:dyDescent="0.2">
      <c r="A41" s="25" t="s">
        <v>255</v>
      </c>
      <c r="B41" s="26" t="s">
        <v>256</v>
      </c>
      <c r="C41" s="26" t="s">
        <v>12</v>
      </c>
      <c r="D41" s="27" t="s">
        <v>505</v>
      </c>
      <c r="E41" s="28">
        <v>2009</v>
      </c>
      <c r="F41" s="31">
        <v>0.36287533899168478</v>
      </c>
      <c r="G41" s="29">
        <f t="shared" si="0"/>
        <v>5722425.6149879405</v>
      </c>
    </row>
    <row r="42" spans="1:7" x14ac:dyDescent="0.2">
      <c r="A42" s="25" t="s">
        <v>173</v>
      </c>
      <c r="B42" s="26" t="s">
        <v>174</v>
      </c>
      <c r="C42" s="26" t="s">
        <v>9</v>
      </c>
      <c r="D42" s="27" t="s">
        <v>406</v>
      </c>
      <c r="E42" s="28">
        <v>2009</v>
      </c>
      <c r="F42" s="31">
        <v>0.35828481358267461</v>
      </c>
      <c r="G42" s="29">
        <f t="shared" si="0"/>
        <v>5650034.5281211231</v>
      </c>
    </row>
    <row r="43" spans="1:7" x14ac:dyDescent="0.2">
      <c r="A43" s="25" t="s">
        <v>123</v>
      </c>
      <c r="B43" s="26" t="s">
        <v>124</v>
      </c>
      <c r="C43" s="26" t="s">
        <v>70</v>
      </c>
      <c r="D43" s="27" t="s">
        <v>406</v>
      </c>
      <c r="E43" s="28">
        <v>2009</v>
      </c>
      <c r="F43" s="31">
        <v>0.34850644074605758</v>
      </c>
      <c r="G43" s="29">
        <f t="shared" si="0"/>
        <v>5495832.7811833359</v>
      </c>
    </row>
    <row r="44" spans="1:7" x14ac:dyDescent="0.2">
      <c r="A44" s="25" t="s">
        <v>201</v>
      </c>
      <c r="B44" s="26" t="s">
        <v>202</v>
      </c>
      <c r="C44" s="26" t="s">
        <v>12</v>
      </c>
      <c r="D44" s="27" t="s">
        <v>389</v>
      </c>
      <c r="E44" s="28">
        <v>2009</v>
      </c>
      <c r="F44" s="31">
        <v>0.3415355696367271</v>
      </c>
      <c r="G44" s="29">
        <f t="shared" si="0"/>
        <v>5385904.4198191976</v>
      </c>
    </row>
    <row r="45" spans="1:7" x14ac:dyDescent="0.2">
      <c r="A45" s="25" t="s">
        <v>289</v>
      </c>
      <c r="B45" s="26" t="s">
        <v>290</v>
      </c>
      <c r="C45" s="26" t="s">
        <v>6</v>
      </c>
      <c r="D45" s="26" t="s">
        <v>291</v>
      </c>
      <c r="E45" s="28">
        <v>2009</v>
      </c>
      <c r="F45" s="31">
        <v>0.34013205604910846</v>
      </c>
      <c r="G45" s="29">
        <f t="shared" si="0"/>
        <v>5363771.4687978094</v>
      </c>
    </row>
    <row r="46" spans="1:7" x14ac:dyDescent="0.2">
      <c r="A46" s="25" t="s">
        <v>132</v>
      </c>
      <c r="B46" s="26" t="s">
        <v>133</v>
      </c>
      <c r="C46" s="26" t="s">
        <v>9</v>
      </c>
      <c r="D46" s="27" t="s">
        <v>406</v>
      </c>
      <c r="E46" s="28">
        <v>2009</v>
      </c>
      <c r="F46" s="31">
        <v>0.33632092020435944</v>
      </c>
      <c r="G46" s="29">
        <f t="shared" si="0"/>
        <v>5303671.10088416</v>
      </c>
    </row>
    <row r="47" spans="1:7" x14ac:dyDescent="0.2">
      <c r="A47" s="25" t="s">
        <v>191</v>
      </c>
      <c r="B47" s="26" t="s">
        <v>192</v>
      </c>
      <c r="C47" s="26" t="s">
        <v>12</v>
      </c>
      <c r="D47" s="27" t="s">
        <v>455</v>
      </c>
      <c r="E47" s="28">
        <v>2009</v>
      </c>
      <c r="F47" s="31">
        <v>0.33209234872342819</v>
      </c>
      <c r="G47" s="29">
        <f t="shared" si="0"/>
        <v>5236987.9092830829</v>
      </c>
    </row>
    <row r="48" spans="1:7" x14ac:dyDescent="0.2">
      <c r="A48" s="25" t="s">
        <v>189</v>
      </c>
      <c r="B48" s="26" t="s">
        <v>190</v>
      </c>
      <c r="C48" s="26" t="s">
        <v>12</v>
      </c>
      <c r="D48" s="27" t="s">
        <v>455</v>
      </c>
      <c r="E48" s="28">
        <v>2009</v>
      </c>
      <c r="F48" s="31">
        <v>0.3236272529367798</v>
      </c>
      <c r="G48" s="29">
        <f t="shared" si="0"/>
        <v>5103496.1126306979</v>
      </c>
    </row>
    <row r="49" spans="1:7" x14ac:dyDescent="0.2">
      <c r="A49" s="25" t="s">
        <v>87</v>
      </c>
      <c r="B49" s="26" t="s">
        <v>88</v>
      </c>
      <c r="C49" s="26" t="s">
        <v>12</v>
      </c>
      <c r="D49" s="27" t="s">
        <v>340</v>
      </c>
      <c r="E49" s="28">
        <v>2009</v>
      </c>
      <c r="F49" s="31">
        <v>0.30278997954383385</v>
      </c>
      <c r="G49" s="29">
        <f t="shared" si="0"/>
        <v>4774899.114715023</v>
      </c>
    </row>
    <row r="50" spans="1:7" x14ac:dyDescent="0.2">
      <c r="A50" s="25" t="s">
        <v>161</v>
      </c>
      <c r="B50" s="26" t="s">
        <v>162</v>
      </c>
      <c r="C50" s="26" t="s">
        <v>70</v>
      </c>
      <c r="D50" s="27" t="s">
        <v>406</v>
      </c>
      <c r="E50" s="28">
        <v>2009</v>
      </c>
      <c r="F50" s="31">
        <v>0.26743246473000715</v>
      </c>
      <c r="G50" s="29">
        <f t="shared" si="0"/>
        <v>4217322.6505354224</v>
      </c>
    </row>
    <row r="51" spans="1:7" s="80" customFormat="1" x14ac:dyDescent="0.2">
      <c r="A51" s="25" t="s">
        <v>134</v>
      </c>
      <c r="B51" s="26" t="s">
        <v>135</v>
      </c>
      <c r="C51" s="26" t="s">
        <v>70</v>
      </c>
      <c r="D51" s="18" t="s">
        <v>406</v>
      </c>
      <c r="E51" s="11">
        <v>2009</v>
      </c>
      <c r="F51" s="12">
        <v>0.2498253209747098</v>
      </c>
      <c r="G51" s="81">
        <f t="shared" si="0"/>
        <v>3939663.7423493322</v>
      </c>
    </row>
    <row r="52" spans="1:7" x14ac:dyDescent="0.2">
      <c r="A52" s="25" t="s">
        <v>119</v>
      </c>
      <c r="B52" s="26" t="s">
        <v>120</v>
      </c>
      <c r="C52" s="26" t="s">
        <v>6</v>
      </c>
      <c r="D52" s="27" t="s">
        <v>355</v>
      </c>
      <c r="E52" s="28">
        <v>2009</v>
      </c>
      <c r="F52" s="31">
        <v>0.24216683932038385</v>
      </c>
      <c r="G52" s="29">
        <f t="shared" si="0"/>
        <v>3818891.9871994616</v>
      </c>
    </row>
    <row r="53" spans="1:7" x14ac:dyDescent="0.2">
      <c r="A53" s="25" t="s">
        <v>232</v>
      </c>
      <c r="B53" s="26" t="s">
        <v>233</v>
      </c>
      <c r="C53" s="26" t="s">
        <v>12</v>
      </c>
      <c r="D53" s="26" t="s">
        <v>231</v>
      </c>
      <c r="E53" s="28">
        <v>2009</v>
      </c>
      <c r="F53" s="31">
        <v>0.22566081525813114</v>
      </c>
      <c r="G53" s="29">
        <f t="shared" si="0"/>
        <v>3558597.3770506945</v>
      </c>
    </row>
    <row r="54" spans="1:7" x14ac:dyDescent="0.2">
      <c r="A54" s="25" t="s">
        <v>547</v>
      </c>
      <c r="B54" s="26" t="s">
        <v>127</v>
      </c>
      <c r="C54" s="26" t="s">
        <v>128</v>
      </c>
      <c r="D54" s="27" t="s">
        <v>406</v>
      </c>
      <c r="E54" s="28">
        <v>2012</v>
      </c>
      <c r="F54" s="31">
        <v>0.2232961219282617</v>
      </c>
      <c r="G54" s="29">
        <f t="shared" si="0"/>
        <v>3521306.9353247937</v>
      </c>
    </row>
    <row r="55" spans="1:7" x14ac:dyDescent="0.2">
      <c r="A55" s="25" t="s">
        <v>13</v>
      </c>
      <c r="B55" s="26" t="s">
        <v>14</v>
      </c>
      <c r="C55" s="26" t="s">
        <v>12</v>
      </c>
      <c r="D55" s="27" t="s">
        <v>366</v>
      </c>
      <c r="E55" s="28">
        <v>2009</v>
      </c>
      <c r="F55" s="31">
        <v>0.20700380775295962</v>
      </c>
      <c r="G55" s="29">
        <f t="shared" si="0"/>
        <v>3264382.460315716</v>
      </c>
    </row>
    <row r="56" spans="1:7" x14ac:dyDescent="0.2">
      <c r="A56" s="25" t="s">
        <v>149</v>
      </c>
      <c r="B56" s="26" t="s">
        <v>150</v>
      </c>
      <c r="C56" s="26" t="s">
        <v>9</v>
      </c>
      <c r="D56" s="27" t="s">
        <v>406</v>
      </c>
      <c r="E56" s="28">
        <v>2009</v>
      </c>
      <c r="F56" s="31">
        <v>0.19586649802985484</v>
      </c>
      <c r="G56" s="29">
        <f t="shared" si="0"/>
        <v>3088750.722378822</v>
      </c>
    </row>
    <row r="57" spans="1:7" x14ac:dyDescent="0.2">
      <c r="A57" s="25" t="s">
        <v>131</v>
      </c>
      <c r="B57" s="26" t="s">
        <v>295</v>
      </c>
      <c r="C57" s="26" t="s">
        <v>9</v>
      </c>
      <c r="D57" s="27" t="s">
        <v>406</v>
      </c>
      <c r="E57" s="28">
        <v>2009</v>
      </c>
      <c r="F57" s="31">
        <v>0.19350688633991911</v>
      </c>
      <c r="G57" s="29">
        <f t="shared" si="0"/>
        <v>3051540.4164554905</v>
      </c>
    </row>
    <row r="58" spans="1:7" x14ac:dyDescent="0.2">
      <c r="A58" s="25" t="s">
        <v>64</v>
      </c>
      <c r="B58" s="26" t="s">
        <v>65</v>
      </c>
      <c r="C58" s="26" t="s">
        <v>12</v>
      </c>
      <c r="D58" s="27" t="s">
        <v>321</v>
      </c>
      <c r="E58" s="28">
        <v>2009</v>
      </c>
      <c r="F58" s="31">
        <v>0.19179366457942595</v>
      </c>
      <c r="G58" s="29">
        <f t="shared" si="0"/>
        <v>3024523.4686693936</v>
      </c>
    </row>
    <row r="59" spans="1:7" x14ac:dyDescent="0.2">
      <c r="A59" s="25" t="s">
        <v>236</v>
      </c>
      <c r="B59" s="26" t="s">
        <v>237</v>
      </c>
      <c r="C59" s="26" t="s">
        <v>12</v>
      </c>
      <c r="D59" s="26" t="s">
        <v>231</v>
      </c>
      <c r="E59" s="28">
        <v>2009</v>
      </c>
      <c r="F59" s="31">
        <v>0.17321492851408837</v>
      </c>
      <c r="G59" s="29">
        <f t="shared" si="0"/>
        <v>2731542.8669845145</v>
      </c>
    </row>
    <row r="60" spans="1:7" x14ac:dyDescent="0.2">
      <c r="A60" s="25" t="s">
        <v>253</v>
      </c>
      <c r="B60" s="26" t="s">
        <v>254</v>
      </c>
      <c r="C60" s="26" t="s">
        <v>9</v>
      </c>
      <c r="D60" s="27" t="s">
        <v>496</v>
      </c>
      <c r="E60" s="28">
        <v>2010</v>
      </c>
      <c r="F60" s="31">
        <v>0.16760551207967644</v>
      </c>
      <c r="G60" s="29">
        <f t="shared" si="0"/>
        <v>2643084.2013209639</v>
      </c>
    </row>
    <row r="61" spans="1:7" x14ac:dyDescent="0.2">
      <c r="A61" s="25" t="s">
        <v>286</v>
      </c>
      <c r="B61" s="26" t="s">
        <v>287</v>
      </c>
      <c r="C61" s="26" t="s">
        <v>6</v>
      </c>
      <c r="D61" s="26" t="s">
        <v>288</v>
      </c>
      <c r="E61" s="28">
        <v>2009</v>
      </c>
      <c r="F61" s="31">
        <v>0.16428989149267584</v>
      </c>
      <c r="G61" s="29">
        <f t="shared" si="0"/>
        <v>2590797.9472333901</v>
      </c>
    </row>
    <row r="62" spans="1:7" x14ac:dyDescent="0.2">
      <c r="A62" s="25" t="s">
        <v>209</v>
      </c>
      <c r="B62" s="26" t="s">
        <v>210</v>
      </c>
      <c r="C62" s="26" t="s">
        <v>9</v>
      </c>
      <c r="D62" s="27" t="s">
        <v>389</v>
      </c>
      <c r="E62" s="28">
        <v>2009</v>
      </c>
      <c r="F62" s="31">
        <v>0.16313854139672923</v>
      </c>
      <c r="G62" s="29">
        <f t="shared" si="0"/>
        <v>2572641.5321428222</v>
      </c>
    </row>
    <row r="63" spans="1:7" x14ac:dyDescent="0.2">
      <c r="A63" s="25" t="s">
        <v>18</v>
      </c>
      <c r="B63" s="26" t="s">
        <v>19</v>
      </c>
      <c r="C63" s="26" t="s">
        <v>6</v>
      </c>
      <c r="D63" s="27" t="s">
        <v>366</v>
      </c>
      <c r="E63" s="28">
        <v>2009</v>
      </c>
      <c r="F63" s="31">
        <v>0.1615732250275968</v>
      </c>
      <c r="G63" s="29">
        <f t="shared" si="0"/>
        <v>2547957.0040865117</v>
      </c>
    </row>
    <row r="64" spans="1:7" x14ac:dyDescent="0.2">
      <c r="A64" s="25" t="s">
        <v>223</v>
      </c>
      <c r="B64" s="26" t="s">
        <v>224</v>
      </c>
      <c r="C64" s="26" t="s">
        <v>9</v>
      </c>
      <c r="D64" s="27" t="s">
        <v>389</v>
      </c>
      <c r="E64" s="28">
        <v>2011</v>
      </c>
      <c r="F64" s="31">
        <v>0.1554061534042071</v>
      </c>
      <c r="G64" s="29">
        <f t="shared" si="0"/>
        <v>2450704.2981704473</v>
      </c>
    </row>
    <row r="65" spans="1:7" x14ac:dyDescent="0.2">
      <c r="A65" s="25" t="s">
        <v>75</v>
      </c>
      <c r="B65" s="26" t="s">
        <v>76</v>
      </c>
      <c r="C65" s="26" t="s">
        <v>70</v>
      </c>
      <c r="D65" s="27" t="s">
        <v>321</v>
      </c>
      <c r="E65" s="28">
        <v>2009</v>
      </c>
      <c r="F65" s="31">
        <v>0.15101111000727421</v>
      </c>
      <c r="G65" s="29">
        <f t="shared" si="0"/>
        <v>2381395.8988080737</v>
      </c>
    </row>
    <row r="66" spans="1:7" x14ac:dyDescent="0.2">
      <c r="A66" s="25" t="s">
        <v>108</v>
      </c>
      <c r="B66" s="26" t="s">
        <v>109</v>
      </c>
      <c r="C66" s="26" t="s">
        <v>12</v>
      </c>
      <c r="D66" s="26" t="s">
        <v>101</v>
      </c>
      <c r="E66" s="28">
        <v>2009</v>
      </c>
      <c r="F66" s="31">
        <v>0.14871113052583618</v>
      </c>
      <c r="G66" s="29">
        <f t="shared" si="0"/>
        <v>2345125.9733424876</v>
      </c>
    </row>
    <row r="67" spans="1:7" x14ac:dyDescent="0.2">
      <c r="A67" s="25" t="s">
        <v>211</v>
      </c>
      <c r="B67" s="26" t="s">
        <v>212</v>
      </c>
      <c r="C67" s="26" t="s">
        <v>9</v>
      </c>
      <c r="D67" s="27" t="s">
        <v>389</v>
      </c>
      <c r="E67" s="28">
        <v>2012</v>
      </c>
      <c r="F67" s="31">
        <v>0.14619104880995687</v>
      </c>
      <c r="G67" s="29">
        <f t="shared" ref="G67:G130" si="1">+F67*G$251/F$251</f>
        <v>2305385.1075044237</v>
      </c>
    </row>
    <row r="68" spans="1:7" x14ac:dyDescent="0.2">
      <c r="A68" s="25" t="s">
        <v>153</v>
      </c>
      <c r="B68" s="26" t="s">
        <v>154</v>
      </c>
      <c r="C68" s="26" t="s">
        <v>9</v>
      </c>
      <c r="D68" s="27" t="s">
        <v>406</v>
      </c>
      <c r="E68" s="28">
        <v>2011</v>
      </c>
      <c r="F68" s="31">
        <v>0.14467836934516587</v>
      </c>
      <c r="G68" s="29">
        <f t="shared" si="1"/>
        <v>2281530.6462433222</v>
      </c>
    </row>
    <row r="69" spans="1:7" x14ac:dyDescent="0.2">
      <c r="A69" s="25" t="s">
        <v>279</v>
      </c>
      <c r="B69" s="26" t="s">
        <v>280</v>
      </c>
      <c r="C69" s="26" t="s">
        <v>6</v>
      </c>
      <c r="D69" s="26" t="s">
        <v>281</v>
      </c>
      <c r="E69" s="28">
        <v>2009</v>
      </c>
      <c r="F69" s="31">
        <v>0.14266294854303427</v>
      </c>
      <c r="G69" s="29">
        <f t="shared" si="1"/>
        <v>2249748.1182403332</v>
      </c>
    </row>
    <row r="70" spans="1:7" x14ac:dyDescent="0.2">
      <c r="A70" s="25" t="s">
        <v>79</v>
      </c>
      <c r="B70" s="26" t="s">
        <v>80</v>
      </c>
      <c r="C70" s="26" t="s">
        <v>9</v>
      </c>
      <c r="D70" s="27" t="s">
        <v>321</v>
      </c>
      <c r="E70" s="28">
        <v>2012</v>
      </c>
      <c r="F70" s="31">
        <v>0.12471411339298</v>
      </c>
      <c r="G70" s="29">
        <f t="shared" si="1"/>
        <v>1966700.8483231559</v>
      </c>
    </row>
    <row r="71" spans="1:7" x14ac:dyDescent="0.2">
      <c r="A71" s="25" t="s">
        <v>548</v>
      </c>
      <c r="B71" s="26" t="s">
        <v>264</v>
      </c>
      <c r="C71" s="26" t="s">
        <v>70</v>
      </c>
      <c r="D71" s="27" t="s">
        <v>505</v>
      </c>
      <c r="E71" s="28">
        <v>2009</v>
      </c>
      <c r="F71" s="31">
        <v>0.1149227249642852</v>
      </c>
      <c r="G71" s="29">
        <f t="shared" si="1"/>
        <v>1812293.8497479688</v>
      </c>
    </row>
    <row r="72" spans="1:7" x14ac:dyDescent="0.2">
      <c r="A72" s="25" t="s">
        <v>182</v>
      </c>
      <c r="B72" s="26" t="s">
        <v>183</v>
      </c>
      <c r="C72" s="26" t="s">
        <v>9</v>
      </c>
      <c r="D72" s="27" t="s">
        <v>406</v>
      </c>
      <c r="E72" s="28">
        <v>2012</v>
      </c>
      <c r="F72" s="31">
        <v>0.1141928101660334</v>
      </c>
      <c r="G72" s="29">
        <f t="shared" si="1"/>
        <v>1800783.3317009695</v>
      </c>
    </row>
    <row r="73" spans="1:7" x14ac:dyDescent="0.2">
      <c r="A73" s="25" t="s">
        <v>60</v>
      </c>
      <c r="B73" s="26" t="s">
        <v>61</v>
      </c>
      <c r="C73" s="26" t="s">
        <v>9</v>
      </c>
      <c r="D73" s="27" t="s">
        <v>321</v>
      </c>
      <c r="E73" s="28">
        <v>2009</v>
      </c>
      <c r="F73" s="31">
        <v>0.10657134064284887</v>
      </c>
      <c r="G73" s="29">
        <f t="shared" si="1"/>
        <v>1680595.2457745227</v>
      </c>
    </row>
    <row r="74" spans="1:7" x14ac:dyDescent="0.2">
      <c r="A74" s="25" t="s">
        <v>97</v>
      </c>
      <c r="B74" s="26" t="s">
        <v>98</v>
      </c>
      <c r="C74" s="26" t="s">
        <v>9</v>
      </c>
      <c r="D74" s="27" t="s">
        <v>340</v>
      </c>
      <c r="E74" s="28">
        <v>2013</v>
      </c>
      <c r="F74" s="31">
        <v>0.10654696559391477</v>
      </c>
      <c r="G74" s="29">
        <f t="shared" si="1"/>
        <v>1680210.8592114274</v>
      </c>
    </row>
    <row r="75" spans="1:7" x14ac:dyDescent="0.2">
      <c r="A75" s="25" t="s">
        <v>20</v>
      </c>
      <c r="B75" s="26" t="s">
        <v>21</v>
      </c>
      <c r="C75" s="26" t="s">
        <v>12</v>
      </c>
      <c r="D75" s="27" t="s">
        <v>366</v>
      </c>
      <c r="E75" s="28">
        <v>2009</v>
      </c>
      <c r="F75" s="31">
        <v>0.10316639857070875</v>
      </c>
      <c r="G75" s="29">
        <f t="shared" si="1"/>
        <v>1626900.4210302841</v>
      </c>
    </row>
    <row r="76" spans="1:7" s="80" customFormat="1" x14ac:dyDescent="0.2">
      <c r="A76" s="25" t="s">
        <v>125</v>
      </c>
      <c r="B76" s="26" t="s">
        <v>126</v>
      </c>
      <c r="C76" s="26" t="s">
        <v>70</v>
      </c>
      <c r="D76" s="18" t="s">
        <v>406</v>
      </c>
      <c r="E76" s="11">
        <v>2009</v>
      </c>
      <c r="F76" s="12">
        <v>9.7733426229945519E-2</v>
      </c>
      <c r="G76" s="81">
        <f t="shared" si="1"/>
        <v>1541224.2211135493</v>
      </c>
    </row>
    <row r="77" spans="1:7" x14ac:dyDescent="0.2">
      <c r="A77" s="25" t="s">
        <v>251</v>
      </c>
      <c r="B77" s="26" t="s">
        <v>252</v>
      </c>
      <c r="C77" s="26" t="s">
        <v>9</v>
      </c>
      <c r="D77" s="27" t="s">
        <v>496</v>
      </c>
      <c r="E77" s="28">
        <v>2009</v>
      </c>
      <c r="F77" s="31">
        <v>9.7033240639438606E-2</v>
      </c>
      <c r="G77" s="29">
        <f t="shared" si="1"/>
        <v>1530182.5229659271</v>
      </c>
    </row>
    <row r="78" spans="1:7" x14ac:dyDescent="0.2">
      <c r="A78" s="25" t="s">
        <v>213</v>
      </c>
      <c r="B78" s="26" t="s">
        <v>214</v>
      </c>
      <c r="C78" s="26" t="s">
        <v>9</v>
      </c>
      <c r="D78" s="27" t="s">
        <v>389</v>
      </c>
      <c r="E78" s="28">
        <v>2009</v>
      </c>
      <c r="F78" s="31">
        <v>9.0004524456434046E-2</v>
      </c>
      <c r="G78" s="29">
        <f t="shared" si="1"/>
        <v>1419341.963676702</v>
      </c>
    </row>
    <row r="79" spans="1:7" x14ac:dyDescent="0.2">
      <c r="A79" s="25" t="s">
        <v>180</v>
      </c>
      <c r="B79" s="26" t="s">
        <v>181</v>
      </c>
      <c r="C79" s="26" t="s">
        <v>9</v>
      </c>
      <c r="D79" s="27" t="s">
        <v>406</v>
      </c>
      <c r="E79" s="28">
        <v>2013</v>
      </c>
      <c r="F79" s="31">
        <v>8.5165810683833984E-2</v>
      </c>
      <c r="G79" s="29">
        <f t="shared" si="1"/>
        <v>1343037.0273510178</v>
      </c>
    </row>
    <row r="80" spans="1:7" s="80" customFormat="1" x14ac:dyDescent="0.2">
      <c r="A80" s="25" t="s">
        <v>549</v>
      </c>
      <c r="B80" s="26" t="s">
        <v>263</v>
      </c>
      <c r="C80" s="26" t="s">
        <v>70</v>
      </c>
      <c r="D80" s="18" t="s">
        <v>505</v>
      </c>
      <c r="E80" s="11">
        <v>2012</v>
      </c>
      <c r="F80" s="12">
        <v>8.4163163453682174E-2</v>
      </c>
      <c r="G80" s="81">
        <f t="shared" si="1"/>
        <v>1327225.6079016821</v>
      </c>
    </row>
    <row r="81" spans="1:7" x14ac:dyDescent="0.2">
      <c r="A81" s="25" t="s">
        <v>143</v>
      </c>
      <c r="B81" s="26" t="s">
        <v>144</v>
      </c>
      <c r="C81" s="26" t="s">
        <v>128</v>
      </c>
      <c r="D81" s="27" t="s">
        <v>406</v>
      </c>
      <c r="E81" s="28">
        <v>2012</v>
      </c>
      <c r="F81" s="31">
        <v>8.309904594869405E-2</v>
      </c>
      <c r="G81" s="29">
        <f t="shared" si="1"/>
        <v>1310444.8222885802</v>
      </c>
    </row>
    <row r="82" spans="1:7" x14ac:dyDescent="0.2">
      <c r="A82" s="25" t="s">
        <v>47</v>
      </c>
      <c r="B82" s="26" t="s">
        <v>48</v>
      </c>
      <c r="C82" s="26" t="s">
        <v>9</v>
      </c>
      <c r="D82" s="27" t="s">
        <v>428</v>
      </c>
      <c r="E82" s="28">
        <v>2010</v>
      </c>
      <c r="F82" s="31">
        <v>8.120852109288268E-2</v>
      </c>
      <c r="G82" s="29">
        <f t="shared" si="1"/>
        <v>1280631.8625798074</v>
      </c>
    </row>
    <row r="83" spans="1:7" x14ac:dyDescent="0.2">
      <c r="A83" s="25" t="s">
        <v>24</v>
      </c>
      <c r="B83" s="26" t="s">
        <v>25</v>
      </c>
      <c r="C83" s="26" t="s">
        <v>9</v>
      </c>
      <c r="D83" s="27" t="s">
        <v>366</v>
      </c>
      <c r="E83" s="28">
        <v>2013</v>
      </c>
      <c r="F83" s="31">
        <v>7.908168318078232E-2</v>
      </c>
      <c r="G83" s="29">
        <f t="shared" si="1"/>
        <v>1247092.3231309459</v>
      </c>
    </row>
    <row r="84" spans="1:7" x14ac:dyDescent="0.2">
      <c r="A84" s="25" t="s">
        <v>10</v>
      </c>
      <c r="B84" s="26" t="s">
        <v>11</v>
      </c>
      <c r="C84" s="26" t="s">
        <v>12</v>
      </c>
      <c r="D84" s="27" t="s">
        <v>366</v>
      </c>
      <c r="E84" s="28">
        <v>2009</v>
      </c>
      <c r="F84" s="31">
        <v>7.7716809407828533E-2</v>
      </c>
      <c r="G84" s="29">
        <f t="shared" si="1"/>
        <v>1225568.7093706983</v>
      </c>
    </row>
    <row r="85" spans="1:7" x14ac:dyDescent="0.2">
      <c r="A85" s="25" t="s">
        <v>26</v>
      </c>
      <c r="B85" s="26" t="s">
        <v>27</v>
      </c>
      <c r="C85" s="26" t="s">
        <v>9</v>
      </c>
      <c r="D85" s="27" t="s">
        <v>366</v>
      </c>
      <c r="E85" s="28">
        <v>2011</v>
      </c>
      <c r="F85" s="31">
        <v>7.4596917759429462E-2</v>
      </c>
      <c r="G85" s="29">
        <f t="shared" si="1"/>
        <v>1176369.0367382329</v>
      </c>
    </row>
    <row r="86" spans="1:7" x14ac:dyDescent="0.2">
      <c r="A86" s="25" t="s">
        <v>273</v>
      </c>
      <c r="B86" s="26" t="s">
        <v>274</v>
      </c>
      <c r="C86" s="26" t="s">
        <v>9</v>
      </c>
      <c r="D86" s="27" t="s">
        <v>505</v>
      </c>
      <c r="E86" s="28">
        <v>2012</v>
      </c>
      <c r="F86" s="31">
        <v>6.6837097862145714E-2</v>
      </c>
      <c r="G86" s="29">
        <f t="shared" si="1"/>
        <v>1053999.2105844442</v>
      </c>
    </row>
    <row r="87" spans="1:7" x14ac:dyDescent="0.2">
      <c r="A87" s="25" t="s">
        <v>207</v>
      </c>
      <c r="B87" s="26" t="s">
        <v>208</v>
      </c>
      <c r="C87" s="26" t="s">
        <v>9</v>
      </c>
      <c r="D87" s="27" t="s">
        <v>389</v>
      </c>
      <c r="E87" s="28">
        <v>2012</v>
      </c>
      <c r="F87" s="31">
        <v>6.714299901151119E-2</v>
      </c>
      <c r="G87" s="29">
        <f t="shared" si="1"/>
        <v>1058823.1718314316</v>
      </c>
    </row>
    <row r="88" spans="1:7" x14ac:dyDescent="0.2">
      <c r="A88" s="25" t="s">
        <v>550</v>
      </c>
      <c r="B88" s="26" t="s">
        <v>186</v>
      </c>
      <c r="C88" s="26" t="s">
        <v>36</v>
      </c>
      <c r="D88" s="27" t="s">
        <v>455</v>
      </c>
      <c r="E88" s="28">
        <v>2014</v>
      </c>
      <c r="F88" s="31">
        <v>6.5320841188313439E-2</v>
      </c>
      <c r="G88" s="29">
        <f t="shared" si="1"/>
        <v>1030088.3379047413</v>
      </c>
    </row>
    <row r="89" spans="1:7" x14ac:dyDescent="0.2">
      <c r="A89" s="25" t="s">
        <v>242</v>
      </c>
      <c r="B89" s="26" t="s">
        <v>243</v>
      </c>
      <c r="C89" s="26" t="s">
        <v>9</v>
      </c>
      <c r="D89" s="26" t="s">
        <v>231</v>
      </c>
      <c r="E89" s="28">
        <v>2014</v>
      </c>
      <c r="F89" s="31">
        <v>6.5035138552655664E-2</v>
      </c>
      <c r="G89" s="29">
        <f t="shared" si="1"/>
        <v>1025582.9006239921</v>
      </c>
    </row>
    <row r="90" spans="1:7" x14ac:dyDescent="0.2">
      <c r="A90" s="25" t="s">
        <v>219</v>
      </c>
      <c r="B90" s="26" t="s">
        <v>220</v>
      </c>
      <c r="C90" s="26" t="s">
        <v>9</v>
      </c>
      <c r="D90" s="27" t="s">
        <v>389</v>
      </c>
      <c r="E90" s="28">
        <v>2012</v>
      </c>
      <c r="F90" s="31">
        <v>6.2306157891308743E-2</v>
      </c>
      <c r="G90" s="29">
        <f t="shared" si="1"/>
        <v>982547.76662262587</v>
      </c>
    </row>
    <row r="91" spans="1:7" x14ac:dyDescent="0.2">
      <c r="A91" s="25" t="s">
        <v>225</v>
      </c>
      <c r="B91" s="26" t="s">
        <v>226</v>
      </c>
      <c r="C91" s="26" t="s">
        <v>9</v>
      </c>
      <c r="D91" s="27" t="s">
        <v>389</v>
      </c>
      <c r="E91" s="28">
        <v>2012</v>
      </c>
      <c r="F91" s="31">
        <v>5.9224500117949205E-2</v>
      </c>
      <c r="G91" s="29">
        <f t="shared" si="1"/>
        <v>933951.02971595107</v>
      </c>
    </row>
    <row r="92" spans="1:7" x14ac:dyDescent="0.2">
      <c r="A92" s="25" t="s">
        <v>215</v>
      </c>
      <c r="B92" s="26" t="s">
        <v>216</v>
      </c>
      <c r="C92" s="26" t="s">
        <v>9</v>
      </c>
      <c r="D92" s="27" t="s">
        <v>389</v>
      </c>
      <c r="E92" s="28">
        <v>2013</v>
      </c>
      <c r="F92" s="31">
        <v>5.4390861565763823E-2</v>
      </c>
      <c r="G92" s="29">
        <f t="shared" si="1"/>
        <v>857726.12795911753</v>
      </c>
    </row>
    <row r="93" spans="1:7" x14ac:dyDescent="0.2">
      <c r="A93" s="25" t="s">
        <v>221</v>
      </c>
      <c r="B93" s="26" t="s">
        <v>222</v>
      </c>
      <c r="C93" s="26" t="s">
        <v>9</v>
      </c>
      <c r="D93" s="27" t="s">
        <v>389</v>
      </c>
      <c r="E93" s="28">
        <v>2014</v>
      </c>
      <c r="F93" s="31">
        <v>5.3687385398528228E-2</v>
      </c>
      <c r="G93" s="29">
        <f t="shared" si="1"/>
        <v>846632.53849087656</v>
      </c>
    </row>
    <row r="94" spans="1:7" x14ac:dyDescent="0.2">
      <c r="A94" s="25" t="s">
        <v>30</v>
      </c>
      <c r="B94" s="26" t="s">
        <v>31</v>
      </c>
      <c r="C94" s="26" t="s">
        <v>9</v>
      </c>
      <c r="D94" s="27" t="s">
        <v>428</v>
      </c>
      <c r="E94" s="28">
        <v>2014</v>
      </c>
      <c r="F94" s="31">
        <v>5.0760557299295378E-2</v>
      </c>
      <c r="G94" s="29">
        <f t="shared" si="1"/>
        <v>800477.41499238973</v>
      </c>
    </row>
    <row r="95" spans="1:7" x14ac:dyDescent="0.2">
      <c r="A95" s="25" t="s">
        <v>197</v>
      </c>
      <c r="B95" s="26" t="s">
        <v>198</v>
      </c>
      <c r="C95" s="26" t="s">
        <v>9</v>
      </c>
      <c r="D95" s="27" t="s">
        <v>455</v>
      </c>
      <c r="E95" s="28">
        <v>2014</v>
      </c>
      <c r="F95" s="31">
        <v>4.9395569511449626E-2</v>
      </c>
      <c r="G95" s="29">
        <f t="shared" si="1"/>
        <v>778952.00325452222</v>
      </c>
    </row>
    <row r="96" spans="1:7" x14ac:dyDescent="0.2">
      <c r="A96" s="25" t="s">
        <v>115</v>
      </c>
      <c r="B96" s="26" t="s">
        <v>116</v>
      </c>
      <c r="C96" s="26" t="s">
        <v>9</v>
      </c>
      <c r="D96" s="27" t="s">
        <v>355</v>
      </c>
      <c r="E96" s="28">
        <v>2013</v>
      </c>
      <c r="F96" s="31">
        <v>4.8943837093076148E-2</v>
      </c>
      <c r="G96" s="29">
        <f t="shared" si="1"/>
        <v>771828.33051003714</v>
      </c>
    </row>
    <row r="97" spans="1:7" x14ac:dyDescent="0.2">
      <c r="A97" s="25" t="s">
        <v>551</v>
      </c>
      <c r="B97" s="26" t="s">
        <v>282</v>
      </c>
      <c r="C97" s="26" t="s">
        <v>9</v>
      </c>
      <c r="D97" s="26" t="s">
        <v>283</v>
      </c>
      <c r="E97" s="28">
        <v>2010</v>
      </c>
      <c r="F97" s="31">
        <v>4.8130744636508398E-2</v>
      </c>
      <c r="G97" s="29">
        <f t="shared" si="1"/>
        <v>759006.12794938486</v>
      </c>
    </row>
    <row r="98" spans="1:7" x14ac:dyDescent="0.2">
      <c r="A98" s="25" t="s">
        <v>275</v>
      </c>
      <c r="B98" s="26" t="s">
        <v>276</v>
      </c>
      <c r="C98" s="26" t="s">
        <v>70</v>
      </c>
      <c r="D98" s="27" t="s">
        <v>505</v>
      </c>
      <c r="E98" s="28">
        <v>2010</v>
      </c>
      <c r="F98" s="31">
        <v>4.4466672328931381E-2</v>
      </c>
      <c r="G98" s="29">
        <f t="shared" si="1"/>
        <v>701224.90399983677</v>
      </c>
    </row>
    <row r="99" spans="1:7" x14ac:dyDescent="0.2">
      <c r="A99" s="25" t="s">
        <v>99</v>
      </c>
      <c r="B99" s="26" t="s">
        <v>100</v>
      </c>
      <c r="C99" s="26" t="s">
        <v>9</v>
      </c>
      <c r="D99" s="26" t="s">
        <v>101</v>
      </c>
      <c r="E99" s="28">
        <v>2014</v>
      </c>
      <c r="F99" s="31">
        <v>4.2691462556746447E-2</v>
      </c>
      <c r="G99" s="29">
        <f t="shared" si="1"/>
        <v>673230.42550880671</v>
      </c>
    </row>
    <row r="100" spans="1:7" x14ac:dyDescent="0.2">
      <c r="A100" s="25" t="s">
        <v>77</v>
      </c>
      <c r="B100" s="26" t="s">
        <v>78</v>
      </c>
      <c r="C100" s="26" t="s">
        <v>9</v>
      </c>
      <c r="D100" s="27" t="s">
        <v>321</v>
      </c>
      <c r="E100" s="28">
        <v>2014</v>
      </c>
      <c r="F100" s="31">
        <v>4.0725297151328665E-2</v>
      </c>
      <c r="G100" s="29">
        <f t="shared" si="1"/>
        <v>642224.63902982068</v>
      </c>
    </row>
    <row r="101" spans="1:7" x14ac:dyDescent="0.2">
      <c r="A101" s="25" t="s">
        <v>167</v>
      </c>
      <c r="B101" s="26" t="s">
        <v>168</v>
      </c>
      <c r="C101" s="26" t="s">
        <v>9</v>
      </c>
      <c r="D101" s="27" t="s">
        <v>406</v>
      </c>
      <c r="E101" s="28">
        <v>2013</v>
      </c>
      <c r="F101" s="31">
        <v>3.8917116211162256E-2</v>
      </c>
      <c r="G101" s="29">
        <f t="shared" si="1"/>
        <v>613710.21598500095</v>
      </c>
    </row>
    <row r="102" spans="1:7" x14ac:dyDescent="0.2">
      <c r="A102" s="25" t="s">
        <v>145</v>
      </c>
      <c r="B102" s="26" t="s">
        <v>146</v>
      </c>
      <c r="C102" s="26" t="s">
        <v>9</v>
      </c>
      <c r="D102" s="27" t="s">
        <v>406</v>
      </c>
      <c r="E102" s="28">
        <v>2013</v>
      </c>
      <c r="F102" s="31">
        <v>3.7472947696297464E-2</v>
      </c>
      <c r="G102" s="29">
        <f t="shared" si="1"/>
        <v>590936.1500350117</v>
      </c>
    </row>
    <row r="103" spans="1:7" x14ac:dyDescent="0.2">
      <c r="A103" s="25" t="s">
        <v>157</v>
      </c>
      <c r="B103" s="26" t="s">
        <v>158</v>
      </c>
      <c r="C103" s="26" t="s">
        <v>9</v>
      </c>
      <c r="D103" s="27" t="s">
        <v>406</v>
      </c>
      <c r="E103" s="28">
        <v>2009</v>
      </c>
      <c r="F103" s="31">
        <v>3.7859400295944021E-2</v>
      </c>
      <c r="G103" s="29">
        <f t="shared" si="1"/>
        <v>597030.38135241403</v>
      </c>
    </row>
    <row r="104" spans="1:7" x14ac:dyDescent="0.2">
      <c r="A104" s="25" t="s">
        <v>114</v>
      </c>
      <c r="B104" s="18" t="s">
        <v>308</v>
      </c>
      <c r="C104" s="26" t="s">
        <v>9</v>
      </c>
      <c r="D104" s="26" t="s">
        <v>101</v>
      </c>
      <c r="E104" s="28">
        <v>2012</v>
      </c>
      <c r="F104" s="31">
        <v>3.7064527674295383E-2</v>
      </c>
      <c r="G104" s="29">
        <f t="shared" si="1"/>
        <v>584495.49963955395</v>
      </c>
    </row>
    <row r="105" spans="1:7" x14ac:dyDescent="0.2">
      <c r="A105" s="25" t="s">
        <v>45</v>
      </c>
      <c r="B105" s="26" t="s">
        <v>46</v>
      </c>
      <c r="C105" s="26" t="s">
        <v>9</v>
      </c>
      <c r="D105" s="27" t="s">
        <v>428</v>
      </c>
      <c r="E105" s="28">
        <v>2013</v>
      </c>
      <c r="F105" s="31">
        <v>3.5958762022177036E-2</v>
      </c>
      <c r="G105" s="29">
        <f t="shared" si="1"/>
        <v>567057.93634457106</v>
      </c>
    </row>
    <row r="106" spans="1:7" x14ac:dyDescent="0.2">
      <c r="A106" s="25" t="s">
        <v>171</v>
      </c>
      <c r="B106" s="26" t="s">
        <v>172</v>
      </c>
      <c r="C106" s="26" t="s">
        <v>9</v>
      </c>
      <c r="D106" s="27" t="s">
        <v>406</v>
      </c>
      <c r="E106" s="28">
        <v>2009</v>
      </c>
      <c r="F106" s="31">
        <v>3.3899092475951284E-2</v>
      </c>
      <c r="G106" s="29">
        <f t="shared" si="1"/>
        <v>534577.62009468966</v>
      </c>
    </row>
    <row r="107" spans="1:7" x14ac:dyDescent="0.2">
      <c r="A107" s="25" t="s">
        <v>277</v>
      </c>
      <c r="B107" s="26" t="s">
        <v>278</v>
      </c>
      <c r="C107" s="26" t="s">
        <v>9</v>
      </c>
      <c r="D107" s="27" t="s">
        <v>505</v>
      </c>
      <c r="E107" s="28">
        <v>2013</v>
      </c>
      <c r="F107" s="31">
        <v>3.2984591614791607E-2</v>
      </c>
      <c r="G107" s="29">
        <f t="shared" si="1"/>
        <v>520156.24010405719</v>
      </c>
    </row>
    <row r="108" spans="1:7" x14ac:dyDescent="0.2">
      <c r="A108" s="25" t="s">
        <v>265</v>
      </c>
      <c r="B108" s="26" t="s">
        <v>266</v>
      </c>
      <c r="C108" s="26" t="s">
        <v>9</v>
      </c>
      <c r="D108" s="27" t="s">
        <v>505</v>
      </c>
      <c r="E108" s="28">
        <v>2014</v>
      </c>
      <c r="F108" s="31">
        <v>2.5337948941008132E-2</v>
      </c>
      <c r="G108" s="29">
        <f t="shared" si="1"/>
        <v>399571.18181184534</v>
      </c>
    </row>
    <row r="109" spans="1:7" x14ac:dyDescent="0.2">
      <c r="A109" s="25" t="s">
        <v>544</v>
      </c>
      <c r="B109" s="26" t="s">
        <v>177</v>
      </c>
      <c r="C109" s="26" t="s">
        <v>70</v>
      </c>
      <c r="D109" s="27" t="s">
        <v>406</v>
      </c>
      <c r="E109" s="28">
        <v>2015</v>
      </c>
      <c r="F109" s="31">
        <v>2.5673589616573553E-2</v>
      </c>
      <c r="G109" s="29">
        <f t="shared" si="1"/>
        <v>404864.12567687727</v>
      </c>
    </row>
    <row r="110" spans="1:7" x14ac:dyDescent="0.2">
      <c r="A110" s="25" t="s">
        <v>552</v>
      </c>
      <c r="B110" s="26" t="s">
        <v>107</v>
      </c>
      <c r="C110" s="26" t="s">
        <v>36</v>
      </c>
      <c r="D110" s="26" t="s">
        <v>101</v>
      </c>
      <c r="E110" s="28">
        <v>2014</v>
      </c>
      <c r="F110" s="31">
        <v>2.3584050113343014E-2</v>
      </c>
      <c r="G110" s="29">
        <f t="shared" si="1"/>
        <v>371912.76995774527</v>
      </c>
    </row>
    <row r="111" spans="1:7" x14ac:dyDescent="0.2">
      <c r="A111" s="25" t="s">
        <v>155</v>
      </c>
      <c r="B111" s="26" t="s">
        <v>156</v>
      </c>
      <c r="C111" s="26" t="s">
        <v>9</v>
      </c>
      <c r="D111" s="27" t="s">
        <v>406</v>
      </c>
      <c r="E111" s="28">
        <v>2014</v>
      </c>
      <c r="F111" s="31">
        <v>2.2624282608965596E-2</v>
      </c>
      <c r="G111" s="29">
        <f t="shared" si="1"/>
        <v>356777.54978339159</v>
      </c>
    </row>
    <row r="112" spans="1:7" x14ac:dyDescent="0.2">
      <c r="A112" s="25" t="s">
        <v>165</v>
      </c>
      <c r="B112" s="26" t="s">
        <v>166</v>
      </c>
      <c r="C112" s="26" t="s">
        <v>36</v>
      </c>
      <c r="D112" s="27" t="s">
        <v>406</v>
      </c>
      <c r="E112" s="28">
        <v>2014</v>
      </c>
      <c r="F112" s="31">
        <v>2.2049794559839783E-2</v>
      </c>
      <c r="G112" s="29">
        <f t="shared" si="1"/>
        <v>347718.0608223704</v>
      </c>
    </row>
    <row r="113" spans="1:7" x14ac:dyDescent="0.2">
      <c r="A113" s="25" t="s">
        <v>32</v>
      </c>
      <c r="B113" s="26" t="s">
        <v>33</v>
      </c>
      <c r="C113" s="26" t="s">
        <v>9</v>
      </c>
      <c r="D113" s="27" t="s">
        <v>428</v>
      </c>
      <c r="E113" s="28">
        <v>2013</v>
      </c>
      <c r="F113" s="31">
        <v>2.1193247859335483E-2</v>
      </c>
      <c r="G113" s="29">
        <f t="shared" si="1"/>
        <v>334210.59902290232</v>
      </c>
    </row>
    <row r="114" spans="1:7" x14ac:dyDescent="0.2">
      <c r="A114" s="25" t="s">
        <v>105</v>
      </c>
      <c r="B114" s="26" t="s">
        <v>106</v>
      </c>
      <c r="C114" s="26" t="s">
        <v>9</v>
      </c>
      <c r="D114" s="26" t="s">
        <v>101</v>
      </c>
      <c r="E114" s="28">
        <v>2011</v>
      </c>
      <c r="F114" s="31">
        <v>2.0281721525468286E-2</v>
      </c>
      <c r="G114" s="29">
        <f t="shared" si="1"/>
        <v>319836.12635647174</v>
      </c>
    </row>
    <row r="115" spans="1:7" x14ac:dyDescent="0.2">
      <c r="A115" s="32" t="s">
        <v>553</v>
      </c>
      <c r="B115" s="27" t="s">
        <v>554</v>
      </c>
      <c r="C115" s="27" t="s">
        <v>70</v>
      </c>
      <c r="D115" s="27" t="s">
        <v>455</v>
      </c>
      <c r="E115" s="33">
        <v>2016</v>
      </c>
      <c r="F115" s="31">
        <v>1.8240681834630776E-2</v>
      </c>
      <c r="G115" s="29">
        <f t="shared" si="1"/>
        <v>287649.59684330667</v>
      </c>
    </row>
    <row r="116" spans="1:7" x14ac:dyDescent="0.2">
      <c r="A116" s="25" t="s">
        <v>199</v>
      </c>
      <c r="B116" s="26" t="s">
        <v>200</v>
      </c>
      <c r="C116" s="26" t="s">
        <v>9</v>
      </c>
      <c r="D116" s="27" t="s">
        <v>389</v>
      </c>
      <c r="E116" s="28">
        <v>2015</v>
      </c>
      <c r="F116" s="31">
        <v>1.839757483833751E-2</v>
      </c>
      <c r="G116" s="29">
        <f t="shared" si="1"/>
        <v>290123.74828528269</v>
      </c>
    </row>
    <row r="117" spans="1:7" x14ac:dyDescent="0.2">
      <c r="A117" s="25" t="s">
        <v>178</v>
      </c>
      <c r="B117" s="26" t="s">
        <v>179</v>
      </c>
      <c r="C117" s="26" t="s">
        <v>9</v>
      </c>
      <c r="D117" s="27" t="s">
        <v>406</v>
      </c>
      <c r="E117" s="28">
        <v>2014</v>
      </c>
      <c r="F117" s="31">
        <v>1.738365351345194E-2</v>
      </c>
      <c r="G117" s="29">
        <f t="shared" si="1"/>
        <v>274134.5400430531</v>
      </c>
    </row>
    <row r="118" spans="1:7" x14ac:dyDescent="0.2">
      <c r="A118" s="25" t="s">
        <v>112</v>
      </c>
      <c r="B118" s="26" t="s">
        <v>113</v>
      </c>
      <c r="C118" s="26" t="s">
        <v>9</v>
      </c>
      <c r="D118" s="26" t="s">
        <v>101</v>
      </c>
      <c r="E118" s="28">
        <v>2014</v>
      </c>
      <c r="F118" s="31">
        <v>1.6758273530219175E-2</v>
      </c>
      <c r="G118" s="29">
        <f t="shared" si="1"/>
        <v>264272.50189767807</v>
      </c>
    </row>
    <row r="119" spans="1:7" x14ac:dyDescent="0.2">
      <c r="A119" s="25" t="s">
        <v>28</v>
      </c>
      <c r="B119" s="26" t="s">
        <v>29</v>
      </c>
      <c r="C119" s="26" t="s">
        <v>9</v>
      </c>
      <c r="D119" s="27" t="s">
        <v>366</v>
      </c>
      <c r="E119" s="28">
        <v>2014</v>
      </c>
      <c r="F119" s="31">
        <v>1.6709708155895758E-2</v>
      </c>
      <c r="G119" s="29">
        <f t="shared" si="1"/>
        <v>263506.64180147526</v>
      </c>
    </row>
    <row r="120" spans="1:7" x14ac:dyDescent="0.2">
      <c r="A120" s="25" t="s">
        <v>7</v>
      </c>
      <c r="B120" s="26" t="s">
        <v>8</v>
      </c>
      <c r="C120" s="26" t="s">
        <v>9</v>
      </c>
      <c r="D120" s="27" t="s">
        <v>366</v>
      </c>
      <c r="E120" s="28">
        <v>2014</v>
      </c>
      <c r="F120" s="31">
        <v>0</v>
      </c>
      <c r="G120" s="29">
        <f t="shared" si="1"/>
        <v>0</v>
      </c>
    </row>
    <row r="121" spans="1:7" x14ac:dyDescent="0.2">
      <c r="A121" s="25" t="s">
        <v>93</v>
      </c>
      <c r="B121" s="26" t="s">
        <v>94</v>
      </c>
      <c r="C121" s="26" t="s">
        <v>9</v>
      </c>
      <c r="D121" s="27" t="s">
        <v>340</v>
      </c>
      <c r="E121" s="28">
        <v>2014</v>
      </c>
      <c r="F121" s="31">
        <v>0</v>
      </c>
      <c r="G121" s="29">
        <f t="shared" si="1"/>
        <v>0</v>
      </c>
    </row>
    <row r="122" spans="1:7" x14ac:dyDescent="0.2">
      <c r="A122" s="25" t="s">
        <v>73</v>
      </c>
      <c r="B122" s="26" t="s">
        <v>74</v>
      </c>
      <c r="C122" s="26" t="s">
        <v>9</v>
      </c>
      <c r="D122" s="27" t="s">
        <v>321</v>
      </c>
      <c r="E122" s="28">
        <v>2013</v>
      </c>
      <c r="F122" s="31">
        <v>0</v>
      </c>
      <c r="G122" s="29">
        <f t="shared" si="1"/>
        <v>0</v>
      </c>
    </row>
    <row r="123" spans="1:7" x14ac:dyDescent="0.2">
      <c r="A123" s="25" t="s">
        <v>271</v>
      </c>
      <c r="B123" s="26" t="s">
        <v>272</v>
      </c>
      <c r="C123" s="26" t="s">
        <v>9</v>
      </c>
      <c r="D123" s="27" t="s">
        <v>505</v>
      </c>
      <c r="E123" s="28">
        <v>2011</v>
      </c>
      <c r="F123" s="31">
        <v>0</v>
      </c>
      <c r="G123" s="29">
        <f t="shared" si="1"/>
        <v>0</v>
      </c>
    </row>
    <row r="124" spans="1:7" x14ac:dyDescent="0.2">
      <c r="A124" s="25" t="s">
        <v>39</v>
      </c>
      <c r="B124" s="26" t="s">
        <v>40</v>
      </c>
      <c r="C124" s="26" t="s">
        <v>36</v>
      </c>
      <c r="D124" s="27" t="s">
        <v>428</v>
      </c>
      <c r="E124" s="28">
        <v>2014</v>
      </c>
      <c r="F124" s="31">
        <v>0</v>
      </c>
      <c r="G124" s="29">
        <f t="shared" si="1"/>
        <v>0</v>
      </c>
    </row>
    <row r="125" spans="1:7" x14ac:dyDescent="0.2">
      <c r="A125" s="25" t="s">
        <v>34</v>
      </c>
      <c r="B125" s="26" t="s">
        <v>35</v>
      </c>
      <c r="C125" s="26" t="s">
        <v>36</v>
      </c>
      <c r="D125" s="27" t="s">
        <v>428</v>
      </c>
      <c r="E125" s="28">
        <v>2013</v>
      </c>
      <c r="F125" s="31">
        <v>0</v>
      </c>
      <c r="G125" s="29">
        <f t="shared" si="1"/>
        <v>0</v>
      </c>
    </row>
    <row r="126" spans="1:7" x14ac:dyDescent="0.2">
      <c r="A126" s="32" t="s">
        <v>499</v>
      </c>
      <c r="B126" s="27" t="s">
        <v>500</v>
      </c>
      <c r="C126" s="27" t="s">
        <v>36</v>
      </c>
      <c r="D126" s="27" t="s">
        <v>496</v>
      </c>
      <c r="E126" s="33">
        <v>2016</v>
      </c>
      <c r="F126" s="31">
        <v>0</v>
      </c>
      <c r="G126" s="29">
        <f t="shared" si="1"/>
        <v>0</v>
      </c>
    </row>
    <row r="127" spans="1:7" x14ac:dyDescent="0.2">
      <c r="A127" s="33" t="s">
        <v>423</v>
      </c>
      <c r="B127" s="27" t="s">
        <v>423</v>
      </c>
      <c r="C127" s="27" t="s">
        <v>128</v>
      </c>
      <c r="D127" s="27" t="s">
        <v>406</v>
      </c>
      <c r="E127" s="33">
        <v>2016</v>
      </c>
      <c r="F127" s="31">
        <v>0</v>
      </c>
      <c r="G127" s="29">
        <f t="shared" si="1"/>
        <v>0</v>
      </c>
    </row>
    <row r="128" spans="1:7" x14ac:dyDescent="0.2">
      <c r="A128" s="25" t="s">
        <v>261</v>
      </c>
      <c r="B128" s="26" t="s">
        <v>262</v>
      </c>
      <c r="C128" s="26" t="s">
        <v>70</v>
      </c>
      <c r="D128" s="27" t="s">
        <v>505</v>
      </c>
      <c r="E128" s="28">
        <v>2012</v>
      </c>
      <c r="F128" s="31">
        <v>0</v>
      </c>
      <c r="G128" s="29">
        <f t="shared" si="1"/>
        <v>0</v>
      </c>
    </row>
    <row r="129" spans="1:7" x14ac:dyDescent="0.2">
      <c r="A129" s="25" t="s">
        <v>217</v>
      </c>
      <c r="B129" s="26" t="s">
        <v>218</v>
      </c>
      <c r="C129" s="26" t="s">
        <v>9</v>
      </c>
      <c r="D129" s="27" t="s">
        <v>389</v>
      </c>
      <c r="E129" s="28">
        <v>2014</v>
      </c>
      <c r="F129" s="31">
        <v>0</v>
      </c>
      <c r="G129" s="29">
        <f t="shared" si="1"/>
        <v>0</v>
      </c>
    </row>
    <row r="130" spans="1:7" x14ac:dyDescent="0.2">
      <c r="A130" s="25" t="s">
        <v>284</v>
      </c>
      <c r="B130" s="26" t="s">
        <v>285</v>
      </c>
      <c r="C130" s="26" t="s">
        <v>9</v>
      </c>
      <c r="D130" s="26" t="s">
        <v>283</v>
      </c>
      <c r="E130" s="28">
        <v>2013</v>
      </c>
      <c r="F130" s="31">
        <v>0</v>
      </c>
      <c r="G130" s="29">
        <f t="shared" si="1"/>
        <v>0</v>
      </c>
    </row>
    <row r="131" spans="1:7" x14ac:dyDescent="0.2">
      <c r="A131" s="25" t="s">
        <v>56</v>
      </c>
      <c r="B131" s="26" t="s">
        <v>57</v>
      </c>
      <c r="C131" s="26" t="s">
        <v>9</v>
      </c>
      <c r="D131" s="27" t="s">
        <v>321</v>
      </c>
      <c r="E131" s="28">
        <v>2015</v>
      </c>
      <c r="F131" s="31">
        <v>0</v>
      </c>
      <c r="G131" s="29">
        <f t="shared" ref="G131:G194" si="2">+F131*G$251/F$251</f>
        <v>0</v>
      </c>
    </row>
    <row r="132" spans="1:7" x14ac:dyDescent="0.2">
      <c r="A132" s="25" t="s">
        <v>234</v>
      </c>
      <c r="B132" s="26" t="s">
        <v>235</v>
      </c>
      <c r="C132" s="26" t="s">
        <v>9</v>
      </c>
      <c r="D132" s="26" t="s">
        <v>231</v>
      </c>
      <c r="E132" s="28">
        <v>2014</v>
      </c>
      <c r="F132" s="31">
        <v>0</v>
      </c>
      <c r="G132" s="29">
        <f t="shared" si="2"/>
        <v>0</v>
      </c>
    </row>
    <row r="133" spans="1:7" x14ac:dyDescent="0.2">
      <c r="A133" s="25" t="s">
        <v>193</v>
      </c>
      <c r="B133" s="26" t="s">
        <v>194</v>
      </c>
      <c r="C133" s="26" t="s">
        <v>9</v>
      </c>
      <c r="D133" s="27" t="s">
        <v>455</v>
      </c>
      <c r="E133" s="28">
        <v>2013</v>
      </c>
      <c r="F133" s="31">
        <v>0</v>
      </c>
      <c r="G133" s="29">
        <f t="shared" si="2"/>
        <v>0</v>
      </c>
    </row>
    <row r="134" spans="1:7" x14ac:dyDescent="0.2">
      <c r="A134" s="25" t="s">
        <v>81</v>
      </c>
      <c r="B134" s="26" t="s">
        <v>82</v>
      </c>
      <c r="C134" s="26" t="s">
        <v>9</v>
      </c>
      <c r="D134" s="27" t="s">
        <v>321</v>
      </c>
      <c r="E134" s="28">
        <v>2014</v>
      </c>
      <c r="F134" s="31">
        <v>0</v>
      </c>
      <c r="G134" s="29">
        <f t="shared" si="2"/>
        <v>0</v>
      </c>
    </row>
    <row r="135" spans="1:7" x14ac:dyDescent="0.2">
      <c r="A135" s="25" t="s">
        <v>147</v>
      </c>
      <c r="B135" s="26" t="s">
        <v>148</v>
      </c>
      <c r="C135" s="26" t="s">
        <v>9</v>
      </c>
      <c r="D135" s="27" t="s">
        <v>406</v>
      </c>
      <c r="E135" s="28">
        <v>2013</v>
      </c>
      <c r="F135" s="31">
        <v>0</v>
      </c>
      <c r="G135" s="29">
        <f t="shared" si="2"/>
        <v>0</v>
      </c>
    </row>
    <row r="136" spans="1:7" x14ac:dyDescent="0.2">
      <c r="A136" s="25" t="s">
        <v>43</v>
      </c>
      <c r="B136" s="26" t="s">
        <v>44</v>
      </c>
      <c r="C136" s="26" t="s">
        <v>9</v>
      </c>
      <c r="D136" s="27" t="s">
        <v>428</v>
      </c>
      <c r="E136" s="28">
        <v>2013</v>
      </c>
      <c r="F136" s="31">
        <v>0</v>
      </c>
      <c r="G136" s="29">
        <f t="shared" si="2"/>
        <v>0</v>
      </c>
    </row>
    <row r="137" spans="1:7" x14ac:dyDescent="0.2">
      <c r="A137" s="32" t="s">
        <v>326</v>
      </c>
      <c r="B137" s="27" t="s">
        <v>327</v>
      </c>
      <c r="C137" s="27" t="s">
        <v>9</v>
      </c>
      <c r="D137" s="27" t="s">
        <v>321</v>
      </c>
      <c r="E137" s="33">
        <v>2016</v>
      </c>
      <c r="F137" s="31">
        <v>0</v>
      </c>
      <c r="G137" s="29">
        <f t="shared" si="2"/>
        <v>0</v>
      </c>
    </row>
    <row r="138" spans="1:7" x14ac:dyDescent="0.2">
      <c r="A138" s="25" t="s">
        <v>16</v>
      </c>
      <c r="B138" s="26" t="s">
        <v>17</v>
      </c>
      <c r="C138" s="26" t="s">
        <v>9</v>
      </c>
      <c r="D138" s="27" t="s">
        <v>366</v>
      </c>
      <c r="E138" s="28">
        <v>2014</v>
      </c>
      <c r="F138" s="31">
        <v>0</v>
      </c>
      <c r="G138" s="29">
        <f t="shared" si="2"/>
        <v>0</v>
      </c>
    </row>
    <row r="139" spans="1:7" x14ac:dyDescent="0.2">
      <c r="A139" s="25" t="s">
        <v>244</v>
      </c>
      <c r="B139" s="26" t="s">
        <v>245</v>
      </c>
      <c r="C139" s="26" t="s">
        <v>9</v>
      </c>
      <c r="D139" s="27" t="s">
        <v>496</v>
      </c>
      <c r="E139" s="28">
        <v>2015</v>
      </c>
      <c r="F139" s="31">
        <v>0</v>
      </c>
      <c r="G139" s="29">
        <f t="shared" si="2"/>
        <v>0</v>
      </c>
    </row>
    <row r="140" spans="1:7" x14ac:dyDescent="0.2">
      <c r="A140" s="25" t="s">
        <v>52</v>
      </c>
      <c r="B140" s="26" t="s">
        <v>53</v>
      </c>
      <c r="C140" s="26" t="s">
        <v>9</v>
      </c>
      <c r="D140" s="27" t="s">
        <v>321</v>
      </c>
      <c r="E140" s="28">
        <v>2015</v>
      </c>
      <c r="F140" s="31">
        <v>0</v>
      </c>
      <c r="G140" s="29">
        <f t="shared" si="2"/>
        <v>0</v>
      </c>
    </row>
    <row r="141" spans="1:7" x14ac:dyDescent="0.2">
      <c r="A141" s="25" t="s">
        <v>163</v>
      </c>
      <c r="B141" s="26" t="s">
        <v>164</v>
      </c>
      <c r="C141" s="26" t="s">
        <v>9</v>
      </c>
      <c r="D141" s="27" t="s">
        <v>406</v>
      </c>
      <c r="E141" s="28">
        <v>2009</v>
      </c>
      <c r="F141" s="31">
        <v>0</v>
      </c>
      <c r="G141" s="29">
        <f t="shared" si="2"/>
        <v>0</v>
      </c>
    </row>
    <row r="142" spans="1:7" x14ac:dyDescent="0.2">
      <c r="A142" s="32" t="s">
        <v>338</v>
      </c>
      <c r="B142" s="27" t="s">
        <v>339</v>
      </c>
      <c r="C142" s="27" t="s">
        <v>36</v>
      </c>
      <c r="D142" s="27" t="s">
        <v>321</v>
      </c>
      <c r="E142" s="33">
        <v>2016</v>
      </c>
      <c r="F142" s="31">
        <v>0</v>
      </c>
      <c r="G142" s="29">
        <f t="shared" si="2"/>
        <v>0</v>
      </c>
    </row>
    <row r="143" spans="1:7" x14ac:dyDescent="0.2">
      <c r="A143" s="32" t="s">
        <v>501</v>
      </c>
      <c r="B143" s="27" t="s">
        <v>502</v>
      </c>
      <c r="C143" s="27" t="s">
        <v>36</v>
      </c>
      <c r="D143" s="27" t="s">
        <v>496</v>
      </c>
      <c r="E143" s="33">
        <v>2016</v>
      </c>
      <c r="F143" s="31">
        <v>0</v>
      </c>
      <c r="G143" s="29">
        <f t="shared" si="2"/>
        <v>0</v>
      </c>
    </row>
    <row r="144" spans="1:7" x14ac:dyDescent="0.2">
      <c r="A144" s="25" t="s">
        <v>102</v>
      </c>
      <c r="B144" s="26" t="s">
        <v>103</v>
      </c>
      <c r="C144" s="26" t="s">
        <v>36</v>
      </c>
      <c r="D144" s="26" t="s">
        <v>101</v>
      </c>
      <c r="E144" s="28">
        <v>2014</v>
      </c>
      <c r="F144" s="31">
        <v>0</v>
      </c>
      <c r="G144" s="29">
        <f t="shared" si="2"/>
        <v>0</v>
      </c>
    </row>
    <row r="145" spans="1:7" x14ac:dyDescent="0.2">
      <c r="A145" s="25" t="s">
        <v>269</v>
      </c>
      <c r="B145" s="26" t="s">
        <v>270</v>
      </c>
      <c r="C145" s="26" t="s">
        <v>9</v>
      </c>
      <c r="D145" s="27" t="s">
        <v>505</v>
      </c>
      <c r="E145" s="28">
        <v>2012</v>
      </c>
      <c r="F145" s="31">
        <v>0</v>
      </c>
      <c r="G145" s="29">
        <f t="shared" si="2"/>
        <v>0</v>
      </c>
    </row>
    <row r="146" spans="1:7" x14ac:dyDescent="0.2">
      <c r="A146" s="32" t="s">
        <v>415</v>
      </c>
      <c r="B146" s="27" t="s">
        <v>416</v>
      </c>
      <c r="C146" s="27" t="s">
        <v>36</v>
      </c>
      <c r="D146" s="27" t="s">
        <v>406</v>
      </c>
      <c r="E146" s="33">
        <v>2016</v>
      </c>
      <c r="F146" s="31">
        <v>0</v>
      </c>
      <c r="G146" s="29">
        <f t="shared" si="2"/>
        <v>0</v>
      </c>
    </row>
    <row r="147" spans="1:7" x14ac:dyDescent="0.2">
      <c r="A147" s="25" t="s">
        <v>95</v>
      </c>
      <c r="B147" s="26" t="s">
        <v>96</v>
      </c>
      <c r="C147" s="26" t="s">
        <v>9</v>
      </c>
      <c r="D147" s="27" t="s">
        <v>340</v>
      </c>
      <c r="E147" s="28">
        <v>2015</v>
      </c>
      <c r="F147" s="31">
        <v>0</v>
      </c>
      <c r="G147" s="29">
        <f t="shared" si="2"/>
        <v>0</v>
      </c>
    </row>
    <row r="148" spans="1:7" x14ac:dyDescent="0.2">
      <c r="A148" s="25" t="s">
        <v>91</v>
      </c>
      <c r="B148" s="26" t="s">
        <v>92</v>
      </c>
      <c r="C148" s="26" t="s">
        <v>9</v>
      </c>
      <c r="D148" s="27" t="s">
        <v>340</v>
      </c>
      <c r="E148" s="28">
        <v>2013</v>
      </c>
      <c r="F148" s="31">
        <v>0</v>
      </c>
      <c r="G148" s="29">
        <f t="shared" si="2"/>
        <v>0</v>
      </c>
    </row>
    <row r="149" spans="1:7" x14ac:dyDescent="0.2">
      <c r="A149" s="32" t="s">
        <v>385</v>
      </c>
      <c r="B149" s="27" t="s">
        <v>386</v>
      </c>
      <c r="C149" s="27" t="s">
        <v>36</v>
      </c>
      <c r="D149" s="27" t="s">
        <v>366</v>
      </c>
      <c r="E149" s="33">
        <v>2016</v>
      </c>
      <c r="F149" s="31">
        <v>0</v>
      </c>
      <c r="G149" s="29">
        <f t="shared" si="2"/>
        <v>0</v>
      </c>
    </row>
    <row r="150" spans="1:7" x14ac:dyDescent="0.2">
      <c r="A150" s="32" t="s">
        <v>328</v>
      </c>
      <c r="B150" s="27" t="s">
        <v>329</v>
      </c>
      <c r="C150" s="27" t="s">
        <v>36</v>
      </c>
      <c r="D150" s="27" t="s">
        <v>321</v>
      </c>
      <c r="E150" s="33">
        <v>2016</v>
      </c>
      <c r="F150" s="31">
        <v>0</v>
      </c>
      <c r="G150" s="29">
        <f t="shared" si="2"/>
        <v>0</v>
      </c>
    </row>
    <row r="151" spans="1:7" x14ac:dyDescent="0.2">
      <c r="A151" s="32" t="s">
        <v>332</v>
      </c>
      <c r="B151" s="27" t="s">
        <v>333</v>
      </c>
      <c r="C151" s="27" t="s">
        <v>36</v>
      </c>
      <c r="D151" s="27" t="s">
        <v>321</v>
      </c>
      <c r="E151" s="33">
        <v>2016</v>
      </c>
      <c r="F151" s="31">
        <v>0</v>
      </c>
      <c r="G151" s="29">
        <f t="shared" si="2"/>
        <v>0</v>
      </c>
    </row>
    <row r="152" spans="1:7" x14ac:dyDescent="0.2">
      <c r="A152" s="32" t="s">
        <v>433</v>
      </c>
      <c r="B152" s="27" t="s">
        <v>434</v>
      </c>
      <c r="C152" s="27" t="s">
        <v>36</v>
      </c>
      <c r="D152" s="27" t="s">
        <v>428</v>
      </c>
      <c r="E152" s="33">
        <v>2016</v>
      </c>
      <c r="F152" s="31">
        <v>0</v>
      </c>
      <c r="G152" s="29">
        <f t="shared" si="2"/>
        <v>0</v>
      </c>
    </row>
    <row r="153" spans="1:7" x14ac:dyDescent="0.2">
      <c r="A153" s="32" t="s">
        <v>407</v>
      </c>
      <c r="B153" s="27" t="s">
        <v>408</v>
      </c>
      <c r="C153" s="27" t="s">
        <v>36</v>
      </c>
      <c r="D153" s="27" t="s">
        <v>406</v>
      </c>
      <c r="E153" s="33">
        <v>2016</v>
      </c>
      <c r="F153" s="31">
        <v>0</v>
      </c>
      <c r="G153" s="29">
        <f t="shared" si="2"/>
        <v>0</v>
      </c>
    </row>
    <row r="154" spans="1:7" x14ac:dyDescent="0.2">
      <c r="A154" s="32" t="s">
        <v>426</v>
      </c>
      <c r="B154" s="27" t="s">
        <v>427</v>
      </c>
      <c r="C154" s="27" t="s">
        <v>9</v>
      </c>
      <c r="D154" s="27" t="s">
        <v>428</v>
      </c>
      <c r="E154" s="33">
        <v>2016</v>
      </c>
      <c r="F154" s="31">
        <v>0</v>
      </c>
      <c r="G154" s="29">
        <f t="shared" si="2"/>
        <v>0</v>
      </c>
    </row>
    <row r="155" spans="1:7" x14ac:dyDescent="0.2">
      <c r="A155" s="25" t="s">
        <v>83</v>
      </c>
      <c r="B155" s="26" t="s">
        <v>84</v>
      </c>
      <c r="C155" s="26" t="s">
        <v>9</v>
      </c>
      <c r="D155" s="27" t="s">
        <v>321</v>
      </c>
      <c r="E155" s="28">
        <v>2014</v>
      </c>
      <c r="F155" s="31">
        <v>0</v>
      </c>
      <c r="G155" s="29">
        <f t="shared" si="2"/>
        <v>0</v>
      </c>
    </row>
    <row r="156" spans="1:7" x14ac:dyDescent="0.2">
      <c r="A156" s="32" t="s">
        <v>324</v>
      </c>
      <c r="B156" s="27" t="s">
        <v>325</v>
      </c>
      <c r="C156" s="27" t="s">
        <v>36</v>
      </c>
      <c r="D156" s="27" t="s">
        <v>321</v>
      </c>
      <c r="E156" s="33">
        <v>2016</v>
      </c>
      <c r="F156" s="31">
        <v>0</v>
      </c>
      <c r="G156" s="29">
        <f t="shared" si="2"/>
        <v>0</v>
      </c>
    </row>
    <row r="157" spans="1:7" x14ac:dyDescent="0.2">
      <c r="A157" s="32" t="s">
        <v>441</v>
      </c>
      <c r="B157" s="27" t="s">
        <v>442</v>
      </c>
      <c r="C157" s="27" t="s">
        <v>9</v>
      </c>
      <c r="D157" s="27" t="s">
        <v>428</v>
      </c>
      <c r="E157" s="33">
        <v>2016</v>
      </c>
      <c r="F157" s="31">
        <v>0</v>
      </c>
      <c r="G157" s="29">
        <f t="shared" si="2"/>
        <v>0</v>
      </c>
    </row>
    <row r="158" spans="1:7" x14ac:dyDescent="0.2">
      <c r="A158" s="32" t="s">
        <v>516</v>
      </c>
      <c r="B158" s="27" t="s">
        <v>517</v>
      </c>
      <c r="C158" s="27" t="s">
        <v>36</v>
      </c>
      <c r="D158" s="27" t="s">
        <v>505</v>
      </c>
      <c r="E158" s="33">
        <v>2016</v>
      </c>
      <c r="F158" s="31">
        <v>0</v>
      </c>
      <c r="G158" s="29">
        <f t="shared" si="2"/>
        <v>0</v>
      </c>
    </row>
    <row r="159" spans="1:7" x14ac:dyDescent="0.2">
      <c r="A159" s="32" t="s">
        <v>512</v>
      </c>
      <c r="B159" s="27" t="s">
        <v>513</v>
      </c>
      <c r="C159" s="27" t="s">
        <v>36</v>
      </c>
      <c r="D159" s="27" t="s">
        <v>505</v>
      </c>
      <c r="E159" s="33">
        <v>2016</v>
      </c>
      <c r="F159" s="31">
        <v>0</v>
      </c>
      <c r="G159" s="29">
        <f t="shared" si="2"/>
        <v>0</v>
      </c>
    </row>
    <row r="160" spans="1:7" x14ac:dyDescent="0.2">
      <c r="A160" s="32" t="s">
        <v>379</v>
      </c>
      <c r="B160" s="27" t="s">
        <v>380</v>
      </c>
      <c r="C160" s="27" t="s">
        <v>36</v>
      </c>
      <c r="D160" s="27" t="s">
        <v>366</v>
      </c>
      <c r="E160" s="33">
        <v>2016</v>
      </c>
      <c r="F160" s="31">
        <v>0</v>
      </c>
      <c r="G160" s="29">
        <f t="shared" si="2"/>
        <v>0</v>
      </c>
    </row>
    <row r="161" spans="1:7" x14ac:dyDescent="0.2">
      <c r="A161" s="32" t="s">
        <v>497</v>
      </c>
      <c r="B161" s="27" t="s">
        <v>498</v>
      </c>
      <c r="C161" s="27" t="s">
        <v>36</v>
      </c>
      <c r="D161" s="27" t="s">
        <v>496</v>
      </c>
      <c r="E161" s="33">
        <v>2016</v>
      </c>
      <c r="F161" s="31">
        <v>0</v>
      </c>
      <c r="G161" s="29">
        <f t="shared" si="2"/>
        <v>0</v>
      </c>
    </row>
    <row r="162" spans="1:7" x14ac:dyDescent="0.2">
      <c r="A162" s="32" t="s">
        <v>482</v>
      </c>
      <c r="B162" s="27" t="s">
        <v>483</v>
      </c>
      <c r="C162" s="27" t="s">
        <v>36</v>
      </c>
      <c r="D162" s="27" t="s">
        <v>455</v>
      </c>
      <c r="E162" s="33">
        <v>2016</v>
      </c>
      <c r="F162" s="31">
        <v>0</v>
      </c>
      <c r="G162" s="29">
        <f t="shared" si="2"/>
        <v>0</v>
      </c>
    </row>
    <row r="163" spans="1:7" x14ac:dyDescent="0.2">
      <c r="A163" s="32" t="s">
        <v>460</v>
      </c>
      <c r="B163" s="27" t="s">
        <v>461</v>
      </c>
      <c r="C163" s="27" t="s">
        <v>36</v>
      </c>
      <c r="D163" s="27" t="s">
        <v>455</v>
      </c>
      <c r="E163" s="33">
        <v>2016</v>
      </c>
      <c r="F163" s="31">
        <v>0</v>
      </c>
      <c r="G163" s="29">
        <f t="shared" si="2"/>
        <v>0</v>
      </c>
    </row>
    <row r="164" spans="1:7" x14ac:dyDescent="0.2">
      <c r="A164" s="32" t="s">
        <v>409</v>
      </c>
      <c r="B164" s="27" t="s">
        <v>410</v>
      </c>
      <c r="C164" s="27" t="s">
        <v>70</v>
      </c>
      <c r="D164" s="27" t="s">
        <v>406</v>
      </c>
      <c r="E164" s="33">
        <v>2016</v>
      </c>
      <c r="F164" s="31">
        <v>0</v>
      </c>
      <c r="G164" s="29">
        <f t="shared" si="2"/>
        <v>0</v>
      </c>
    </row>
    <row r="165" spans="1:7" x14ac:dyDescent="0.2">
      <c r="A165" s="25" t="s">
        <v>175</v>
      </c>
      <c r="B165" s="26" t="s">
        <v>176</v>
      </c>
      <c r="C165" s="26" t="s">
        <v>9</v>
      </c>
      <c r="D165" s="27" t="s">
        <v>406</v>
      </c>
      <c r="E165" s="28">
        <v>2012</v>
      </c>
      <c r="F165" s="31">
        <v>0</v>
      </c>
      <c r="G165" s="29">
        <f t="shared" si="2"/>
        <v>0</v>
      </c>
    </row>
    <row r="166" spans="1:7" x14ac:dyDescent="0.2">
      <c r="A166" s="32" t="s">
        <v>439</v>
      </c>
      <c r="B166" s="27" t="s">
        <v>440</v>
      </c>
      <c r="C166" s="27" t="s">
        <v>36</v>
      </c>
      <c r="D166" s="27" t="s">
        <v>428</v>
      </c>
      <c r="E166" s="33">
        <v>2016</v>
      </c>
      <c r="F166" s="31">
        <v>0</v>
      </c>
      <c r="G166" s="29">
        <f t="shared" si="2"/>
        <v>0</v>
      </c>
    </row>
    <row r="167" spans="1:7" x14ac:dyDescent="0.2">
      <c r="A167" s="32" t="s">
        <v>451</v>
      </c>
      <c r="B167" s="27" t="s">
        <v>452</v>
      </c>
      <c r="C167" s="27" t="s">
        <v>36</v>
      </c>
      <c r="D167" s="27" t="s">
        <v>428</v>
      </c>
      <c r="E167" s="33">
        <v>2016</v>
      </c>
      <c r="F167" s="31">
        <v>0</v>
      </c>
      <c r="G167" s="29">
        <f t="shared" si="2"/>
        <v>0</v>
      </c>
    </row>
    <row r="168" spans="1:7" x14ac:dyDescent="0.2">
      <c r="A168" s="32" t="s">
        <v>356</v>
      </c>
      <c r="B168" s="27" t="s">
        <v>357</v>
      </c>
      <c r="C168" s="27" t="s">
        <v>36</v>
      </c>
      <c r="D168" s="27" t="s">
        <v>355</v>
      </c>
      <c r="E168" s="33">
        <v>2016</v>
      </c>
      <c r="F168" s="31">
        <v>0</v>
      </c>
      <c r="G168" s="29">
        <f t="shared" si="2"/>
        <v>0</v>
      </c>
    </row>
    <row r="169" spans="1:7" x14ac:dyDescent="0.2">
      <c r="A169" s="32" t="s">
        <v>488</v>
      </c>
      <c r="B169" s="27" t="s">
        <v>489</v>
      </c>
      <c r="C169" s="27" t="s">
        <v>36</v>
      </c>
      <c r="D169" s="27" t="s">
        <v>455</v>
      </c>
      <c r="E169" s="33">
        <v>2016</v>
      </c>
      <c r="F169" s="31">
        <v>0</v>
      </c>
      <c r="G169" s="29">
        <f t="shared" si="2"/>
        <v>0</v>
      </c>
    </row>
    <row r="170" spans="1:7" x14ac:dyDescent="0.2">
      <c r="A170" s="32" t="s">
        <v>437</v>
      </c>
      <c r="B170" s="27" t="s">
        <v>438</v>
      </c>
      <c r="C170" s="27" t="s">
        <v>36</v>
      </c>
      <c r="D170" s="27" t="s">
        <v>428</v>
      </c>
      <c r="E170" s="33">
        <v>2016</v>
      </c>
      <c r="F170" s="31">
        <v>0</v>
      </c>
      <c r="G170" s="29">
        <f t="shared" si="2"/>
        <v>0</v>
      </c>
    </row>
    <row r="171" spans="1:7" x14ac:dyDescent="0.2">
      <c r="A171" s="32" t="s">
        <v>470</v>
      </c>
      <c r="B171" s="27" t="s">
        <v>471</v>
      </c>
      <c r="C171" s="27" t="s">
        <v>9</v>
      </c>
      <c r="D171" s="27" t="s">
        <v>455</v>
      </c>
      <c r="E171" s="33">
        <v>2016</v>
      </c>
      <c r="F171" s="31">
        <v>0</v>
      </c>
      <c r="G171" s="29">
        <f t="shared" si="2"/>
        <v>0</v>
      </c>
    </row>
    <row r="172" spans="1:7" x14ac:dyDescent="0.2">
      <c r="A172" s="32" t="s">
        <v>351</v>
      </c>
      <c r="B172" s="27" t="s">
        <v>352</v>
      </c>
      <c r="C172" s="27" t="s">
        <v>36</v>
      </c>
      <c r="D172" s="27" t="s">
        <v>101</v>
      </c>
      <c r="E172" s="33">
        <v>2016</v>
      </c>
      <c r="F172" s="31">
        <v>0</v>
      </c>
      <c r="G172" s="29">
        <f t="shared" si="2"/>
        <v>0</v>
      </c>
    </row>
    <row r="173" spans="1:7" x14ac:dyDescent="0.2">
      <c r="A173" s="32" t="s">
        <v>400</v>
      </c>
      <c r="B173" s="27" t="s">
        <v>401</v>
      </c>
      <c r="C173" s="27" t="s">
        <v>36</v>
      </c>
      <c r="D173" s="27" t="s">
        <v>389</v>
      </c>
      <c r="E173" s="33">
        <v>2016</v>
      </c>
      <c r="F173" s="31">
        <v>0</v>
      </c>
      <c r="G173" s="29">
        <f t="shared" si="2"/>
        <v>0</v>
      </c>
    </row>
    <row r="174" spans="1:7" x14ac:dyDescent="0.2">
      <c r="A174" s="32" t="s">
        <v>506</v>
      </c>
      <c r="B174" s="27" t="s">
        <v>507</v>
      </c>
      <c r="C174" s="27" t="s">
        <v>36</v>
      </c>
      <c r="D174" s="27" t="s">
        <v>505</v>
      </c>
      <c r="E174" s="33">
        <v>2016</v>
      </c>
      <c r="F174" s="31">
        <v>0</v>
      </c>
      <c r="G174" s="29">
        <f t="shared" si="2"/>
        <v>0</v>
      </c>
    </row>
    <row r="175" spans="1:7" x14ac:dyDescent="0.2">
      <c r="A175" s="32" t="s">
        <v>510</v>
      </c>
      <c r="B175" s="27" t="s">
        <v>511</v>
      </c>
      <c r="C175" s="27" t="s">
        <v>36</v>
      </c>
      <c r="D175" s="27" t="s">
        <v>505</v>
      </c>
      <c r="E175" s="33">
        <v>2016</v>
      </c>
      <c r="F175" s="31">
        <v>0</v>
      </c>
      <c r="G175" s="29">
        <f t="shared" si="2"/>
        <v>0</v>
      </c>
    </row>
    <row r="176" spans="1:7" x14ac:dyDescent="0.2">
      <c r="A176" s="32" t="s">
        <v>508</v>
      </c>
      <c r="B176" s="27" t="s">
        <v>509</v>
      </c>
      <c r="C176" s="27" t="s">
        <v>36</v>
      </c>
      <c r="D176" s="27" t="s">
        <v>505</v>
      </c>
      <c r="E176" s="33">
        <v>2016</v>
      </c>
      <c r="F176" s="31">
        <v>0</v>
      </c>
      <c r="G176" s="29">
        <f t="shared" si="2"/>
        <v>0</v>
      </c>
    </row>
    <row r="177" spans="1:7" x14ac:dyDescent="0.2">
      <c r="A177" s="32" t="s">
        <v>522</v>
      </c>
      <c r="B177" s="27" t="s">
        <v>523</v>
      </c>
      <c r="C177" s="27" t="s">
        <v>36</v>
      </c>
      <c r="D177" s="27" t="s">
        <v>505</v>
      </c>
      <c r="E177" s="33">
        <v>2016</v>
      </c>
      <c r="F177" s="31">
        <v>0</v>
      </c>
      <c r="G177" s="29">
        <f t="shared" si="2"/>
        <v>0</v>
      </c>
    </row>
    <row r="178" spans="1:7" x14ac:dyDescent="0.2">
      <c r="A178" s="32" t="s">
        <v>486</v>
      </c>
      <c r="B178" s="27" t="s">
        <v>487</v>
      </c>
      <c r="C178" s="27" t="s">
        <v>36</v>
      </c>
      <c r="D178" s="27" t="s">
        <v>455</v>
      </c>
      <c r="E178" s="33">
        <v>2016</v>
      </c>
      <c r="F178" s="31">
        <v>0</v>
      </c>
      <c r="G178" s="29">
        <f t="shared" si="2"/>
        <v>0</v>
      </c>
    </row>
    <row r="179" spans="1:7" x14ac:dyDescent="0.2">
      <c r="A179" s="32" t="s">
        <v>330</v>
      </c>
      <c r="B179" s="27" t="s">
        <v>331</v>
      </c>
      <c r="C179" s="27" t="s">
        <v>36</v>
      </c>
      <c r="D179" s="27" t="s">
        <v>321</v>
      </c>
      <c r="E179" s="33">
        <v>2016</v>
      </c>
      <c r="F179" s="31">
        <v>0</v>
      </c>
      <c r="G179" s="29">
        <f t="shared" si="2"/>
        <v>0</v>
      </c>
    </row>
    <row r="180" spans="1:7" x14ac:dyDescent="0.2">
      <c r="A180" s="32" t="s">
        <v>319</v>
      </c>
      <c r="B180" s="27" t="s">
        <v>320</v>
      </c>
      <c r="C180" s="27" t="s">
        <v>36</v>
      </c>
      <c r="D180" s="27" t="s">
        <v>321</v>
      </c>
      <c r="E180" s="33">
        <v>2016</v>
      </c>
      <c r="F180" s="31">
        <v>0</v>
      </c>
      <c r="G180" s="29">
        <f t="shared" si="2"/>
        <v>0</v>
      </c>
    </row>
    <row r="181" spans="1:7" x14ac:dyDescent="0.2">
      <c r="A181" s="32" t="s">
        <v>377</v>
      </c>
      <c r="B181" s="27" t="s">
        <v>378</v>
      </c>
      <c r="C181" s="27" t="s">
        <v>36</v>
      </c>
      <c r="D181" s="27" t="s">
        <v>366</v>
      </c>
      <c r="E181" s="33">
        <v>2016</v>
      </c>
      <c r="F181" s="31">
        <v>0</v>
      </c>
      <c r="G181" s="29">
        <f t="shared" si="2"/>
        <v>0</v>
      </c>
    </row>
    <row r="182" spans="1:7" x14ac:dyDescent="0.2">
      <c r="A182" s="25" t="s">
        <v>238</v>
      </c>
      <c r="B182" s="26" t="s">
        <v>239</v>
      </c>
      <c r="C182" s="26" t="s">
        <v>36</v>
      </c>
      <c r="D182" s="26" t="s">
        <v>231</v>
      </c>
      <c r="E182" s="28">
        <v>2014</v>
      </c>
      <c r="F182" s="31">
        <v>0</v>
      </c>
      <c r="G182" s="29">
        <f t="shared" si="2"/>
        <v>0</v>
      </c>
    </row>
    <row r="183" spans="1:7" x14ac:dyDescent="0.2">
      <c r="A183" s="32" t="s">
        <v>334</v>
      </c>
      <c r="B183" s="27" t="s">
        <v>335</v>
      </c>
      <c r="C183" s="27" t="s">
        <v>36</v>
      </c>
      <c r="D183" s="27" t="s">
        <v>321</v>
      </c>
      <c r="E183" s="33">
        <v>2016</v>
      </c>
      <c r="F183" s="31">
        <v>0</v>
      </c>
      <c r="G183" s="29">
        <f t="shared" si="2"/>
        <v>0</v>
      </c>
    </row>
    <row r="184" spans="1:7" x14ac:dyDescent="0.2">
      <c r="A184" s="25" t="s">
        <v>54</v>
      </c>
      <c r="B184" s="26" t="s">
        <v>55</v>
      </c>
      <c r="C184" s="26" t="s">
        <v>9</v>
      </c>
      <c r="D184" s="27" t="s">
        <v>321</v>
      </c>
      <c r="E184" s="28">
        <v>2014</v>
      </c>
      <c r="F184" s="31">
        <v>0</v>
      </c>
      <c r="G184" s="29">
        <f t="shared" si="2"/>
        <v>0</v>
      </c>
    </row>
    <row r="185" spans="1:7" x14ac:dyDescent="0.2">
      <c r="A185" s="32" t="s">
        <v>375</v>
      </c>
      <c r="B185" s="27" t="s">
        <v>376</v>
      </c>
      <c r="C185" s="27" t="s">
        <v>36</v>
      </c>
      <c r="D185" s="27" t="s">
        <v>366</v>
      </c>
      <c r="E185" s="33">
        <v>2016</v>
      </c>
      <c r="F185" s="31">
        <v>0</v>
      </c>
      <c r="G185" s="29">
        <f t="shared" si="2"/>
        <v>0</v>
      </c>
    </row>
    <row r="186" spans="1:7" x14ac:dyDescent="0.2">
      <c r="A186" s="32" t="s">
        <v>492</v>
      </c>
      <c r="B186" s="27" t="s">
        <v>493</v>
      </c>
      <c r="C186" s="27" t="s">
        <v>36</v>
      </c>
      <c r="D186" s="27" t="s">
        <v>455</v>
      </c>
      <c r="E186" s="33">
        <v>2016</v>
      </c>
      <c r="F186" s="31">
        <v>0</v>
      </c>
      <c r="G186" s="29">
        <f t="shared" si="2"/>
        <v>0</v>
      </c>
    </row>
    <row r="187" spans="1:7" x14ac:dyDescent="0.2">
      <c r="A187" s="32" t="s">
        <v>462</v>
      </c>
      <c r="B187" s="27" t="s">
        <v>463</v>
      </c>
      <c r="C187" s="27" t="s">
        <v>36</v>
      </c>
      <c r="D187" s="27" t="s">
        <v>455</v>
      </c>
      <c r="E187" s="33">
        <v>2016</v>
      </c>
      <c r="F187" s="31">
        <v>0</v>
      </c>
      <c r="G187" s="29">
        <f t="shared" si="2"/>
        <v>0</v>
      </c>
    </row>
    <row r="188" spans="1:7" x14ac:dyDescent="0.2">
      <c r="A188" s="32" t="s">
        <v>466</v>
      </c>
      <c r="B188" s="27" t="s">
        <v>467</v>
      </c>
      <c r="C188" s="27" t="s">
        <v>36</v>
      </c>
      <c r="D188" s="27" t="s">
        <v>455</v>
      </c>
      <c r="E188" s="33">
        <v>2016</v>
      </c>
      <c r="F188" s="31">
        <v>0</v>
      </c>
      <c r="G188" s="29">
        <f t="shared" si="2"/>
        <v>0</v>
      </c>
    </row>
    <row r="189" spans="1:7" x14ac:dyDescent="0.2">
      <c r="A189" s="32" t="s">
        <v>421</v>
      </c>
      <c r="B189" s="27" t="s">
        <v>422</v>
      </c>
      <c r="C189" s="27" t="s">
        <v>9</v>
      </c>
      <c r="D189" s="27" t="s">
        <v>406</v>
      </c>
      <c r="E189" s="33">
        <v>2016</v>
      </c>
      <c r="F189" s="31">
        <v>0</v>
      </c>
      <c r="G189" s="29">
        <f t="shared" si="2"/>
        <v>0</v>
      </c>
    </row>
    <row r="190" spans="1:7" x14ac:dyDescent="0.2">
      <c r="A190" s="32" t="s">
        <v>472</v>
      </c>
      <c r="B190" s="27" t="s">
        <v>473</v>
      </c>
      <c r="C190" s="27" t="s">
        <v>36</v>
      </c>
      <c r="D190" s="27" t="s">
        <v>455</v>
      </c>
      <c r="E190" s="33">
        <v>2016</v>
      </c>
      <c r="F190" s="31">
        <v>0</v>
      </c>
      <c r="G190" s="29">
        <f t="shared" si="2"/>
        <v>0</v>
      </c>
    </row>
    <row r="191" spans="1:7" x14ac:dyDescent="0.2">
      <c r="A191" s="32" t="s">
        <v>484</v>
      </c>
      <c r="B191" s="27" t="s">
        <v>485</v>
      </c>
      <c r="C191" s="27" t="s">
        <v>36</v>
      </c>
      <c r="D191" s="27" t="s">
        <v>455</v>
      </c>
      <c r="E191" s="33">
        <v>2016</v>
      </c>
      <c r="F191" s="31">
        <v>0</v>
      </c>
      <c r="G191" s="29">
        <f t="shared" si="2"/>
        <v>0</v>
      </c>
    </row>
    <row r="192" spans="1:7" x14ac:dyDescent="0.2">
      <c r="A192" s="32" t="s">
        <v>362</v>
      </c>
      <c r="B192" s="27" t="s">
        <v>363</v>
      </c>
      <c r="C192" s="27" t="s">
        <v>36</v>
      </c>
      <c r="D192" s="27" t="s">
        <v>355</v>
      </c>
      <c r="E192" s="33">
        <v>2016</v>
      </c>
      <c r="F192" s="31">
        <v>0</v>
      </c>
      <c r="G192" s="29">
        <f t="shared" si="2"/>
        <v>0</v>
      </c>
    </row>
    <row r="193" spans="1:7" x14ac:dyDescent="0.2">
      <c r="A193" s="32" t="s">
        <v>456</v>
      </c>
      <c r="B193" s="27" t="s">
        <v>457</v>
      </c>
      <c r="C193" s="27" t="s">
        <v>36</v>
      </c>
      <c r="D193" s="27" t="s">
        <v>455</v>
      </c>
      <c r="E193" s="33">
        <v>2016</v>
      </c>
      <c r="F193" s="31">
        <v>0</v>
      </c>
      <c r="G193" s="29">
        <f t="shared" si="2"/>
        <v>0</v>
      </c>
    </row>
    <row r="194" spans="1:7" x14ac:dyDescent="0.2">
      <c r="A194" s="32" t="s">
        <v>373</v>
      </c>
      <c r="B194" s="27" t="s">
        <v>374</v>
      </c>
      <c r="C194" s="27" t="s">
        <v>36</v>
      </c>
      <c r="D194" s="27" t="s">
        <v>366</v>
      </c>
      <c r="E194" s="33">
        <v>2016</v>
      </c>
      <c r="F194" s="31">
        <v>0</v>
      </c>
      <c r="G194" s="29">
        <f t="shared" si="2"/>
        <v>0</v>
      </c>
    </row>
    <row r="195" spans="1:7" x14ac:dyDescent="0.2">
      <c r="A195" s="32" t="s">
        <v>518</v>
      </c>
      <c r="B195" s="27" t="s">
        <v>519</v>
      </c>
      <c r="C195" s="27" t="s">
        <v>36</v>
      </c>
      <c r="D195" s="27" t="s">
        <v>505</v>
      </c>
      <c r="E195" s="33">
        <v>2016</v>
      </c>
      <c r="F195" s="31">
        <v>0</v>
      </c>
      <c r="G195" s="29">
        <f t="shared" ref="G195:G248" si="3">+F195*G$251/F$251</f>
        <v>0</v>
      </c>
    </row>
    <row r="196" spans="1:7" x14ac:dyDescent="0.2">
      <c r="A196" s="32" t="s">
        <v>445</v>
      </c>
      <c r="B196" s="27" t="s">
        <v>446</v>
      </c>
      <c r="C196" s="27" t="s">
        <v>36</v>
      </c>
      <c r="D196" s="27" t="s">
        <v>428</v>
      </c>
      <c r="E196" s="33">
        <v>2016</v>
      </c>
      <c r="F196" s="31">
        <v>0</v>
      </c>
      <c r="G196" s="29">
        <f t="shared" si="3"/>
        <v>0</v>
      </c>
    </row>
    <row r="197" spans="1:7" x14ac:dyDescent="0.2">
      <c r="A197" s="32" t="s">
        <v>453</v>
      </c>
      <c r="B197" s="27" t="s">
        <v>454</v>
      </c>
      <c r="C197" s="27" t="s">
        <v>36</v>
      </c>
      <c r="D197" s="27" t="s">
        <v>455</v>
      </c>
      <c r="E197" s="33">
        <v>2016</v>
      </c>
      <c r="F197" s="31">
        <v>0</v>
      </c>
      <c r="G197" s="29">
        <f t="shared" si="3"/>
        <v>0</v>
      </c>
    </row>
    <row r="198" spans="1:7" x14ac:dyDescent="0.2">
      <c r="A198" s="32" t="s">
        <v>341</v>
      </c>
      <c r="B198" s="27" t="s">
        <v>342</v>
      </c>
      <c r="C198" s="27" t="s">
        <v>36</v>
      </c>
      <c r="D198" s="27" t="s">
        <v>340</v>
      </c>
      <c r="E198" s="33">
        <v>2016</v>
      </c>
      <c r="F198" s="31">
        <v>0</v>
      </c>
      <c r="G198" s="29">
        <f t="shared" si="3"/>
        <v>0</v>
      </c>
    </row>
    <row r="199" spans="1:7" x14ac:dyDescent="0.2">
      <c r="A199" s="32" t="s">
        <v>402</v>
      </c>
      <c r="B199" s="27" t="s">
        <v>403</v>
      </c>
      <c r="C199" s="27" t="s">
        <v>36</v>
      </c>
      <c r="D199" s="27" t="s">
        <v>389</v>
      </c>
      <c r="E199" s="33">
        <v>2016</v>
      </c>
      <c r="F199" s="31">
        <v>0</v>
      </c>
      <c r="G199" s="29">
        <f t="shared" si="3"/>
        <v>0</v>
      </c>
    </row>
    <row r="200" spans="1:7" x14ac:dyDescent="0.2">
      <c r="A200" s="32" t="s">
        <v>381</v>
      </c>
      <c r="B200" s="27" t="s">
        <v>382</v>
      </c>
      <c r="C200" s="27" t="s">
        <v>36</v>
      </c>
      <c r="D200" s="27" t="s">
        <v>366</v>
      </c>
      <c r="E200" s="33">
        <v>2016</v>
      </c>
      <c r="F200" s="31">
        <v>0</v>
      </c>
      <c r="G200" s="29">
        <f t="shared" si="3"/>
        <v>0</v>
      </c>
    </row>
    <row r="201" spans="1:7" x14ac:dyDescent="0.2">
      <c r="A201" s="32" t="s">
        <v>387</v>
      </c>
      <c r="B201" s="27" t="s">
        <v>388</v>
      </c>
      <c r="C201" s="27" t="s">
        <v>36</v>
      </c>
      <c r="D201" s="27" t="s">
        <v>389</v>
      </c>
      <c r="E201" s="33">
        <v>2016</v>
      </c>
      <c r="F201" s="31">
        <v>0</v>
      </c>
      <c r="G201" s="29">
        <f t="shared" si="3"/>
        <v>0</v>
      </c>
    </row>
    <row r="202" spans="1:7" x14ac:dyDescent="0.2">
      <c r="A202" s="32" t="s">
        <v>347</v>
      </c>
      <c r="B202" s="27" t="s">
        <v>348</v>
      </c>
      <c r="C202" s="27" t="s">
        <v>70</v>
      </c>
      <c r="D202" s="27" t="s">
        <v>101</v>
      </c>
      <c r="E202" s="33">
        <v>2016</v>
      </c>
      <c r="F202" s="31">
        <v>0</v>
      </c>
      <c r="G202" s="29">
        <f t="shared" si="3"/>
        <v>0</v>
      </c>
    </row>
    <row r="203" spans="1:7" x14ac:dyDescent="0.2">
      <c r="A203" s="32" t="s">
        <v>392</v>
      </c>
      <c r="B203" s="27" t="s">
        <v>393</v>
      </c>
      <c r="C203" s="27" t="s">
        <v>36</v>
      </c>
      <c r="D203" s="27" t="s">
        <v>389</v>
      </c>
      <c r="E203" s="33">
        <v>2016</v>
      </c>
      <c r="F203" s="31">
        <v>0</v>
      </c>
      <c r="G203" s="29">
        <f t="shared" si="3"/>
        <v>0</v>
      </c>
    </row>
    <row r="204" spans="1:7" x14ac:dyDescent="0.2">
      <c r="A204" s="32" t="s">
        <v>413</v>
      </c>
      <c r="B204" s="27" t="s">
        <v>414</v>
      </c>
      <c r="C204" s="27" t="s">
        <v>70</v>
      </c>
      <c r="D204" s="27" t="s">
        <v>406</v>
      </c>
      <c r="E204" s="33">
        <v>2016</v>
      </c>
      <c r="F204" s="31">
        <v>0</v>
      </c>
      <c r="G204" s="29">
        <f t="shared" si="3"/>
        <v>0</v>
      </c>
    </row>
    <row r="205" spans="1:7" x14ac:dyDescent="0.2">
      <c r="A205" s="32" t="s">
        <v>371</v>
      </c>
      <c r="B205" s="27" t="s">
        <v>372</v>
      </c>
      <c r="C205" s="27" t="s">
        <v>36</v>
      </c>
      <c r="D205" s="27" t="s">
        <v>366</v>
      </c>
      <c r="E205" s="33">
        <v>2016</v>
      </c>
      <c r="F205" s="31">
        <v>0</v>
      </c>
      <c r="G205" s="29">
        <f t="shared" si="3"/>
        <v>0</v>
      </c>
    </row>
    <row r="206" spans="1:7" x14ac:dyDescent="0.2">
      <c r="A206" s="32" t="s">
        <v>536</v>
      </c>
      <c r="B206" s="27" t="s">
        <v>537</v>
      </c>
      <c r="C206" s="27" t="s">
        <v>9</v>
      </c>
      <c r="D206" s="27" t="s">
        <v>389</v>
      </c>
      <c r="E206" s="33">
        <v>2014</v>
      </c>
      <c r="F206" s="31">
        <v>0</v>
      </c>
      <c r="G206" s="29">
        <f t="shared" si="3"/>
        <v>0</v>
      </c>
    </row>
    <row r="207" spans="1:7" x14ac:dyDescent="0.2">
      <c r="A207" s="32" t="s">
        <v>322</v>
      </c>
      <c r="B207" s="27" t="s">
        <v>323</v>
      </c>
      <c r="C207" s="27" t="s">
        <v>36</v>
      </c>
      <c r="D207" s="27" t="s">
        <v>321</v>
      </c>
      <c r="E207" s="33">
        <v>2016</v>
      </c>
      <c r="F207" s="31">
        <v>0</v>
      </c>
      <c r="G207" s="29">
        <f t="shared" si="3"/>
        <v>0</v>
      </c>
    </row>
    <row r="208" spans="1:7" x14ac:dyDescent="0.2">
      <c r="A208" s="32" t="s">
        <v>360</v>
      </c>
      <c r="B208" s="27" t="s">
        <v>361</v>
      </c>
      <c r="C208" s="27" t="s">
        <v>36</v>
      </c>
      <c r="D208" s="27" t="s">
        <v>355</v>
      </c>
      <c r="E208" s="33">
        <v>2016</v>
      </c>
      <c r="F208" s="31">
        <v>0</v>
      </c>
      <c r="G208" s="29">
        <f t="shared" si="3"/>
        <v>0</v>
      </c>
    </row>
    <row r="209" spans="1:7" x14ac:dyDescent="0.2">
      <c r="A209" s="32" t="s">
        <v>404</v>
      </c>
      <c r="B209" s="27" t="s">
        <v>405</v>
      </c>
      <c r="C209" s="27" t="s">
        <v>36</v>
      </c>
      <c r="D209" s="27" t="s">
        <v>406</v>
      </c>
      <c r="E209" s="33">
        <v>2016</v>
      </c>
      <c r="F209" s="31">
        <v>0</v>
      </c>
      <c r="G209" s="29">
        <f t="shared" si="3"/>
        <v>0</v>
      </c>
    </row>
    <row r="210" spans="1:7" x14ac:dyDescent="0.2">
      <c r="A210" s="32" t="s">
        <v>480</v>
      </c>
      <c r="B210" s="27" t="s">
        <v>481</v>
      </c>
      <c r="C210" s="27" t="s">
        <v>36</v>
      </c>
      <c r="D210" s="27" t="s">
        <v>455</v>
      </c>
      <c r="E210" s="33">
        <v>2016</v>
      </c>
      <c r="F210" s="31">
        <v>0</v>
      </c>
      <c r="G210" s="29">
        <f t="shared" si="3"/>
        <v>0</v>
      </c>
    </row>
    <row r="211" spans="1:7" x14ac:dyDescent="0.2">
      <c r="A211" s="32" t="s">
        <v>468</v>
      </c>
      <c r="B211" s="27" t="s">
        <v>469</v>
      </c>
      <c r="C211" s="27" t="s">
        <v>36</v>
      </c>
      <c r="D211" s="27" t="s">
        <v>455</v>
      </c>
      <c r="E211" s="33">
        <v>2016</v>
      </c>
      <c r="F211" s="31">
        <v>0</v>
      </c>
      <c r="G211" s="29">
        <f t="shared" si="3"/>
        <v>0</v>
      </c>
    </row>
    <row r="212" spans="1:7" x14ac:dyDescent="0.2">
      <c r="A212" s="32" t="s">
        <v>367</v>
      </c>
      <c r="B212" s="27" t="s">
        <v>368</v>
      </c>
      <c r="C212" s="27" t="s">
        <v>36</v>
      </c>
      <c r="D212" s="27" t="s">
        <v>366</v>
      </c>
      <c r="E212" s="33">
        <v>2016</v>
      </c>
      <c r="F212" s="31">
        <v>0</v>
      </c>
      <c r="G212" s="29">
        <f t="shared" si="3"/>
        <v>0</v>
      </c>
    </row>
    <row r="213" spans="1:7" x14ac:dyDescent="0.2">
      <c r="A213" s="32" t="s">
        <v>390</v>
      </c>
      <c r="B213" s="27" t="s">
        <v>391</v>
      </c>
      <c r="C213" s="27" t="s">
        <v>36</v>
      </c>
      <c r="D213" s="27" t="s">
        <v>389</v>
      </c>
      <c r="E213" s="33">
        <v>2016</v>
      </c>
      <c r="F213" s="31">
        <v>0</v>
      </c>
      <c r="G213" s="29">
        <f t="shared" si="3"/>
        <v>0</v>
      </c>
    </row>
    <row r="214" spans="1:7" x14ac:dyDescent="0.2">
      <c r="A214" s="32" t="s">
        <v>435</v>
      </c>
      <c r="B214" s="27" t="s">
        <v>436</v>
      </c>
      <c r="C214" s="27" t="s">
        <v>36</v>
      </c>
      <c r="D214" s="27" t="s">
        <v>428</v>
      </c>
      <c r="E214" s="33">
        <v>2016</v>
      </c>
      <c r="F214" s="31">
        <v>0</v>
      </c>
      <c r="G214" s="29">
        <f t="shared" si="3"/>
        <v>0</v>
      </c>
    </row>
    <row r="215" spans="1:7" x14ac:dyDescent="0.2">
      <c r="A215" s="32" t="s">
        <v>474</v>
      </c>
      <c r="B215" s="27" t="s">
        <v>475</v>
      </c>
      <c r="C215" s="27" t="s">
        <v>36</v>
      </c>
      <c r="D215" s="27" t="s">
        <v>455</v>
      </c>
      <c r="E215" s="33">
        <v>2016</v>
      </c>
      <c r="F215" s="31">
        <v>0</v>
      </c>
      <c r="G215" s="29">
        <f t="shared" si="3"/>
        <v>0</v>
      </c>
    </row>
    <row r="216" spans="1:7" x14ac:dyDescent="0.2">
      <c r="A216" s="32" t="s">
        <v>503</v>
      </c>
      <c r="B216" s="27" t="s">
        <v>504</v>
      </c>
      <c r="C216" s="27" t="s">
        <v>36</v>
      </c>
      <c r="D216" s="27" t="s">
        <v>505</v>
      </c>
      <c r="E216" s="33">
        <v>2016</v>
      </c>
      <c r="F216" s="31">
        <v>0</v>
      </c>
      <c r="G216" s="29">
        <f t="shared" si="3"/>
        <v>0</v>
      </c>
    </row>
    <row r="217" spans="1:7" x14ac:dyDescent="0.2">
      <c r="A217" s="32" t="s">
        <v>349</v>
      </c>
      <c r="B217" s="27" t="s">
        <v>350</v>
      </c>
      <c r="C217" s="27" t="s">
        <v>36</v>
      </c>
      <c r="D217" s="27" t="s">
        <v>101</v>
      </c>
      <c r="E217" s="33">
        <v>2016</v>
      </c>
      <c r="F217" s="31">
        <v>0</v>
      </c>
      <c r="G217" s="29">
        <f t="shared" si="3"/>
        <v>0</v>
      </c>
    </row>
    <row r="218" spans="1:7" x14ac:dyDescent="0.2">
      <c r="A218" s="32" t="s">
        <v>431</v>
      </c>
      <c r="B218" s="27" t="s">
        <v>432</v>
      </c>
      <c r="C218" s="27" t="s">
        <v>36</v>
      </c>
      <c r="D218" s="27" t="s">
        <v>428</v>
      </c>
      <c r="E218" s="33">
        <v>2016</v>
      </c>
      <c r="F218" s="31">
        <v>0</v>
      </c>
      <c r="G218" s="29">
        <f t="shared" si="3"/>
        <v>0</v>
      </c>
    </row>
    <row r="219" spans="1:7" x14ac:dyDescent="0.2">
      <c r="A219" s="32" t="s">
        <v>336</v>
      </c>
      <c r="B219" s="27" t="s">
        <v>337</v>
      </c>
      <c r="C219" s="27" t="s">
        <v>36</v>
      </c>
      <c r="D219" s="27" t="s">
        <v>321</v>
      </c>
      <c r="E219" s="33">
        <v>2016</v>
      </c>
      <c r="F219" s="31">
        <v>0</v>
      </c>
      <c r="G219" s="29">
        <f t="shared" si="3"/>
        <v>0</v>
      </c>
    </row>
    <row r="220" spans="1:7" x14ac:dyDescent="0.2">
      <c r="A220" s="32" t="s">
        <v>343</v>
      </c>
      <c r="B220" s="27" t="s">
        <v>344</v>
      </c>
      <c r="C220" s="27" t="s">
        <v>36</v>
      </c>
      <c r="D220" s="27" t="s">
        <v>340</v>
      </c>
      <c r="E220" s="33">
        <v>2016</v>
      </c>
      <c r="F220" s="31">
        <v>0</v>
      </c>
      <c r="G220" s="29">
        <f t="shared" si="3"/>
        <v>0</v>
      </c>
    </row>
    <row r="221" spans="1:7" x14ac:dyDescent="0.2">
      <c r="A221" s="32" t="s">
        <v>345</v>
      </c>
      <c r="B221" s="27" t="s">
        <v>346</v>
      </c>
      <c r="C221" s="27" t="s">
        <v>36</v>
      </c>
      <c r="D221" s="27" t="s">
        <v>101</v>
      </c>
      <c r="E221" s="33">
        <v>2016</v>
      </c>
      <c r="F221" s="31">
        <v>0</v>
      </c>
      <c r="G221" s="29">
        <f t="shared" si="3"/>
        <v>0</v>
      </c>
    </row>
    <row r="222" spans="1:7" x14ac:dyDescent="0.2">
      <c r="A222" s="32" t="s">
        <v>353</v>
      </c>
      <c r="B222" s="27" t="s">
        <v>354</v>
      </c>
      <c r="C222" s="27" t="s">
        <v>36</v>
      </c>
      <c r="D222" s="27" t="s">
        <v>355</v>
      </c>
      <c r="E222" s="33">
        <v>2016</v>
      </c>
      <c r="F222" s="31">
        <v>0</v>
      </c>
      <c r="G222" s="29">
        <f t="shared" si="3"/>
        <v>0</v>
      </c>
    </row>
    <row r="223" spans="1:7" x14ac:dyDescent="0.2">
      <c r="A223" s="32" t="s">
        <v>358</v>
      </c>
      <c r="B223" s="27" t="s">
        <v>359</v>
      </c>
      <c r="C223" s="27" t="s">
        <v>36</v>
      </c>
      <c r="D223" s="27" t="s">
        <v>355</v>
      </c>
      <c r="E223" s="33">
        <v>2016</v>
      </c>
      <c r="F223" s="31">
        <v>0</v>
      </c>
      <c r="G223" s="29">
        <f t="shared" si="3"/>
        <v>0</v>
      </c>
    </row>
    <row r="224" spans="1:7" x14ac:dyDescent="0.2">
      <c r="A224" s="32" t="s">
        <v>364</v>
      </c>
      <c r="B224" s="27" t="s">
        <v>365</v>
      </c>
      <c r="C224" s="27" t="s">
        <v>36</v>
      </c>
      <c r="D224" s="27" t="s">
        <v>366</v>
      </c>
      <c r="E224" s="33">
        <v>2016</v>
      </c>
      <c r="F224" s="31">
        <v>0</v>
      </c>
      <c r="G224" s="29">
        <f t="shared" si="3"/>
        <v>0</v>
      </c>
    </row>
    <row r="225" spans="1:7" x14ac:dyDescent="0.2">
      <c r="A225" s="32" t="s">
        <v>369</v>
      </c>
      <c r="B225" s="27" t="s">
        <v>370</v>
      </c>
      <c r="C225" s="27" t="s">
        <v>36</v>
      </c>
      <c r="D225" s="27" t="s">
        <v>366</v>
      </c>
      <c r="E225" s="33">
        <v>2016</v>
      </c>
      <c r="F225" s="31">
        <v>0</v>
      </c>
      <c r="G225" s="29">
        <f t="shared" si="3"/>
        <v>0</v>
      </c>
    </row>
    <row r="226" spans="1:7" x14ac:dyDescent="0.2">
      <c r="A226" s="32" t="s">
        <v>383</v>
      </c>
      <c r="B226" s="27" t="s">
        <v>384</v>
      </c>
      <c r="C226" s="27" t="s">
        <v>36</v>
      </c>
      <c r="D226" s="27" t="s">
        <v>366</v>
      </c>
      <c r="E226" s="33">
        <v>2016</v>
      </c>
      <c r="F226" s="31">
        <v>0</v>
      </c>
      <c r="G226" s="29">
        <f t="shared" si="3"/>
        <v>0</v>
      </c>
    </row>
    <row r="227" spans="1:7" x14ac:dyDescent="0.2">
      <c r="A227" s="32" t="s">
        <v>394</v>
      </c>
      <c r="B227" s="27" t="s">
        <v>395</v>
      </c>
      <c r="C227" s="27" t="s">
        <v>36</v>
      </c>
      <c r="D227" s="27" t="s">
        <v>389</v>
      </c>
      <c r="E227" s="33">
        <v>2016</v>
      </c>
      <c r="F227" s="31">
        <v>0</v>
      </c>
      <c r="G227" s="29">
        <f t="shared" si="3"/>
        <v>0</v>
      </c>
    </row>
    <row r="228" spans="1:7" x14ac:dyDescent="0.2">
      <c r="A228" s="32" t="s">
        <v>396</v>
      </c>
      <c r="B228" s="27" t="s">
        <v>397</v>
      </c>
      <c r="C228" s="27" t="s">
        <v>36</v>
      </c>
      <c r="D228" s="27" t="s">
        <v>389</v>
      </c>
      <c r="E228" s="33">
        <v>2016</v>
      </c>
      <c r="F228" s="31">
        <v>0</v>
      </c>
      <c r="G228" s="29">
        <f t="shared" si="3"/>
        <v>0</v>
      </c>
    </row>
    <row r="229" spans="1:7" x14ac:dyDescent="0.2">
      <c r="A229" s="32" t="s">
        <v>398</v>
      </c>
      <c r="B229" s="27" t="s">
        <v>399</v>
      </c>
      <c r="C229" s="27" t="s">
        <v>36</v>
      </c>
      <c r="D229" s="27" t="s">
        <v>389</v>
      </c>
      <c r="E229" s="33">
        <v>2016</v>
      </c>
      <c r="F229" s="31">
        <v>0</v>
      </c>
      <c r="G229" s="29">
        <f t="shared" si="3"/>
        <v>0</v>
      </c>
    </row>
    <row r="230" spans="1:7" x14ac:dyDescent="0.2">
      <c r="A230" s="32" t="s">
        <v>411</v>
      </c>
      <c r="B230" s="27" t="s">
        <v>412</v>
      </c>
      <c r="C230" s="27" t="s">
        <v>36</v>
      </c>
      <c r="D230" s="27" t="s">
        <v>406</v>
      </c>
      <c r="E230" s="33">
        <v>2016</v>
      </c>
      <c r="F230" s="31">
        <v>0</v>
      </c>
      <c r="G230" s="29">
        <f t="shared" si="3"/>
        <v>0</v>
      </c>
    </row>
    <row r="231" spans="1:7" x14ac:dyDescent="0.2">
      <c r="A231" s="32" t="s">
        <v>417</v>
      </c>
      <c r="B231" s="27" t="s">
        <v>418</v>
      </c>
      <c r="C231" s="27" t="s">
        <v>36</v>
      </c>
      <c r="D231" s="27" t="s">
        <v>406</v>
      </c>
      <c r="E231" s="33">
        <v>2016</v>
      </c>
      <c r="F231" s="31">
        <v>0</v>
      </c>
      <c r="G231" s="29">
        <f t="shared" si="3"/>
        <v>0</v>
      </c>
    </row>
    <row r="232" spans="1:7" x14ac:dyDescent="0.2">
      <c r="A232" s="32" t="s">
        <v>419</v>
      </c>
      <c r="B232" s="27" t="s">
        <v>420</v>
      </c>
      <c r="C232" s="27" t="s">
        <v>36</v>
      </c>
      <c r="D232" s="27" t="s">
        <v>406</v>
      </c>
      <c r="E232" s="33">
        <v>2016</v>
      </c>
      <c r="F232" s="31">
        <v>0</v>
      </c>
      <c r="G232" s="29">
        <f t="shared" si="3"/>
        <v>0</v>
      </c>
    </row>
    <row r="233" spans="1:7" x14ac:dyDescent="0.2">
      <c r="A233" s="32" t="s">
        <v>424</v>
      </c>
      <c r="B233" s="27" t="s">
        <v>425</v>
      </c>
      <c r="C233" s="27" t="s">
        <v>36</v>
      </c>
      <c r="D233" s="27" t="s">
        <v>231</v>
      </c>
      <c r="E233" s="33">
        <v>2016</v>
      </c>
      <c r="F233" s="31">
        <v>0</v>
      </c>
      <c r="G233" s="29">
        <f t="shared" si="3"/>
        <v>0</v>
      </c>
    </row>
    <row r="234" spans="1:7" x14ac:dyDescent="0.2">
      <c r="A234" s="32" t="s">
        <v>429</v>
      </c>
      <c r="B234" s="27" t="s">
        <v>430</v>
      </c>
      <c r="C234" s="27" t="s">
        <v>36</v>
      </c>
      <c r="D234" s="27" t="s">
        <v>428</v>
      </c>
      <c r="E234" s="33">
        <v>2016</v>
      </c>
      <c r="F234" s="31">
        <v>0</v>
      </c>
      <c r="G234" s="29">
        <f t="shared" si="3"/>
        <v>0</v>
      </c>
    </row>
    <row r="235" spans="1:7" x14ac:dyDescent="0.2">
      <c r="A235" s="32" t="s">
        <v>443</v>
      </c>
      <c r="B235" s="27" t="s">
        <v>444</v>
      </c>
      <c r="C235" s="27" t="s">
        <v>36</v>
      </c>
      <c r="D235" s="27" t="s">
        <v>428</v>
      </c>
      <c r="E235" s="33">
        <v>2016</v>
      </c>
      <c r="F235" s="31">
        <v>0</v>
      </c>
      <c r="G235" s="29">
        <f t="shared" si="3"/>
        <v>0</v>
      </c>
    </row>
    <row r="236" spans="1:7" x14ac:dyDescent="0.2">
      <c r="A236" s="32" t="s">
        <v>447</v>
      </c>
      <c r="B236" s="27" t="s">
        <v>448</v>
      </c>
      <c r="C236" s="27" t="s">
        <v>36</v>
      </c>
      <c r="D236" s="27" t="s">
        <v>428</v>
      </c>
      <c r="E236" s="33">
        <v>2016</v>
      </c>
      <c r="F236" s="31">
        <v>0</v>
      </c>
      <c r="G236" s="29">
        <f t="shared" si="3"/>
        <v>0</v>
      </c>
    </row>
    <row r="237" spans="1:7" x14ac:dyDescent="0.2">
      <c r="A237" s="32" t="s">
        <v>449</v>
      </c>
      <c r="B237" s="27" t="s">
        <v>450</v>
      </c>
      <c r="C237" s="27" t="s">
        <v>36</v>
      </c>
      <c r="D237" s="27" t="s">
        <v>428</v>
      </c>
      <c r="E237" s="33">
        <v>2016</v>
      </c>
      <c r="F237" s="31">
        <v>0</v>
      </c>
      <c r="G237" s="29">
        <f t="shared" si="3"/>
        <v>0</v>
      </c>
    </row>
    <row r="238" spans="1:7" x14ac:dyDescent="0.2">
      <c r="A238" s="32" t="s">
        <v>458</v>
      </c>
      <c r="B238" s="27" t="s">
        <v>459</v>
      </c>
      <c r="C238" s="27" t="s">
        <v>36</v>
      </c>
      <c r="D238" s="27" t="s">
        <v>455</v>
      </c>
      <c r="E238" s="33">
        <v>2016</v>
      </c>
      <c r="F238" s="31">
        <v>0</v>
      </c>
      <c r="G238" s="29">
        <f t="shared" si="3"/>
        <v>0</v>
      </c>
    </row>
    <row r="239" spans="1:7" x14ac:dyDescent="0.2">
      <c r="A239" s="32" t="s">
        <v>532</v>
      </c>
      <c r="B239" s="27" t="s">
        <v>533</v>
      </c>
      <c r="C239" s="27" t="s">
        <v>36</v>
      </c>
      <c r="D239" s="27" t="s">
        <v>455</v>
      </c>
      <c r="E239" s="33">
        <v>2015</v>
      </c>
      <c r="F239" s="31">
        <v>0</v>
      </c>
      <c r="G239" s="29">
        <f t="shared" si="3"/>
        <v>0</v>
      </c>
    </row>
    <row r="240" spans="1:7" x14ac:dyDescent="0.2">
      <c r="A240" s="32" t="s">
        <v>464</v>
      </c>
      <c r="B240" s="27" t="s">
        <v>465</v>
      </c>
      <c r="C240" s="27" t="s">
        <v>36</v>
      </c>
      <c r="D240" s="27" t="s">
        <v>455</v>
      </c>
      <c r="E240" s="33">
        <v>2016</v>
      </c>
      <c r="F240" s="31">
        <v>0</v>
      </c>
      <c r="G240" s="29">
        <f t="shared" si="3"/>
        <v>0</v>
      </c>
    </row>
    <row r="241" spans="1:7" x14ac:dyDescent="0.2">
      <c r="A241" s="32" t="s">
        <v>534</v>
      </c>
      <c r="B241" s="27" t="s">
        <v>535</v>
      </c>
      <c r="C241" s="27" t="s">
        <v>36</v>
      </c>
      <c r="D241" s="27" t="s">
        <v>455</v>
      </c>
      <c r="E241" s="33">
        <v>2015</v>
      </c>
      <c r="F241" s="31">
        <v>0</v>
      </c>
      <c r="G241" s="29">
        <f t="shared" si="3"/>
        <v>0</v>
      </c>
    </row>
    <row r="242" spans="1:7" x14ac:dyDescent="0.2">
      <c r="A242" s="32" t="s">
        <v>476</v>
      </c>
      <c r="B242" s="27" t="s">
        <v>477</v>
      </c>
      <c r="C242" s="27" t="s">
        <v>36</v>
      </c>
      <c r="D242" s="27" t="s">
        <v>455</v>
      </c>
      <c r="E242" s="33">
        <v>2016</v>
      </c>
      <c r="F242" s="31">
        <v>0</v>
      </c>
      <c r="G242" s="29">
        <f t="shared" si="3"/>
        <v>0</v>
      </c>
    </row>
    <row r="243" spans="1:7" x14ac:dyDescent="0.2">
      <c r="A243" s="32" t="s">
        <v>478</v>
      </c>
      <c r="B243" s="27" t="s">
        <v>479</v>
      </c>
      <c r="C243" s="27" t="s">
        <v>36</v>
      </c>
      <c r="D243" s="27" t="s">
        <v>455</v>
      </c>
      <c r="E243" s="33">
        <v>2016</v>
      </c>
      <c r="F243" s="31">
        <v>0</v>
      </c>
      <c r="G243" s="29">
        <f t="shared" si="3"/>
        <v>0</v>
      </c>
    </row>
    <row r="244" spans="1:7" x14ac:dyDescent="0.2">
      <c r="A244" s="32" t="s">
        <v>490</v>
      </c>
      <c r="B244" s="27" t="s">
        <v>491</v>
      </c>
      <c r="C244" s="27" t="s">
        <v>36</v>
      </c>
      <c r="D244" s="27" t="s">
        <v>455</v>
      </c>
      <c r="E244" s="33">
        <v>2016</v>
      </c>
      <c r="F244" s="31">
        <v>0</v>
      </c>
      <c r="G244" s="29">
        <f t="shared" si="3"/>
        <v>0</v>
      </c>
    </row>
    <row r="245" spans="1:7" x14ac:dyDescent="0.2">
      <c r="A245" s="32" t="s">
        <v>494</v>
      </c>
      <c r="B245" s="27" t="s">
        <v>495</v>
      </c>
      <c r="C245" s="27" t="s">
        <v>36</v>
      </c>
      <c r="D245" s="27" t="s">
        <v>496</v>
      </c>
      <c r="E245" s="33">
        <v>2016</v>
      </c>
      <c r="F245" s="31">
        <v>0</v>
      </c>
      <c r="G245" s="29">
        <f t="shared" si="3"/>
        <v>0</v>
      </c>
    </row>
    <row r="246" spans="1:7" x14ac:dyDescent="0.2">
      <c r="A246" s="32" t="s">
        <v>538</v>
      </c>
      <c r="B246" s="27" t="s">
        <v>539</v>
      </c>
      <c r="C246" s="27" t="s">
        <v>70</v>
      </c>
      <c r="D246" s="27" t="s">
        <v>505</v>
      </c>
      <c r="E246" s="33">
        <v>2015</v>
      </c>
      <c r="F246" s="31">
        <v>0</v>
      </c>
      <c r="G246" s="29">
        <f t="shared" si="3"/>
        <v>0</v>
      </c>
    </row>
    <row r="247" spans="1:7" x14ac:dyDescent="0.2">
      <c r="A247" s="32" t="s">
        <v>514</v>
      </c>
      <c r="B247" s="27" t="s">
        <v>515</v>
      </c>
      <c r="C247" s="27" t="s">
        <v>36</v>
      </c>
      <c r="D247" s="27" t="s">
        <v>505</v>
      </c>
      <c r="E247" s="33">
        <v>2016</v>
      </c>
      <c r="F247" s="31">
        <v>0</v>
      </c>
      <c r="G247" s="29">
        <f t="shared" si="3"/>
        <v>0</v>
      </c>
    </row>
    <row r="248" spans="1:7" x14ac:dyDescent="0.2">
      <c r="A248" s="32" t="s">
        <v>520</v>
      </c>
      <c r="B248" s="27" t="s">
        <v>521</v>
      </c>
      <c r="C248" s="27" t="s">
        <v>36</v>
      </c>
      <c r="D248" s="27" t="s">
        <v>505</v>
      </c>
      <c r="E248" s="33">
        <v>2016</v>
      </c>
      <c r="F248" s="31">
        <v>0</v>
      </c>
      <c r="G248" s="29">
        <f t="shared" si="3"/>
        <v>0</v>
      </c>
    </row>
    <row r="249" spans="1:7" x14ac:dyDescent="0.2">
      <c r="A249" s="74"/>
      <c r="B249" s="1"/>
      <c r="C249" s="1"/>
      <c r="D249" s="1"/>
      <c r="E249" s="2"/>
      <c r="F249" s="78"/>
      <c r="G249" s="75"/>
    </row>
    <row r="250" spans="1:7" x14ac:dyDescent="0.2">
      <c r="A250" s="74"/>
      <c r="B250" s="1"/>
      <c r="C250" s="1"/>
      <c r="D250" s="1"/>
      <c r="E250" s="2"/>
      <c r="F250" s="78"/>
      <c r="G250" s="75"/>
    </row>
    <row r="251" spans="1:7" x14ac:dyDescent="0.2">
      <c r="A251" s="74"/>
      <c r="B251" s="1"/>
      <c r="C251" s="1"/>
      <c r="D251" s="1"/>
      <c r="E251" s="2"/>
      <c r="F251" s="76">
        <f>SUM(F2:F248)</f>
        <v>99.641238348531104</v>
      </c>
      <c r="G251" s="75">
        <f>1575645953.75111-200000-[2]Montants!$U$262</f>
        <v>1571309795.3118794</v>
      </c>
    </row>
    <row r="252" spans="1:7" x14ac:dyDescent="0.2">
      <c r="F252" s="24"/>
      <c r="G252" s="24" t="s">
        <v>542</v>
      </c>
    </row>
    <row r="253" spans="1:7" x14ac:dyDescent="0.2">
      <c r="G253" s="77"/>
    </row>
  </sheetData>
  <autoFilter ref="A1:G252"/>
  <pageMargins left="0.7" right="0.7" top="0.75" bottom="0.75" header="0.3" footer="0.3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Publications</vt:lpstr>
      <vt:lpstr>Essais-Inclusions</vt:lpstr>
      <vt:lpstr>Enseignement</vt:lpstr>
      <vt:lpstr>Score global</vt:lpstr>
      <vt:lpstr>Montants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DEPREZ Marc</dc:creator>
  <cp:lastModifiedBy>harvey.wiernik</cp:lastModifiedBy>
  <cp:revision>0</cp:revision>
  <cp:lastPrinted>2017-03-14T16:11:07Z</cp:lastPrinted>
  <dcterms:created xsi:type="dcterms:W3CDTF">2016-01-26T12:01:19Z</dcterms:created>
  <dcterms:modified xsi:type="dcterms:W3CDTF">2017-05-24T16:00:09Z</dcterms:modified>
</cp:coreProperties>
</file>