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90" windowWidth="18780" windowHeight="11895" tabRatio="301"/>
  </bookViews>
  <sheets>
    <sheet name="C3-2015" sheetId="6" r:id="rId1"/>
  </sheets>
  <definedNames>
    <definedName name="_xlnm._FilterDatabase" localSheetId="0" hidden="1">'C3-2015'!$A$1:$BR$4107</definedName>
    <definedName name="_xlnm.Print_Titles" localSheetId="0">'C3-2015'!$A:$F,'C3-2015'!$1:$1</definedName>
  </definedNames>
  <calcPr calcId="125725"/>
</workbook>
</file>

<file path=xl/calcChain.xml><?xml version="1.0" encoding="utf-8"?>
<calcChain xmlns="http://schemas.openxmlformats.org/spreadsheetml/2006/main">
  <c r="BR2562" i="6"/>
  <c r="W4080" l="1"/>
  <c r="V4108"/>
  <c r="W4108"/>
  <c r="AY776" l="1"/>
  <c r="BR862"/>
  <c r="BR3548"/>
  <c r="BR3568"/>
  <c r="P2090"/>
  <c r="P3904" l="1"/>
  <c r="P3942"/>
  <c r="BR2948" l="1"/>
  <c r="BR2922"/>
  <c r="AK3085"/>
  <c r="AM1548" l="1"/>
  <c r="W3438" l="1"/>
  <c r="BR3238"/>
  <c r="BR2708"/>
  <c r="BR1487"/>
  <c r="BR1327"/>
  <c r="BR1185"/>
  <c r="BR848"/>
  <c r="BR704"/>
  <c r="BR676"/>
  <c r="BR603"/>
  <c r="BR4105"/>
  <c r="BR4097"/>
  <c r="BR4080"/>
  <c r="BR4028"/>
  <c r="BR4008"/>
  <c r="BR4005"/>
  <c r="BR3999"/>
  <c r="BR3997"/>
  <c r="BR3996"/>
  <c r="BR3990"/>
  <c r="BR3970"/>
  <c r="BR3942"/>
  <c r="BR3927"/>
  <c r="BR3908"/>
  <c r="BR3904"/>
  <c r="BR3898"/>
  <c r="BR3895"/>
  <c r="BR3894"/>
  <c r="BR3844"/>
  <c r="BR3800"/>
  <c r="BR3799"/>
  <c r="BR3798"/>
  <c r="BR3742"/>
  <c r="BR3708"/>
  <c r="BR3702"/>
  <c r="BR3654"/>
  <c r="BR3652"/>
  <c r="BR3651"/>
  <c r="BR3650"/>
  <c r="BR3638"/>
  <c r="BR3609"/>
  <c r="BR3574"/>
  <c r="BR3536"/>
  <c r="BR3522"/>
  <c r="BR3521"/>
  <c r="BR3509"/>
  <c r="BR3503"/>
  <c r="BR3467"/>
  <c r="BR3443"/>
  <c r="BR3438"/>
  <c r="BR3419"/>
  <c r="BR3391"/>
  <c r="BR3381"/>
  <c r="BR3366"/>
  <c r="BR3325"/>
  <c r="BR3299"/>
  <c r="BR3274"/>
  <c r="BR3265"/>
  <c r="BR3204"/>
  <c r="BR3187"/>
  <c r="BR3088"/>
  <c r="BR3085"/>
  <c r="BR3053"/>
  <c r="BR3001"/>
  <c r="BR2989"/>
  <c r="BR2988"/>
  <c r="BR2987"/>
  <c r="BR2918"/>
  <c r="BR2889"/>
  <c r="BR2884"/>
  <c r="BR2880"/>
  <c r="BR2878"/>
  <c r="BR2875"/>
  <c r="BR2799"/>
  <c r="BR2791"/>
  <c r="BR2785"/>
  <c r="BR2781"/>
  <c r="BR2777"/>
  <c r="BR2759"/>
  <c r="BR2752"/>
  <c r="BR2669"/>
  <c r="BR2659"/>
  <c r="BR2568"/>
  <c r="BR2559"/>
  <c r="BR2551"/>
  <c r="BR2489"/>
  <c r="BR2479"/>
  <c r="BR2415"/>
  <c r="BR2391"/>
  <c r="BR2370"/>
  <c r="BR2363"/>
  <c r="BR2352"/>
  <c r="BR2329"/>
  <c r="BR2284"/>
  <c r="BR2272"/>
  <c r="BR2242"/>
  <c r="BR2232"/>
  <c r="BR2216"/>
  <c r="BR2146"/>
  <c r="BR2138"/>
  <c r="BR2127"/>
  <c r="BR2092"/>
  <c r="BR2090"/>
  <c r="BR2058"/>
  <c r="BR2057"/>
  <c r="BR2056"/>
  <c r="BR1993"/>
  <c r="BR1952"/>
  <c r="BR1919"/>
  <c r="BR1917"/>
  <c r="BR1875"/>
  <c r="BR1870"/>
  <c r="BR1867"/>
  <c r="BR1865"/>
  <c r="BR1847"/>
  <c r="BR1827"/>
  <c r="BR1823"/>
  <c r="BR1788"/>
  <c r="BR1764"/>
  <c r="BR1733"/>
  <c r="BR1710"/>
  <c r="BR1693"/>
  <c r="BR1684"/>
  <c r="BR1632"/>
  <c r="BR1631"/>
  <c r="BR1629"/>
  <c r="BR1618"/>
  <c r="BR1578"/>
  <c r="BR1576"/>
  <c r="BR1548"/>
  <c r="BR1504"/>
  <c r="BR1502"/>
  <c r="BR1495"/>
  <c r="BR1490"/>
  <c r="BR1489"/>
  <c r="BR1486"/>
  <c r="BR1466"/>
  <c r="BR1464"/>
  <c r="BR1463"/>
  <c r="BR1433"/>
  <c r="BR1423"/>
  <c r="BR1408"/>
  <c r="BR1403"/>
  <c r="BR1319"/>
  <c r="BR1260"/>
  <c r="BR1168"/>
  <c r="BR1145"/>
  <c r="BR1135"/>
  <c r="BR1105"/>
  <c r="BR1085"/>
  <c r="BR1083"/>
  <c r="BR1057"/>
  <c r="BR1035"/>
  <c r="BR1005"/>
  <c r="BR978"/>
  <c r="BR957"/>
  <c r="BR954"/>
  <c r="BR930"/>
  <c r="BR871"/>
  <c r="BR866"/>
  <c r="BR841"/>
  <c r="BR823"/>
  <c r="BR820"/>
  <c r="BR776"/>
  <c r="BR733"/>
  <c r="BR728"/>
  <c r="BR673"/>
  <c r="BR582"/>
  <c r="BR519"/>
  <c r="BR515"/>
  <c r="BR487"/>
  <c r="BR481"/>
  <c r="BR456"/>
  <c r="BR430"/>
  <c r="BR377"/>
  <c r="BR348"/>
  <c r="BR341"/>
  <c r="BR322"/>
  <c r="BR246"/>
  <c r="BR215"/>
  <c r="BR211"/>
  <c r="BR192"/>
  <c r="BR148"/>
  <c r="BR117"/>
  <c r="BR111"/>
  <c r="BR75"/>
  <c r="BR19"/>
  <c r="BR2"/>
  <c r="BR801" l="1"/>
  <c r="AF1548" l="1"/>
  <c r="AF4108"/>
  <c r="AK211" l="1"/>
  <c r="W862" l="1"/>
  <c r="AL4108" l="1"/>
  <c r="BR4098"/>
  <c r="BR4072"/>
  <c r="BR4056"/>
  <c r="BR4036"/>
  <c r="BR4031"/>
  <c r="BR4024"/>
  <c r="BR4012"/>
  <c r="BR3965"/>
  <c r="BR3964"/>
  <c r="BR3963"/>
  <c r="BR3949"/>
  <c r="BR3905"/>
  <c r="BR3889"/>
  <c r="BR3886"/>
  <c r="BR3883"/>
  <c r="BR3869"/>
  <c r="BR3860"/>
  <c r="BR3841"/>
  <c r="BR3835"/>
  <c r="BR3785"/>
  <c r="BR3772"/>
  <c r="BR3767"/>
  <c r="BR3743"/>
  <c r="BR3721"/>
  <c r="BR3610"/>
  <c r="BR3588"/>
  <c r="BR3587"/>
  <c r="BR3569"/>
  <c r="BR3547"/>
  <c r="BR3507"/>
  <c r="BR3463"/>
  <c r="BR3452"/>
  <c r="BR3437"/>
  <c r="BR3436"/>
  <c r="BR3418"/>
  <c r="BR3327"/>
  <c r="BR3326"/>
  <c r="BR3323"/>
  <c r="BR3276"/>
  <c r="BR3273"/>
  <c r="BR3257"/>
  <c r="BR3226"/>
  <c r="BR3202"/>
  <c r="BR3179"/>
  <c r="BR3178"/>
  <c r="BR3138"/>
  <c r="BR3126"/>
  <c r="BR3124"/>
  <c r="BR3122"/>
  <c r="BR3092"/>
  <c r="BR3086"/>
  <c r="BR3080"/>
  <c r="BR3058"/>
  <c r="BR3025"/>
  <c r="BR3024"/>
  <c r="BR3016"/>
  <c r="BR2974"/>
  <c r="BR2957"/>
  <c r="BR2938"/>
  <c r="BR2937"/>
  <c r="BR2924"/>
  <c r="BR2916"/>
  <c r="BR2888"/>
  <c r="BR2868"/>
  <c r="BR2850"/>
  <c r="BR2848"/>
  <c r="BR2793"/>
  <c r="BR2773"/>
  <c r="BR2768"/>
  <c r="BR2766"/>
  <c r="BR2765"/>
  <c r="BR2763"/>
  <c r="BR2762"/>
  <c r="BR2760"/>
  <c r="BR2712"/>
  <c r="BR2691"/>
  <c r="BR2676"/>
  <c r="BR2671"/>
  <c r="BR2656"/>
  <c r="BR2649"/>
  <c r="BR2648"/>
  <c r="BR2635"/>
  <c r="BR2544"/>
  <c r="BR2539"/>
  <c r="BR2538"/>
  <c r="BR2536"/>
  <c r="BR2532"/>
  <c r="BR2490"/>
  <c r="BR2486"/>
  <c r="BR2485"/>
  <c r="BR2472"/>
  <c r="BR2427"/>
  <c r="BR2426"/>
  <c r="BR2424"/>
  <c r="BR2423"/>
  <c r="BR2394"/>
  <c r="BR2381"/>
  <c r="BR2358"/>
  <c r="BR2350"/>
  <c r="BR2324"/>
  <c r="BR2320"/>
  <c r="BR2319"/>
  <c r="BR2290"/>
  <c r="BR2285"/>
  <c r="BR2268"/>
  <c r="BR2241"/>
  <c r="BR2160"/>
  <c r="BR2144"/>
  <c r="BR2112"/>
  <c r="BR2101"/>
  <c r="BR2065"/>
  <c r="BR2032"/>
  <c r="BR2025"/>
  <c r="BR2023"/>
  <c r="BR1958"/>
  <c r="BR1918"/>
  <c r="BR1914"/>
  <c r="BR1876"/>
  <c r="BR1828"/>
  <c r="BR1826"/>
  <c r="BR1806"/>
  <c r="BR1786"/>
  <c r="BR1754"/>
  <c r="BR1750"/>
  <c r="BR1734"/>
  <c r="BR1699"/>
  <c r="BR1695"/>
  <c r="BR1694"/>
  <c r="BR1691"/>
  <c r="BR1622"/>
  <c r="BR1601"/>
  <c r="BR1595"/>
  <c r="BR1586"/>
  <c r="BR1582"/>
  <c r="BR1580"/>
  <c r="BR1579"/>
  <c r="BR1577"/>
  <c r="BR1574"/>
  <c r="BR1573"/>
  <c r="BR1521"/>
  <c r="BR1497"/>
  <c r="BR1485"/>
  <c r="BR1428"/>
  <c r="BR1426"/>
  <c r="BR1414"/>
  <c r="BR1407"/>
  <c r="BR1400"/>
  <c r="BR1378"/>
  <c r="BR1366"/>
  <c r="BR1365"/>
  <c r="BR1364"/>
  <c r="BR1341"/>
  <c r="BR1307"/>
  <c r="BR1296"/>
  <c r="BR1266"/>
  <c r="BR1263"/>
  <c r="BR1225"/>
  <c r="BR1214"/>
  <c r="BR1212"/>
  <c r="BR1176"/>
  <c r="BR1169"/>
  <c r="BR1146"/>
  <c r="BR1074"/>
  <c r="BR1059"/>
  <c r="BR1045"/>
  <c r="BR1037"/>
  <c r="BR1023"/>
  <c r="BR991"/>
  <c r="BR981"/>
  <c r="BR958"/>
  <c r="BR948"/>
  <c r="BR922"/>
  <c r="BR919"/>
  <c r="BR856"/>
  <c r="BR849"/>
  <c r="BR843"/>
  <c r="BR842"/>
  <c r="BR819"/>
  <c r="BR804"/>
  <c r="BR800"/>
  <c r="BR787"/>
  <c r="BR781"/>
  <c r="BR738"/>
  <c r="BR736"/>
  <c r="BR700"/>
  <c r="BR671"/>
  <c r="BR618"/>
  <c r="BR591"/>
  <c r="BR590"/>
  <c r="BR583"/>
  <c r="BR571"/>
  <c r="BR560"/>
  <c r="BR552"/>
  <c r="BR548"/>
  <c r="BR547"/>
  <c r="BR546"/>
  <c r="BR545"/>
  <c r="BR513"/>
  <c r="BR500"/>
  <c r="BR478"/>
  <c r="BR448"/>
  <c r="BR440"/>
  <c r="BR383"/>
  <c r="BR379"/>
  <c r="BR378"/>
  <c r="BR323"/>
  <c r="BR277"/>
  <c r="BR270"/>
  <c r="BR260"/>
  <c r="BR251"/>
  <c r="BR249"/>
  <c r="BR220"/>
  <c r="BR218"/>
  <c r="BR212"/>
  <c r="BR198"/>
  <c r="BR176"/>
  <c r="BR175"/>
  <c r="BR165"/>
  <c r="BR147"/>
  <c r="BR112"/>
  <c r="BR73"/>
  <c r="BR37"/>
  <c r="BR32"/>
  <c r="BR26"/>
  <c r="BR25"/>
  <c r="BR24"/>
  <c r="BR23"/>
  <c r="BR16"/>
  <c r="BR3"/>
  <c r="BC3574"/>
  <c r="BC1423"/>
  <c r="BC2284"/>
  <c r="BC211"/>
  <c r="BC19"/>
  <c r="AY3996"/>
  <c r="AY3574"/>
  <c r="AY2922"/>
  <c r="AY2759"/>
  <c r="AY1865"/>
  <c r="AY1917"/>
  <c r="AY1618"/>
  <c r="AY1548"/>
  <c r="AY978"/>
  <c r="AY1035"/>
  <c r="AK3996"/>
  <c r="AK2759"/>
  <c r="AK2138"/>
  <c r="AK582"/>
  <c r="AM1495"/>
  <c r="AM1504"/>
  <c r="AM1464"/>
  <c r="AF3844"/>
  <c r="AF1423"/>
  <c r="AF1466"/>
  <c r="AF456"/>
  <c r="BG3927"/>
  <c r="BG3844"/>
  <c r="BG2759"/>
  <c r="BG1504"/>
  <c r="BG1867"/>
  <c r="BG211"/>
  <c r="P1578" l="1"/>
  <c r="P3997"/>
  <c r="P3898"/>
  <c r="P4080"/>
  <c r="P4028"/>
  <c r="P4008"/>
  <c r="P4005"/>
  <c r="P3999"/>
  <c r="P3990"/>
  <c r="P3894"/>
  <c r="P3895"/>
  <c r="P3799"/>
  <c r="P3800"/>
  <c r="P3798"/>
  <c r="P3742"/>
  <c r="P3927"/>
  <c r="P3844"/>
  <c r="P3908"/>
  <c r="P3996"/>
  <c r="P4105"/>
  <c r="P3708"/>
  <c r="P3650"/>
  <c r="P3536"/>
  <c r="P3522"/>
  <c r="P3509"/>
  <c r="P3419"/>
  <c r="P3702"/>
  <c r="P3654"/>
  <c r="P3652"/>
  <c r="P3651"/>
  <c r="P3548"/>
  <c r="P3521"/>
  <c r="P3503"/>
  <c r="P3467"/>
  <c r="P3391"/>
  <c r="P3381"/>
  <c r="P3366"/>
  <c r="P3443"/>
  <c r="P3574"/>
  <c r="P3299"/>
  <c r="P3274"/>
  <c r="P3265"/>
  <c r="P3187"/>
  <c r="P3204"/>
  <c r="P3085"/>
  <c r="P3053"/>
  <c r="P3001"/>
  <c r="P2987"/>
  <c r="P2922"/>
  <c r="P2989"/>
  <c r="P2918"/>
  <c r="P2988"/>
  <c r="P1433"/>
  <c r="P1408"/>
  <c r="P1403"/>
  <c r="P515"/>
  <c r="P519"/>
  <c r="P487"/>
  <c r="P481"/>
  <c r="P2889"/>
  <c r="P2880"/>
  <c r="P2878"/>
  <c r="P2875"/>
  <c r="P2799"/>
  <c r="P2791"/>
  <c r="P2781"/>
  <c r="P2884"/>
  <c r="P2785"/>
  <c r="P2777"/>
  <c r="P2759"/>
  <c r="P2669"/>
  <c r="P2551"/>
  <c r="P2568"/>
  <c r="P2489"/>
  <c r="P2415"/>
  <c r="P2391" l="1"/>
  <c r="P2370"/>
  <c r="P2363"/>
  <c r="P2329"/>
  <c r="P2352"/>
  <c r="P2272"/>
  <c r="P2242"/>
  <c r="P2284"/>
  <c r="P2216"/>
  <c r="P2232"/>
  <c r="P2146"/>
  <c r="P2127"/>
  <c r="P2092"/>
  <c r="P2138"/>
  <c r="P2058"/>
  <c r="P2056"/>
  <c r="P1919"/>
  <c r="P1952"/>
  <c r="P1788"/>
  <c r="P1693"/>
  <c r="P1629"/>
  <c r="P1827"/>
  <c r="P1823"/>
  <c r="P1764"/>
  <c r="P1710"/>
  <c r="P1684"/>
  <c r="P1576"/>
  <c r="P1466"/>
  <c r="P1463"/>
  <c r="P1504"/>
  <c r="P1875"/>
  <c r="P1632"/>
  <c r="P1867"/>
  <c r="P1548"/>
  <c r="P1319"/>
  <c r="P1260"/>
  <c r="P1145"/>
  <c r="P1135"/>
  <c r="P1168"/>
  <c r="P1105"/>
  <c r="P1085"/>
  <c r="P1057"/>
  <c r="P957"/>
  <c r="P1035"/>
  <c r="P954"/>
  <c r="P930"/>
  <c r="P866"/>
  <c r="P841"/>
  <c r="P820"/>
  <c r="P733"/>
  <c r="P871"/>
  <c r="P776"/>
  <c r="P728"/>
  <c r="P673"/>
  <c r="P582"/>
  <c r="P377"/>
  <c r="P456"/>
  <c r="P430"/>
  <c r="P348"/>
  <c r="P322"/>
  <c r="P215"/>
  <c r="P192"/>
  <c r="P148"/>
  <c r="P211"/>
  <c r="P111"/>
  <c r="P75"/>
  <c r="P2"/>
  <c r="P19"/>
  <c r="BR4032" l="1"/>
  <c r="BR4033"/>
  <c r="BR4034"/>
  <c r="BR4035"/>
  <c r="BR3943"/>
  <c r="BR3944"/>
  <c r="BR3945"/>
  <c r="BR3946"/>
  <c r="BR3947"/>
  <c r="BR3948"/>
  <c r="AE4108" l="1"/>
  <c r="AD582" l="1"/>
  <c r="W3895" l="1"/>
  <c r="W3927"/>
  <c r="W3844"/>
  <c r="W3908"/>
  <c r="W3996"/>
  <c r="W4105"/>
  <c r="W3654"/>
  <c r="W3467"/>
  <c r="W3509"/>
  <c r="W3568"/>
  <c r="W3443"/>
  <c r="W3574"/>
  <c r="W3238"/>
  <c r="W3265"/>
  <c r="W3325"/>
  <c r="W3204"/>
  <c r="W3085"/>
  <c r="W3053"/>
  <c r="W2989"/>
  <c r="W2988"/>
  <c r="W2922"/>
  <c r="W1423"/>
  <c r="W481"/>
  <c r="W2889"/>
  <c r="W2781"/>
  <c r="W2708"/>
  <c r="W2785"/>
  <c r="W2777"/>
  <c r="W2752"/>
  <c r="W2759"/>
  <c r="W2559"/>
  <c r="W2391"/>
  <c r="W2329"/>
  <c r="W2352"/>
  <c r="W2284"/>
  <c r="W2216"/>
  <c r="W2138"/>
  <c r="W2056"/>
  <c r="W1919"/>
  <c r="W1733"/>
  <c r="W1463"/>
  <c r="W1487"/>
  <c r="W1489"/>
  <c r="W1464"/>
  <c r="W1875"/>
  <c r="W1632"/>
  <c r="W1867"/>
  <c r="W1548"/>
  <c r="W1327"/>
  <c r="W1260"/>
  <c r="W1185"/>
  <c r="W1168"/>
  <c r="W1083"/>
  <c r="W1035"/>
  <c r="W954"/>
  <c r="W848"/>
  <c r="W930"/>
  <c r="W733"/>
  <c r="W871"/>
  <c r="W776"/>
  <c r="W704"/>
  <c r="W676"/>
  <c r="W603"/>
  <c r="W582"/>
  <c r="W456"/>
  <c r="W430"/>
  <c r="W348"/>
  <c r="W322"/>
  <c r="W246"/>
  <c r="W117"/>
  <c r="W148"/>
  <c r="W211"/>
  <c r="W75"/>
  <c r="W2" l="1"/>
  <c r="W19"/>
  <c r="AX4108" l="1"/>
  <c r="BK4108" l="1"/>
  <c r="AS4108"/>
  <c r="G4108" l="1"/>
  <c r="BR4"/>
  <c r="BR5"/>
  <c r="BR6"/>
  <c r="BR7"/>
  <c r="BR8"/>
  <c r="BR9"/>
  <c r="BR10"/>
  <c r="BR11"/>
  <c r="BR12"/>
  <c r="BR13"/>
  <c r="BR14"/>
  <c r="BR15"/>
  <c r="BR17"/>
  <c r="BR18"/>
  <c r="BR20"/>
  <c r="BR21"/>
  <c r="BR22"/>
  <c r="BR27"/>
  <c r="BR28"/>
  <c r="BR29"/>
  <c r="BR30"/>
  <c r="BR31"/>
  <c r="BR33"/>
  <c r="BR34"/>
  <c r="BR35"/>
  <c r="BR36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4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09"/>
  <c r="BR110"/>
  <c r="BR113"/>
  <c r="BR114"/>
  <c r="BR115"/>
  <c r="BR116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44"/>
  <c r="BR145"/>
  <c r="BR146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6"/>
  <c r="BR167"/>
  <c r="BR168"/>
  <c r="BR169"/>
  <c r="BR170"/>
  <c r="BR171"/>
  <c r="BR172"/>
  <c r="BR173"/>
  <c r="BR174"/>
  <c r="BR177"/>
  <c r="BR178"/>
  <c r="BR179"/>
  <c r="BR180"/>
  <c r="BR181"/>
  <c r="BR182"/>
  <c r="BR183"/>
  <c r="BR184"/>
  <c r="BR185"/>
  <c r="BR186"/>
  <c r="BR187"/>
  <c r="BR188"/>
  <c r="BR189"/>
  <c r="BR190"/>
  <c r="BR191"/>
  <c r="BR193"/>
  <c r="BR194"/>
  <c r="BR195"/>
  <c r="BR196"/>
  <c r="BR197"/>
  <c r="BR199"/>
  <c r="BR200"/>
  <c r="BR201"/>
  <c r="BR202"/>
  <c r="BR203"/>
  <c r="BR204"/>
  <c r="BR205"/>
  <c r="BR206"/>
  <c r="BR207"/>
  <c r="BR208"/>
  <c r="BR209"/>
  <c r="BR210"/>
  <c r="BR213"/>
  <c r="BR214"/>
  <c r="BR216"/>
  <c r="BR217"/>
  <c r="BR219"/>
  <c r="BR221"/>
  <c r="BR222"/>
  <c r="BR223"/>
  <c r="BR224"/>
  <c r="BR225"/>
  <c r="BR226"/>
  <c r="BR227"/>
  <c r="BR228"/>
  <c r="BR229"/>
  <c r="BR230"/>
  <c r="BR231"/>
  <c r="BR232"/>
  <c r="BR233"/>
  <c r="BR234"/>
  <c r="BR235"/>
  <c r="BR236"/>
  <c r="BR237"/>
  <c r="BR238"/>
  <c r="BR239"/>
  <c r="BR240"/>
  <c r="BR241"/>
  <c r="BR242"/>
  <c r="BR243"/>
  <c r="BR244"/>
  <c r="BR245"/>
  <c r="BR247"/>
  <c r="BR248"/>
  <c r="BR250"/>
  <c r="BR252"/>
  <c r="BR253"/>
  <c r="BR254"/>
  <c r="BR255"/>
  <c r="BR256"/>
  <c r="BR257"/>
  <c r="BR258"/>
  <c r="BR259"/>
  <c r="BR261"/>
  <c r="BR262"/>
  <c r="BR263"/>
  <c r="BR264"/>
  <c r="BR265"/>
  <c r="BR266"/>
  <c r="BR267"/>
  <c r="BR268"/>
  <c r="BR269"/>
  <c r="BR271"/>
  <c r="BR272"/>
  <c r="BR273"/>
  <c r="BR274"/>
  <c r="BR275"/>
  <c r="BR276"/>
  <c r="BR278"/>
  <c r="BR279"/>
  <c r="BR280"/>
  <c r="BR281"/>
  <c r="BR282"/>
  <c r="BR283"/>
  <c r="BR284"/>
  <c r="BR285"/>
  <c r="BR286"/>
  <c r="BR287"/>
  <c r="BR288"/>
  <c r="BR289"/>
  <c r="BR290"/>
  <c r="BR291"/>
  <c r="BR292"/>
  <c r="BR293"/>
  <c r="BR294"/>
  <c r="BR295"/>
  <c r="BR296"/>
  <c r="BR297"/>
  <c r="BR298"/>
  <c r="BR299"/>
  <c r="BR300"/>
  <c r="BR301"/>
  <c r="BR302"/>
  <c r="BR303"/>
  <c r="BR304"/>
  <c r="BR305"/>
  <c r="BR306"/>
  <c r="BR307"/>
  <c r="BR308"/>
  <c r="BR309"/>
  <c r="BR310"/>
  <c r="BR311"/>
  <c r="BR312"/>
  <c r="BR313"/>
  <c r="BR314"/>
  <c r="BR315"/>
  <c r="BR316"/>
  <c r="BR317"/>
  <c r="BR318"/>
  <c r="BR319"/>
  <c r="BR320"/>
  <c r="BR321"/>
  <c r="BR324"/>
  <c r="BR325"/>
  <c r="BR326"/>
  <c r="BR327"/>
  <c r="BR328"/>
  <c r="BR329"/>
  <c r="BR330"/>
  <c r="BR331"/>
  <c r="BR332"/>
  <c r="BR333"/>
  <c r="BR334"/>
  <c r="BR335"/>
  <c r="BR336"/>
  <c r="BR337"/>
  <c r="BR338"/>
  <c r="BR339"/>
  <c r="BR340"/>
  <c r="BR342"/>
  <c r="BR343"/>
  <c r="BR344"/>
  <c r="BR345"/>
  <c r="BR346"/>
  <c r="BR347"/>
  <c r="BR349"/>
  <c r="BR350"/>
  <c r="BR351"/>
  <c r="BR352"/>
  <c r="BR353"/>
  <c r="BR354"/>
  <c r="BR355"/>
  <c r="BR356"/>
  <c r="BR357"/>
  <c r="BR358"/>
  <c r="BR359"/>
  <c r="BR360"/>
  <c r="BR361"/>
  <c r="BR362"/>
  <c r="BR363"/>
  <c r="BR364"/>
  <c r="BR365"/>
  <c r="BR366"/>
  <c r="BR367"/>
  <c r="BR368"/>
  <c r="BR369"/>
  <c r="BR370"/>
  <c r="BR371"/>
  <c r="BR372"/>
  <c r="BR373"/>
  <c r="BR374"/>
  <c r="BR375"/>
  <c r="BR376"/>
  <c r="BR380"/>
  <c r="BR381"/>
  <c r="BR382"/>
  <c r="BR384"/>
  <c r="BR385"/>
  <c r="BR386"/>
  <c r="BR387"/>
  <c r="BR388"/>
  <c r="BR389"/>
  <c r="BR390"/>
  <c r="BR391"/>
  <c r="BR392"/>
  <c r="BR393"/>
  <c r="BR394"/>
  <c r="BR395"/>
  <c r="BR396"/>
  <c r="BR397"/>
  <c r="BR398"/>
  <c r="BR399"/>
  <c r="BR400"/>
  <c r="BR401"/>
  <c r="BR402"/>
  <c r="BR403"/>
  <c r="BR404"/>
  <c r="BR405"/>
  <c r="BR406"/>
  <c r="BR407"/>
  <c r="BR408"/>
  <c r="BR409"/>
  <c r="BR410"/>
  <c r="BR411"/>
  <c r="BR412"/>
  <c r="BR413"/>
  <c r="BR414"/>
  <c r="BR415"/>
  <c r="BR416"/>
  <c r="BR417"/>
  <c r="BR418"/>
  <c r="BR419"/>
  <c r="BR420"/>
  <c r="BR421"/>
  <c r="BR422"/>
  <c r="BR423"/>
  <c r="BR424"/>
  <c r="BR425"/>
  <c r="BR426"/>
  <c r="BR427"/>
  <c r="BR428"/>
  <c r="BR429"/>
  <c r="BR431"/>
  <c r="BR432"/>
  <c r="BR433"/>
  <c r="BR434"/>
  <c r="BR435"/>
  <c r="BR436"/>
  <c r="BR437"/>
  <c r="BR438"/>
  <c r="BR439"/>
  <c r="BR441"/>
  <c r="BR442"/>
  <c r="BR443"/>
  <c r="BR444"/>
  <c r="BR445"/>
  <c r="BR446"/>
  <c r="BR447"/>
  <c r="BR449"/>
  <c r="BR450"/>
  <c r="BR451"/>
  <c r="BR452"/>
  <c r="BR453"/>
  <c r="BR454"/>
  <c r="BR455"/>
  <c r="BR457"/>
  <c r="BR458"/>
  <c r="BR459"/>
  <c r="BR460"/>
  <c r="BR461"/>
  <c r="BR462"/>
  <c r="BR463"/>
  <c r="BR464"/>
  <c r="BR465"/>
  <c r="BR466"/>
  <c r="BR467"/>
  <c r="BR468"/>
  <c r="BR469"/>
  <c r="BR470"/>
  <c r="BR471"/>
  <c r="BR472"/>
  <c r="BR473"/>
  <c r="BR474"/>
  <c r="BR475"/>
  <c r="BR476"/>
  <c r="BR477"/>
  <c r="BR479"/>
  <c r="BR480"/>
  <c r="BR482"/>
  <c r="BR483"/>
  <c r="BR484"/>
  <c r="BR485"/>
  <c r="BR486"/>
  <c r="BR488"/>
  <c r="BR489"/>
  <c r="BR490"/>
  <c r="BR491"/>
  <c r="BR492"/>
  <c r="BR493"/>
  <c r="BR494"/>
  <c r="BR495"/>
  <c r="BR496"/>
  <c r="BR497"/>
  <c r="BR498"/>
  <c r="BR499"/>
  <c r="BR501"/>
  <c r="BR502"/>
  <c r="BR503"/>
  <c r="BR504"/>
  <c r="BR505"/>
  <c r="BR506"/>
  <c r="BR507"/>
  <c r="BR508"/>
  <c r="BR509"/>
  <c r="BR510"/>
  <c r="BR511"/>
  <c r="BR512"/>
  <c r="BR514"/>
  <c r="BR516"/>
  <c r="BR517"/>
  <c r="BR518"/>
  <c r="BR520"/>
  <c r="BR521"/>
  <c r="BR522"/>
  <c r="BR523"/>
  <c r="BR524"/>
  <c r="BR525"/>
  <c r="BR526"/>
  <c r="BR527"/>
  <c r="BR528"/>
  <c r="BR529"/>
  <c r="BR530"/>
  <c r="BR531"/>
  <c r="BR532"/>
  <c r="BR533"/>
  <c r="BR534"/>
  <c r="BR535"/>
  <c r="BR536"/>
  <c r="BR537"/>
  <c r="BR538"/>
  <c r="BR539"/>
  <c r="BR540"/>
  <c r="BR541"/>
  <c r="BR542"/>
  <c r="BR543"/>
  <c r="BR544"/>
  <c r="BR549"/>
  <c r="BR550"/>
  <c r="BR551"/>
  <c r="BR553"/>
  <c r="BR554"/>
  <c r="BR555"/>
  <c r="BR556"/>
  <c r="BR557"/>
  <c r="BR558"/>
  <c r="BR559"/>
  <c r="BR561"/>
  <c r="BR562"/>
  <c r="BR563"/>
  <c r="BR564"/>
  <c r="BR565"/>
  <c r="BR566"/>
  <c r="BR567"/>
  <c r="BR568"/>
  <c r="BR569"/>
  <c r="BR570"/>
  <c r="BR572"/>
  <c r="BR573"/>
  <c r="BR574"/>
  <c r="BR575"/>
  <c r="BR576"/>
  <c r="BR577"/>
  <c r="BR578"/>
  <c r="BR579"/>
  <c r="BR580"/>
  <c r="BR581"/>
  <c r="BR584"/>
  <c r="BR585"/>
  <c r="BR586"/>
  <c r="BR587"/>
  <c r="BR588"/>
  <c r="BR589"/>
  <c r="BR592"/>
  <c r="BR593"/>
  <c r="BR594"/>
  <c r="BR595"/>
  <c r="BR596"/>
  <c r="BR597"/>
  <c r="BR598"/>
  <c r="BR599"/>
  <c r="BR600"/>
  <c r="BR601"/>
  <c r="BR602"/>
  <c r="BR604"/>
  <c r="BR605"/>
  <c r="BR606"/>
  <c r="BR607"/>
  <c r="BR608"/>
  <c r="BR609"/>
  <c r="BR610"/>
  <c r="BR611"/>
  <c r="BR612"/>
  <c r="BR613"/>
  <c r="BR614"/>
  <c r="BR615"/>
  <c r="BR616"/>
  <c r="BR617"/>
  <c r="BR619"/>
  <c r="BR620"/>
  <c r="BR621"/>
  <c r="BR622"/>
  <c r="BR623"/>
  <c r="BR624"/>
  <c r="BR625"/>
  <c r="BR626"/>
  <c r="BR627"/>
  <c r="BR628"/>
  <c r="BR629"/>
  <c r="BR630"/>
  <c r="BR631"/>
  <c r="BR632"/>
  <c r="BR633"/>
  <c r="BR634"/>
  <c r="BR635"/>
  <c r="BR636"/>
  <c r="BR637"/>
  <c r="BR638"/>
  <c r="BR639"/>
  <c r="BR640"/>
  <c r="BR641"/>
  <c r="BR642"/>
  <c r="BR643"/>
  <c r="BR644"/>
  <c r="BR645"/>
  <c r="BR646"/>
  <c r="BR647"/>
  <c r="BR648"/>
  <c r="BR649"/>
  <c r="BR650"/>
  <c r="BR651"/>
  <c r="BR652"/>
  <c r="BR653"/>
  <c r="BR654"/>
  <c r="BR655"/>
  <c r="BR656"/>
  <c r="BR657"/>
  <c r="BR658"/>
  <c r="BR659"/>
  <c r="BR660"/>
  <c r="BR661"/>
  <c r="BR662"/>
  <c r="BR663"/>
  <c r="BR664"/>
  <c r="BR665"/>
  <c r="BR666"/>
  <c r="BR667"/>
  <c r="BR668"/>
  <c r="BR669"/>
  <c r="BR670"/>
  <c r="BR672"/>
  <c r="BR674"/>
  <c r="BR675"/>
  <c r="BR677"/>
  <c r="BR678"/>
  <c r="BR679"/>
  <c r="BR680"/>
  <c r="BR681"/>
  <c r="BR682"/>
  <c r="BR683"/>
  <c r="BR684"/>
  <c r="BR685"/>
  <c r="BR686"/>
  <c r="BR687"/>
  <c r="BR688"/>
  <c r="BR689"/>
  <c r="BR690"/>
  <c r="BR691"/>
  <c r="BR692"/>
  <c r="BR693"/>
  <c r="BR694"/>
  <c r="BR695"/>
  <c r="BR696"/>
  <c r="BR697"/>
  <c r="BR698"/>
  <c r="BR699"/>
  <c r="BR701"/>
  <c r="BR702"/>
  <c r="BR703"/>
  <c r="BR705"/>
  <c r="BR706"/>
  <c r="BR707"/>
  <c r="BR708"/>
  <c r="BR709"/>
  <c r="BR710"/>
  <c r="BR711"/>
  <c r="BR712"/>
  <c r="BR713"/>
  <c r="BR714"/>
  <c r="BR715"/>
  <c r="BR716"/>
  <c r="BR717"/>
  <c r="BR718"/>
  <c r="BR719"/>
  <c r="BR720"/>
  <c r="BR721"/>
  <c r="BR722"/>
  <c r="BR723"/>
  <c r="BR724"/>
  <c r="BR725"/>
  <c r="BR726"/>
  <c r="BR727"/>
  <c r="BR729"/>
  <c r="BR730"/>
  <c r="BR731"/>
  <c r="BR732"/>
  <c r="BR734"/>
  <c r="BR735"/>
  <c r="BR737"/>
  <c r="BR739"/>
  <c r="BR740"/>
  <c r="BR741"/>
  <c r="BR742"/>
  <c r="BR743"/>
  <c r="BR744"/>
  <c r="BR745"/>
  <c r="BR746"/>
  <c r="BR747"/>
  <c r="BR748"/>
  <c r="BR749"/>
  <c r="BR750"/>
  <c r="BR751"/>
  <c r="BR752"/>
  <c r="BR753"/>
  <c r="BR754"/>
  <c r="BR755"/>
  <c r="BR756"/>
  <c r="BR757"/>
  <c r="BR758"/>
  <c r="BR759"/>
  <c r="BR760"/>
  <c r="BR761"/>
  <c r="BR762"/>
  <c r="BR763"/>
  <c r="BR764"/>
  <c r="BR765"/>
  <c r="BR766"/>
  <c r="BR767"/>
  <c r="BR768"/>
  <c r="BR769"/>
  <c r="BR770"/>
  <c r="BR771"/>
  <c r="BR772"/>
  <c r="BR773"/>
  <c r="BR774"/>
  <c r="BR775"/>
  <c r="BR777"/>
  <c r="BR778"/>
  <c r="BR779"/>
  <c r="BR780"/>
  <c r="BR782"/>
  <c r="BR783"/>
  <c r="BR784"/>
  <c r="BR785"/>
  <c r="BR786"/>
  <c r="BR788"/>
  <c r="BR789"/>
  <c r="BR790"/>
  <c r="BR791"/>
  <c r="BR792"/>
  <c r="BR793"/>
  <c r="BR794"/>
  <c r="BR795"/>
  <c r="BR796"/>
  <c r="BR797"/>
  <c r="BR798"/>
  <c r="BR799"/>
  <c r="BR802"/>
  <c r="BR803"/>
  <c r="BR805"/>
  <c r="BR806"/>
  <c r="BR807"/>
  <c r="BR808"/>
  <c r="BR809"/>
  <c r="BR810"/>
  <c r="BR811"/>
  <c r="BR812"/>
  <c r="BR813"/>
  <c r="BR814"/>
  <c r="BR815"/>
  <c r="BR816"/>
  <c r="BR817"/>
  <c r="BR818"/>
  <c r="BR821"/>
  <c r="BR822"/>
  <c r="BR824"/>
  <c r="BR825"/>
  <c r="BR826"/>
  <c r="BR827"/>
  <c r="BR828"/>
  <c r="BR829"/>
  <c r="BR830"/>
  <c r="BR831"/>
  <c r="BR832"/>
  <c r="BR833"/>
  <c r="BR834"/>
  <c r="BR835"/>
  <c r="BR836"/>
  <c r="BR837"/>
  <c r="BR838"/>
  <c r="BR839"/>
  <c r="BR840"/>
  <c r="BR844"/>
  <c r="BR845"/>
  <c r="BR846"/>
  <c r="BR847"/>
  <c r="BR850"/>
  <c r="BR851"/>
  <c r="BR852"/>
  <c r="BR853"/>
  <c r="BR854"/>
  <c r="BR855"/>
  <c r="BR857"/>
  <c r="BR858"/>
  <c r="BR859"/>
  <c r="BR860"/>
  <c r="BR861"/>
  <c r="BR863"/>
  <c r="BR864"/>
  <c r="BR865"/>
  <c r="BR867"/>
  <c r="BR868"/>
  <c r="BR869"/>
  <c r="BR870"/>
  <c r="BR872"/>
  <c r="BR873"/>
  <c r="BR874"/>
  <c r="BR875"/>
  <c r="BR876"/>
  <c r="BR877"/>
  <c r="BR878"/>
  <c r="BR879"/>
  <c r="BR880"/>
  <c r="BR881"/>
  <c r="BR882"/>
  <c r="BR883"/>
  <c r="BR884"/>
  <c r="BR885"/>
  <c r="BR886"/>
  <c r="BR887"/>
  <c r="BR888"/>
  <c r="BR889"/>
  <c r="BR890"/>
  <c r="BR891"/>
  <c r="BR892"/>
  <c r="BR893"/>
  <c r="BR894"/>
  <c r="BR895"/>
  <c r="BR896"/>
  <c r="BR897"/>
  <c r="BR898"/>
  <c r="BR899"/>
  <c r="BR900"/>
  <c r="BR901"/>
  <c r="BR902"/>
  <c r="BR903"/>
  <c r="BR904"/>
  <c r="BR905"/>
  <c r="BR906"/>
  <c r="BR907"/>
  <c r="BR908"/>
  <c r="BR909"/>
  <c r="BR910"/>
  <c r="BR911"/>
  <c r="BR912"/>
  <c r="BR913"/>
  <c r="BR914"/>
  <c r="BR915"/>
  <c r="BR916"/>
  <c r="BR917"/>
  <c r="BR918"/>
  <c r="BR920"/>
  <c r="BR921"/>
  <c r="BR923"/>
  <c r="BR924"/>
  <c r="BR925"/>
  <c r="BR926"/>
  <c r="BR927"/>
  <c r="BR928"/>
  <c r="BR929"/>
  <c r="BR931"/>
  <c r="BR932"/>
  <c r="BR933"/>
  <c r="BR934"/>
  <c r="BR935"/>
  <c r="BR936"/>
  <c r="BR937"/>
  <c r="BR938"/>
  <c r="BR939"/>
  <c r="BR940"/>
  <c r="BR941"/>
  <c r="BR942"/>
  <c r="BR943"/>
  <c r="BR944"/>
  <c r="BR945"/>
  <c r="BR946"/>
  <c r="BR947"/>
  <c r="BR949"/>
  <c r="BR950"/>
  <c r="BR951"/>
  <c r="BR952"/>
  <c r="BR953"/>
  <c r="BR955"/>
  <c r="BR956"/>
  <c r="BR959"/>
  <c r="BR960"/>
  <c r="BR961"/>
  <c r="BR962"/>
  <c r="BR963"/>
  <c r="BR964"/>
  <c r="BR965"/>
  <c r="BR966"/>
  <c r="BR967"/>
  <c r="BR968"/>
  <c r="BR969"/>
  <c r="BR970"/>
  <c r="BR971"/>
  <c r="BR972"/>
  <c r="BR973"/>
  <c r="BR974"/>
  <c r="BR975"/>
  <c r="BR976"/>
  <c r="BR977"/>
  <c r="BR979"/>
  <c r="BR980"/>
  <c r="BR982"/>
  <c r="BR983"/>
  <c r="BR984"/>
  <c r="BR985"/>
  <c r="BR986"/>
  <c r="BR987"/>
  <c r="BR988"/>
  <c r="BR989"/>
  <c r="BR990"/>
  <c r="BR992"/>
  <c r="BR993"/>
  <c r="BR994"/>
  <c r="BR995"/>
  <c r="BR996"/>
  <c r="BR997"/>
  <c r="BR998"/>
  <c r="BR999"/>
  <c r="BR1000"/>
  <c r="BR1001"/>
  <c r="BR1002"/>
  <c r="BR1003"/>
  <c r="BR1004"/>
  <c r="BR1006"/>
  <c r="BR1007"/>
  <c r="BR1008"/>
  <c r="BR1009"/>
  <c r="BR1010"/>
  <c r="BR1011"/>
  <c r="BR1012"/>
  <c r="BR1013"/>
  <c r="BR1014"/>
  <c r="BR1015"/>
  <c r="BR1016"/>
  <c r="BR1017"/>
  <c r="BR1018"/>
  <c r="BR1019"/>
  <c r="BR1020"/>
  <c r="BR1021"/>
  <c r="BR1022"/>
  <c r="BR1024"/>
  <c r="BR1025"/>
  <c r="BR1026"/>
  <c r="BR1027"/>
  <c r="BR1028"/>
  <c r="BR1029"/>
  <c r="BR1030"/>
  <c r="BR1031"/>
  <c r="BR1032"/>
  <c r="BR1033"/>
  <c r="BR1034"/>
  <c r="BR1036"/>
  <c r="BR1038"/>
  <c r="BR1039"/>
  <c r="BR1040"/>
  <c r="BR1041"/>
  <c r="BR1042"/>
  <c r="BR1043"/>
  <c r="BR1044"/>
  <c r="BR1046"/>
  <c r="BR1047"/>
  <c r="BR1048"/>
  <c r="BR1049"/>
  <c r="BR1050"/>
  <c r="BR1051"/>
  <c r="BR1052"/>
  <c r="BR1053"/>
  <c r="BR1054"/>
  <c r="BR1055"/>
  <c r="BR1056"/>
  <c r="BR1058"/>
  <c r="BR1060"/>
  <c r="BR1061"/>
  <c r="BR1062"/>
  <c r="BR1063"/>
  <c r="BR1064"/>
  <c r="BR1065"/>
  <c r="BR1066"/>
  <c r="BR1067"/>
  <c r="BR1068"/>
  <c r="BR1069"/>
  <c r="BR1070"/>
  <c r="BR1071"/>
  <c r="BR1072"/>
  <c r="BR1073"/>
  <c r="BR1075"/>
  <c r="BR1076"/>
  <c r="BR1077"/>
  <c r="BR1078"/>
  <c r="BR1079"/>
  <c r="BR1080"/>
  <c r="BR1081"/>
  <c r="BR1082"/>
  <c r="BR1084"/>
  <c r="BR1086"/>
  <c r="BR1087"/>
  <c r="BR1088"/>
  <c r="BR1089"/>
  <c r="BR1090"/>
  <c r="BR1091"/>
  <c r="BR1092"/>
  <c r="BR1093"/>
  <c r="BR1094"/>
  <c r="BR1095"/>
  <c r="BR1096"/>
  <c r="BR1097"/>
  <c r="BR1098"/>
  <c r="BR1099"/>
  <c r="BR1100"/>
  <c r="BR1101"/>
  <c r="BR1102"/>
  <c r="BR1103"/>
  <c r="BR1104"/>
  <c r="BR1106"/>
  <c r="BR1107"/>
  <c r="BR1108"/>
  <c r="BR1109"/>
  <c r="BR1110"/>
  <c r="BR1111"/>
  <c r="BR1112"/>
  <c r="BR1113"/>
  <c r="BR1114"/>
  <c r="BR1115"/>
  <c r="BR1116"/>
  <c r="BR1117"/>
  <c r="BR1118"/>
  <c r="BR1119"/>
  <c r="BR1120"/>
  <c r="BR1121"/>
  <c r="BR1122"/>
  <c r="BR1123"/>
  <c r="BR1124"/>
  <c r="BR1125"/>
  <c r="BR1126"/>
  <c r="BR1127"/>
  <c r="BR1128"/>
  <c r="BR1129"/>
  <c r="BR1130"/>
  <c r="BR1131"/>
  <c r="BR1132"/>
  <c r="BR1133"/>
  <c r="BR1134"/>
  <c r="BR1136"/>
  <c r="BR1137"/>
  <c r="BR1138"/>
  <c r="BR1139"/>
  <c r="BR1140"/>
  <c r="BR1141"/>
  <c r="BR1142"/>
  <c r="BR1143"/>
  <c r="BR1144"/>
  <c r="BR1147"/>
  <c r="BR1148"/>
  <c r="BR1149"/>
  <c r="BR1150"/>
  <c r="BR1151"/>
  <c r="BR1152"/>
  <c r="BR1153"/>
  <c r="BR1154"/>
  <c r="BR1155"/>
  <c r="BR1156"/>
  <c r="BR1157"/>
  <c r="BR1158"/>
  <c r="BR1159"/>
  <c r="BR1160"/>
  <c r="BR1161"/>
  <c r="BR1162"/>
  <c r="BR1163"/>
  <c r="BR1164"/>
  <c r="BR1165"/>
  <c r="BR1166"/>
  <c r="BR1167"/>
  <c r="BR1170"/>
  <c r="BR1171"/>
  <c r="BR1172"/>
  <c r="BR1173"/>
  <c r="BR1174"/>
  <c r="BR1175"/>
  <c r="BR1177"/>
  <c r="BR1178"/>
  <c r="BR1179"/>
  <c r="BR1180"/>
  <c r="BR1181"/>
  <c r="BR1182"/>
  <c r="BR1183"/>
  <c r="BR1184"/>
  <c r="BR1186"/>
  <c r="BR1187"/>
  <c r="BR1188"/>
  <c r="BR1189"/>
  <c r="BR1190"/>
  <c r="BR1191"/>
  <c r="BR1192"/>
  <c r="BR1193"/>
  <c r="BR1194"/>
  <c r="BR1195"/>
  <c r="BR1196"/>
  <c r="BR1197"/>
  <c r="BR1198"/>
  <c r="BR1199"/>
  <c r="BR1200"/>
  <c r="BR1201"/>
  <c r="BR1202"/>
  <c r="BR1203"/>
  <c r="BR1204"/>
  <c r="BR1205"/>
  <c r="BR1206"/>
  <c r="BR1207"/>
  <c r="BR1208"/>
  <c r="BR1209"/>
  <c r="BR1210"/>
  <c r="BR1211"/>
  <c r="BR1213"/>
  <c r="BR1215"/>
  <c r="BR1216"/>
  <c r="BR1217"/>
  <c r="BR1218"/>
  <c r="BR1219"/>
  <c r="BR1220"/>
  <c r="BR1221"/>
  <c r="BR1222"/>
  <c r="BR1223"/>
  <c r="BR1224"/>
  <c r="BR1226"/>
  <c r="BR1227"/>
  <c r="BR1228"/>
  <c r="BR1229"/>
  <c r="BR1230"/>
  <c r="BR1231"/>
  <c r="BR1232"/>
  <c r="BR1233"/>
  <c r="BR1234"/>
  <c r="BR1235"/>
  <c r="BR1236"/>
  <c r="BR1237"/>
  <c r="BR1238"/>
  <c r="BR1239"/>
  <c r="BR1240"/>
  <c r="BR1241"/>
  <c r="BR1242"/>
  <c r="BR1243"/>
  <c r="BR1244"/>
  <c r="BR1245"/>
  <c r="BR1246"/>
  <c r="BR1247"/>
  <c r="BR1248"/>
  <c r="BR1249"/>
  <c r="BR1250"/>
  <c r="BR1251"/>
  <c r="BR1252"/>
  <c r="BR1253"/>
  <c r="BR1254"/>
  <c r="BR1255"/>
  <c r="BR1256"/>
  <c r="BR1257"/>
  <c r="BR1258"/>
  <c r="BR1259"/>
  <c r="BR1261"/>
  <c r="BR1262"/>
  <c r="BR1264"/>
  <c r="BR1265"/>
  <c r="BR1267"/>
  <c r="BR1268"/>
  <c r="BR1269"/>
  <c r="BR1270"/>
  <c r="BR1271"/>
  <c r="BR1272"/>
  <c r="BR1273"/>
  <c r="BR1274"/>
  <c r="BR1275"/>
  <c r="BR1276"/>
  <c r="BR1277"/>
  <c r="BR1278"/>
  <c r="BR1279"/>
  <c r="BR1280"/>
  <c r="BR1281"/>
  <c r="BR1282"/>
  <c r="BR1283"/>
  <c r="BR1284"/>
  <c r="BR1285"/>
  <c r="BR1286"/>
  <c r="BR1287"/>
  <c r="BR1288"/>
  <c r="BR1289"/>
  <c r="BR1290"/>
  <c r="BR1291"/>
  <c r="BR1292"/>
  <c r="BR1293"/>
  <c r="BR1294"/>
  <c r="BR1295"/>
  <c r="BR1297"/>
  <c r="BR1298"/>
  <c r="BR1299"/>
  <c r="BR1300"/>
  <c r="BR1301"/>
  <c r="BR1302"/>
  <c r="BR1303"/>
  <c r="BR1304"/>
  <c r="BR1305"/>
  <c r="BR1306"/>
  <c r="BR1308"/>
  <c r="BR1309"/>
  <c r="BR1310"/>
  <c r="BR1311"/>
  <c r="BR1312"/>
  <c r="BR1313"/>
  <c r="BR1314"/>
  <c r="BR1315"/>
  <c r="BR1316"/>
  <c r="BR1317"/>
  <c r="BR1318"/>
  <c r="BR1320"/>
  <c r="BR1321"/>
  <c r="BR1322"/>
  <c r="BR1323"/>
  <c r="BR1324"/>
  <c r="BR1325"/>
  <c r="BR1326"/>
  <c r="BR1328"/>
  <c r="BR1329"/>
  <c r="BR1330"/>
  <c r="BR1331"/>
  <c r="BR1332"/>
  <c r="BR1333"/>
  <c r="BR1334"/>
  <c r="BR1335"/>
  <c r="BR1336"/>
  <c r="BR1337"/>
  <c r="BR1338"/>
  <c r="BR1339"/>
  <c r="BR1340"/>
  <c r="BR1342"/>
  <c r="BR1343"/>
  <c r="BR1344"/>
  <c r="BR1345"/>
  <c r="BR1346"/>
  <c r="BR1347"/>
  <c r="BR1348"/>
  <c r="BR1349"/>
  <c r="BR1350"/>
  <c r="BR1351"/>
  <c r="BR1352"/>
  <c r="BR1353"/>
  <c r="BR1354"/>
  <c r="BR1355"/>
  <c r="BR1356"/>
  <c r="BR1357"/>
  <c r="BR1358"/>
  <c r="BR1359"/>
  <c r="BR1360"/>
  <c r="BR1361"/>
  <c r="BR1362"/>
  <c r="BR1363"/>
  <c r="BR1367"/>
  <c r="BR1368"/>
  <c r="BR1369"/>
  <c r="BR1370"/>
  <c r="BR1371"/>
  <c r="BR1372"/>
  <c r="BR1373"/>
  <c r="BR1374"/>
  <c r="BR1375"/>
  <c r="BR1376"/>
  <c r="BR1377"/>
  <c r="BR1379"/>
  <c r="BR1380"/>
  <c r="BR1381"/>
  <c r="BR1382"/>
  <c r="BR1383"/>
  <c r="BR1384"/>
  <c r="BR1385"/>
  <c r="BR1386"/>
  <c r="BR1387"/>
  <c r="BR1388"/>
  <c r="BR1389"/>
  <c r="BR1390"/>
  <c r="BR1391"/>
  <c r="BR1392"/>
  <c r="BR1393"/>
  <c r="BR1394"/>
  <c r="BR1395"/>
  <c r="BR1396"/>
  <c r="BR1397"/>
  <c r="BR1398"/>
  <c r="BR1399"/>
  <c r="BR1401"/>
  <c r="BR1402"/>
  <c r="BR1404"/>
  <c r="BR1405"/>
  <c r="BR1406"/>
  <c r="BR1409"/>
  <c r="BR1410"/>
  <c r="BR1411"/>
  <c r="BR1412"/>
  <c r="BR1413"/>
  <c r="BR1415"/>
  <c r="BR1416"/>
  <c r="BR1417"/>
  <c r="BR1418"/>
  <c r="BR1419"/>
  <c r="BR1420"/>
  <c r="BR1421"/>
  <c r="BR1422"/>
  <c r="BR1424"/>
  <c r="BR1425"/>
  <c r="BR1427"/>
  <c r="BR1429"/>
  <c r="BR1430"/>
  <c r="BR1431"/>
  <c r="BR1432"/>
  <c r="BR1434"/>
  <c r="BR1435"/>
  <c r="BR1436"/>
  <c r="BR1437"/>
  <c r="BR1438"/>
  <c r="BR1439"/>
  <c r="BR1440"/>
  <c r="BR1441"/>
  <c r="BR1442"/>
  <c r="BR1443"/>
  <c r="BR1444"/>
  <c r="BR1445"/>
  <c r="BR1446"/>
  <c r="BR1447"/>
  <c r="BR1448"/>
  <c r="BR1449"/>
  <c r="BR1450"/>
  <c r="BR1451"/>
  <c r="BR1452"/>
  <c r="BR1453"/>
  <c r="BR1454"/>
  <c r="BR1455"/>
  <c r="BR1456"/>
  <c r="BR1457"/>
  <c r="BR1458"/>
  <c r="BR1459"/>
  <c r="BR1460"/>
  <c r="BR1461"/>
  <c r="BR1462"/>
  <c r="BR1465"/>
  <c r="BR1467"/>
  <c r="BR1468"/>
  <c r="BR1469"/>
  <c r="BR1470"/>
  <c r="BR1471"/>
  <c r="BR1472"/>
  <c r="BR1473"/>
  <c r="BR1474"/>
  <c r="BR1475"/>
  <c r="BR1476"/>
  <c r="BR1477"/>
  <c r="BR1478"/>
  <c r="BR1479"/>
  <c r="BR1480"/>
  <c r="BR1481"/>
  <c r="BR1482"/>
  <c r="BR1483"/>
  <c r="BR1484"/>
  <c r="BR1488"/>
  <c r="BR1491"/>
  <c r="BR1492"/>
  <c r="BR1493"/>
  <c r="BR1494"/>
  <c r="BR1496"/>
  <c r="BR1498"/>
  <c r="BR1499"/>
  <c r="BR1500"/>
  <c r="BR1501"/>
  <c r="BR1503"/>
  <c r="BR1505"/>
  <c r="BR1506"/>
  <c r="BR1507"/>
  <c r="BR1508"/>
  <c r="BR1509"/>
  <c r="BR1510"/>
  <c r="BR1511"/>
  <c r="BR1512"/>
  <c r="BR1513"/>
  <c r="BR1514"/>
  <c r="BR1515"/>
  <c r="BR1516"/>
  <c r="BR1517"/>
  <c r="BR1518"/>
  <c r="BR1519"/>
  <c r="BR1520"/>
  <c r="BR1522"/>
  <c r="BR1523"/>
  <c r="BR1524"/>
  <c r="BR1525"/>
  <c r="BR1526"/>
  <c r="BR1527"/>
  <c r="BR1528"/>
  <c r="BR1529"/>
  <c r="BR1530"/>
  <c r="BR1531"/>
  <c r="BR1532"/>
  <c r="BR1533"/>
  <c r="BR1534"/>
  <c r="BR1535"/>
  <c r="BR1536"/>
  <c r="BR1537"/>
  <c r="BR1538"/>
  <c r="BR1539"/>
  <c r="BR1540"/>
  <c r="BR1541"/>
  <c r="BR1542"/>
  <c r="BR1543"/>
  <c r="BR1544"/>
  <c r="BR1545"/>
  <c r="BR1546"/>
  <c r="BR1547"/>
  <c r="BR1549"/>
  <c r="BR1550"/>
  <c r="BR1551"/>
  <c r="BR1552"/>
  <c r="BR1553"/>
  <c r="BR1554"/>
  <c r="BR1555"/>
  <c r="BR1556"/>
  <c r="BR1557"/>
  <c r="BR1558"/>
  <c r="BR1559"/>
  <c r="BR1560"/>
  <c r="BR1561"/>
  <c r="BR1562"/>
  <c r="BR1563"/>
  <c r="BR1564"/>
  <c r="BR1565"/>
  <c r="BR1566"/>
  <c r="BR1567"/>
  <c r="BR1568"/>
  <c r="BR1569"/>
  <c r="BR1570"/>
  <c r="BR1571"/>
  <c r="BR1572"/>
  <c r="BR1575"/>
  <c r="BR1581"/>
  <c r="BR1583"/>
  <c r="BR1584"/>
  <c r="BR1585"/>
  <c r="BR1587"/>
  <c r="BR1588"/>
  <c r="BR1589"/>
  <c r="BR1590"/>
  <c r="BR1591"/>
  <c r="BR1592"/>
  <c r="BR1593"/>
  <c r="BR1594"/>
  <c r="BR1596"/>
  <c r="BR1597"/>
  <c r="BR1598"/>
  <c r="BR1599"/>
  <c r="BR1600"/>
  <c r="BR1602"/>
  <c r="BR1603"/>
  <c r="BR1604"/>
  <c r="BR1605"/>
  <c r="BR1606"/>
  <c r="BR1607"/>
  <c r="BR1608"/>
  <c r="BR1609"/>
  <c r="BR1610"/>
  <c r="BR1611"/>
  <c r="BR1612"/>
  <c r="BR1613"/>
  <c r="BR1614"/>
  <c r="BR1615"/>
  <c r="BR1616"/>
  <c r="BR1617"/>
  <c r="BR1619"/>
  <c r="BR1620"/>
  <c r="BR1621"/>
  <c r="BR1623"/>
  <c r="BR1624"/>
  <c r="BR1625"/>
  <c r="BR1626"/>
  <c r="BR1627"/>
  <c r="BR1628"/>
  <c r="BR1630"/>
  <c r="BR1633"/>
  <c r="BR1634"/>
  <c r="BR1635"/>
  <c r="BR1636"/>
  <c r="BR1637"/>
  <c r="BR1638"/>
  <c r="BR1639"/>
  <c r="BR1640"/>
  <c r="BR1641"/>
  <c r="BR1642"/>
  <c r="BR1643"/>
  <c r="BR1644"/>
  <c r="BR1645"/>
  <c r="BR1646"/>
  <c r="BR1647"/>
  <c r="BR1648"/>
  <c r="BR1649"/>
  <c r="BR1650"/>
  <c r="BR1651"/>
  <c r="BR1652"/>
  <c r="BR1653"/>
  <c r="BR1654"/>
  <c r="BR1655"/>
  <c r="BR1656"/>
  <c r="BR1657"/>
  <c r="BR1658"/>
  <c r="BR1659"/>
  <c r="BR1660"/>
  <c r="BR1661"/>
  <c r="BR1662"/>
  <c r="BR1663"/>
  <c r="BR1664"/>
  <c r="BR1665"/>
  <c r="BR1666"/>
  <c r="BR1667"/>
  <c r="BR1668"/>
  <c r="BR1669"/>
  <c r="BR1670"/>
  <c r="BR1671"/>
  <c r="BR1672"/>
  <c r="BR1673"/>
  <c r="BR1674"/>
  <c r="BR1675"/>
  <c r="BR1676"/>
  <c r="BR1677"/>
  <c r="BR1678"/>
  <c r="BR1679"/>
  <c r="BR1680"/>
  <c r="BR1681"/>
  <c r="BR1682"/>
  <c r="BR1683"/>
  <c r="BR1685"/>
  <c r="BR1686"/>
  <c r="BR1687"/>
  <c r="BR1688"/>
  <c r="BR1689"/>
  <c r="BR1690"/>
  <c r="BR1692"/>
  <c r="BR1696"/>
  <c r="BR1697"/>
  <c r="BR1698"/>
  <c r="BR1700"/>
  <c r="BR1701"/>
  <c r="BR1702"/>
  <c r="BR1703"/>
  <c r="BR1704"/>
  <c r="BR1705"/>
  <c r="BR1706"/>
  <c r="BR1707"/>
  <c r="BR1708"/>
  <c r="BR1709"/>
  <c r="BR1711"/>
  <c r="BR1712"/>
  <c r="BR1713"/>
  <c r="BR1714"/>
  <c r="BR1715"/>
  <c r="BR1716"/>
  <c r="BR1717"/>
  <c r="BR1718"/>
  <c r="BR1719"/>
  <c r="BR1720"/>
  <c r="BR1721"/>
  <c r="BR1722"/>
  <c r="BR1723"/>
  <c r="BR1724"/>
  <c r="BR1725"/>
  <c r="BR1726"/>
  <c r="BR1727"/>
  <c r="BR1728"/>
  <c r="BR1729"/>
  <c r="BR1730"/>
  <c r="BR1731"/>
  <c r="BR1732"/>
  <c r="BR1735"/>
  <c r="BR1736"/>
  <c r="BR1737"/>
  <c r="BR1738"/>
  <c r="BR1739"/>
  <c r="BR1740"/>
  <c r="BR1741"/>
  <c r="BR1742"/>
  <c r="BR1743"/>
  <c r="BR1744"/>
  <c r="BR1745"/>
  <c r="BR1746"/>
  <c r="BR1747"/>
  <c r="BR1748"/>
  <c r="BR1749"/>
  <c r="BR1751"/>
  <c r="BR1752"/>
  <c r="BR1753"/>
  <c r="BR1755"/>
  <c r="BR1756"/>
  <c r="BR1757"/>
  <c r="BR1758"/>
  <c r="BR1759"/>
  <c r="BR1760"/>
  <c r="BR1761"/>
  <c r="BR1762"/>
  <c r="BR1763"/>
  <c r="BR1765"/>
  <c r="BR1766"/>
  <c r="BR1767"/>
  <c r="BR1768"/>
  <c r="BR1769"/>
  <c r="BR1770"/>
  <c r="BR1771"/>
  <c r="BR1772"/>
  <c r="BR1773"/>
  <c r="BR1774"/>
  <c r="BR1775"/>
  <c r="BR1776"/>
  <c r="BR1777"/>
  <c r="BR1778"/>
  <c r="BR1779"/>
  <c r="BR1780"/>
  <c r="BR1781"/>
  <c r="BR1782"/>
  <c r="BR1783"/>
  <c r="BR1784"/>
  <c r="BR1785"/>
  <c r="BR1787"/>
  <c r="BR1789"/>
  <c r="BR1790"/>
  <c r="BR1791"/>
  <c r="BR1792"/>
  <c r="BR1793"/>
  <c r="BR1794"/>
  <c r="BR1795"/>
  <c r="BR1796"/>
  <c r="BR1797"/>
  <c r="BR1798"/>
  <c r="BR1799"/>
  <c r="BR1800"/>
  <c r="BR1801"/>
  <c r="BR1802"/>
  <c r="BR1803"/>
  <c r="BR1804"/>
  <c r="BR1805"/>
  <c r="BR1807"/>
  <c r="BR1808"/>
  <c r="BR1809"/>
  <c r="BR1810"/>
  <c r="BR1811"/>
  <c r="BR1812"/>
  <c r="BR1813"/>
  <c r="BR1814"/>
  <c r="BR1815"/>
  <c r="BR1816"/>
  <c r="BR1817"/>
  <c r="BR1818"/>
  <c r="BR1819"/>
  <c r="BR1820"/>
  <c r="BR1821"/>
  <c r="BR1822"/>
  <c r="BR1824"/>
  <c r="BR1825"/>
  <c r="BR1829"/>
  <c r="BR1830"/>
  <c r="BR1831"/>
  <c r="BR1832"/>
  <c r="BR1833"/>
  <c r="BR1834"/>
  <c r="BR1835"/>
  <c r="BR1836"/>
  <c r="BR1837"/>
  <c r="BR1838"/>
  <c r="BR1839"/>
  <c r="BR1840"/>
  <c r="BR1841"/>
  <c r="BR1842"/>
  <c r="BR1843"/>
  <c r="BR1844"/>
  <c r="BR1845"/>
  <c r="BR1846"/>
  <c r="BR1848"/>
  <c r="BR1849"/>
  <c r="BR1850"/>
  <c r="BR1851"/>
  <c r="BR1852"/>
  <c r="BR1853"/>
  <c r="BR1854"/>
  <c r="BR1855"/>
  <c r="BR1856"/>
  <c r="BR1857"/>
  <c r="BR1858"/>
  <c r="BR1859"/>
  <c r="BR1860"/>
  <c r="BR1861"/>
  <c r="BR1862"/>
  <c r="BR1863"/>
  <c r="BR1864"/>
  <c r="BR1866"/>
  <c r="BR1868"/>
  <c r="BR1869"/>
  <c r="BR1871"/>
  <c r="BR1872"/>
  <c r="BR1873"/>
  <c r="BR1874"/>
  <c r="BR1877"/>
  <c r="BR1878"/>
  <c r="BR1879"/>
  <c r="BR1880"/>
  <c r="BR1881"/>
  <c r="BR1882"/>
  <c r="BR1883"/>
  <c r="BR1884"/>
  <c r="BR1885"/>
  <c r="BR1886"/>
  <c r="BR1887"/>
  <c r="BR1888"/>
  <c r="BR1889"/>
  <c r="BR1890"/>
  <c r="BR1891"/>
  <c r="BR1892"/>
  <c r="BR1893"/>
  <c r="BR1894"/>
  <c r="BR1895"/>
  <c r="BR1896"/>
  <c r="BR1897"/>
  <c r="BR1898"/>
  <c r="BR1899"/>
  <c r="BR1900"/>
  <c r="BR1901"/>
  <c r="BR1902"/>
  <c r="BR1903"/>
  <c r="BR1904"/>
  <c r="BR1905"/>
  <c r="BR1906"/>
  <c r="BR1907"/>
  <c r="BR1908"/>
  <c r="BR1909"/>
  <c r="BR1910"/>
  <c r="BR1911"/>
  <c r="BR1912"/>
  <c r="BR1913"/>
  <c r="BR1915"/>
  <c r="BR1916"/>
  <c r="BR1920"/>
  <c r="BR1921"/>
  <c r="BR1922"/>
  <c r="BR1923"/>
  <c r="BR1924"/>
  <c r="BR1925"/>
  <c r="BR1926"/>
  <c r="BR1927"/>
  <c r="BR1928"/>
  <c r="BR1929"/>
  <c r="BR1930"/>
  <c r="BR1931"/>
  <c r="BR1932"/>
  <c r="BR1933"/>
  <c r="BR1934"/>
  <c r="BR1935"/>
  <c r="BR1936"/>
  <c r="BR1937"/>
  <c r="BR1938"/>
  <c r="BR1939"/>
  <c r="BR1940"/>
  <c r="BR1941"/>
  <c r="BR1942"/>
  <c r="BR1943"/>
  <c r="BR1944"/>
  <c r="BR1945"/>
  <c r="BR1946"/>
  <c r="BR1947"/>
  <c r="BR1948"/>
  <c r="BR1949"/>
  <c r="BR1950"/>
  <c r="BR1951"/>
  <c r="BR1953"/>
  <c r="BR1954"/>
  <c r="BR1955"/>
  <c r="BR1956"/>
  <c r="BR1957"/>
  <c r="BR1959"/>
  <c r="BR1960"/>
  <c r="BR1961"/>
  <c r="BR1962"/>
  <c r="BR1963"/>
  <c r="BR1964"/>
  <c r="BR1965"/>
  <c r="BR1966"/>
  <c r="BR1967"/>
  <c r="BR1968"/>
  <c r="BR1969"/>
  <c r="BR1970"/>
  <c r="BR1971"/>
  <c r="BR1972"/>
  <c r="BR1973"/>
  <c r="BR1974"/>
  <c r="BR1975"/>
  <c r="BR1976"/>
  <c r="BR1977"/>
  <c r="BR1978"/>
  <c r="BR1979"/>
  <c r="BR1980"/>
  <c r="BR1981"/>
  <c r="BR1982"/>
  <c r="BR1983"/>
  <c r="BR1984"/>
  <c r="BR1985"/>
  <c r="BR1986"/>
  <c r="BR1987"/>
  <c r="BR1988"/>
  <c r="BR1989"/>
  <c r="BR1990"/>
  <c r="BR1991"/>
  <c r="BR1992"/>
  <c r="BR1994"/>
  <c r="BR1995"/>
  <c r="BR1996"/>
  <c r="BR1997"/>
  <c r="BR1998"/>
  <c r="BR1999"/>
  <c r="BR2000"/>
  <c r="BR2001"/>
  <c r="BR2002"/>
  <c r="BR2003"/>
  <c r="BR2004"/>
  <c r="BR2005"/>
  <c r="BR2006"/>
  <c r="BR2007"/>
  <c r="BR2008"/>
  <c r="BR2009"/>
  <c r="BR2010"/>
  <c r="BR2011"/>
  <c r="BR2012"/>
  <c r="BR2013"/>
  <c r="BR2014"/>
  <c r="BR2015"/>
  <c r="BR2016"/>
  <c r="BR2017"/>
  <c r="BR2018"/>
  <c r="BR2019"/>
  <c r="BR2020"/>
  <c r="BR2021"/>
  <c r="BR2022"/>
  <c r="BR2024"/>
  <c r="BR2026"/>
  <c r="BR2027"/>
  <c r="BR2028"/>
  <c r="BR2029"/>
  <c r="BR2030"/>
  <c r="BR2031"/>
  <c r="BR2033"/>
  <c r="BR2034"/>
  <c r="BR2035"/>
  <c r="BR2036"/>
  <c r="BR2037"/>
  <c r="BR2038"/>
  <c r="BR2039"/>
  <c r="BR2040"/>
  <c r="BR2041"/>
  <c r="BR2042"/>
  <c r="BR2043"/>
  <c r="BR2044"/>
  <c r="BR2045"/>
  <c r="BR2046"/>
  <c r="BR2047"/>
  <c r="BR2048"/>
  <c r="BR2049"/>
  <c r="BR2050"/>
  <c r="BR2051"/>
  <c r="BR2052"/>
  <c r="BR2053"/>
  <c r="BR2054"/>
  <c r="BR2055"/>
  <c r="BR2059"/>
  <c r="BR2060"/>
  <c r="BR2061"/>
  <c r="BR2062"/>
  <c r="BR2063"/>
  <c r="BR2064"/>
  <c r="BR2066"/>
  <c r="BR2067"/>
  <c r="BR2068"/>
  <c r="BR2069"/>
  <c r="BR2070"/>
  <c r="BR2071"/>
  <c r="BR2072"/>
  <c r="BR2073"/>
  <c r="BR2074"/>
  <c r="BR2075"/>
  <c r="BR2076"/>
  <c r="BR2077"/>
  <c r="BR2078"/>
  <c r="BR2079"/>
  <c r="BR2080"/>
  <c r="BR2081"/>
  <c r="BR2082"/>
  <c r="BR2083"/>
  <c r="BR2084"/>
  <c r="BR2085"/>
  <c r="BR2086"/>
  <c r="BR2087"/>
  <c r="BR2088"/>
  <c r="BR2089"/>
  <c r="BR2091"/>
  <c r="BR2093"/>
  <c r="BR2094"/>
  <c r="BR2095"/>
  <c r="BR2096"/>
  <c r="BR2097"/>
  <c r="BR2098"/>
  <c r="BR2099"/>
  <c r="BR2100"/>
  <c r="BR2102"/>
  <c r="BR2103"/>
  <c r="BR2104"/>
  <c r="BR2105"/>
  <c r="BR2106"/>
  <c r="BR2107"/>
  <c r="BR2108"/>
  <c r="BR2109"/>
  <c r="BR2110"/>
  <c r="BR2111"/>
  <c r="BR2113"/>
  <c r="BR2114"/>
  <c r="BR2115"/>
  <c r="BR2116"/>
  <c r="BR2117"/>
  <c r="BR2118"/>
  <c r="BR2119"/>
  <c r="BR2120"/>
  <c r="BR2121"/>
  <c r="BR2122"/>
  <c r="BR2123"/>
  <c r="BR2124"/>
  <c r="BR2125"/>
  <c r="BR2126"/>
  <c r="BR2128"/>
  <c r="BR2129"/>
  <c r="BR2130"/>
  <c r="BR2131"/>
  <c r="BR2132"/>
  <c r="BR2133"/>
  <c r="BR2134"/>
  <c r="BR2135"/>
  <c r="BR2136"/>
  <c r="BR2137"/>
  <c r="BR2139"/>
  <c r="BR2140"/>
  <c r="BR2141"/>
  <c r="BR2142"/>
  <c r="BR2143"/>
  <c r="BR2145"/>
  <c r="BR2147"/>
  <c r="BR2148"/>
  <c r="BR2149"/>
  <c r="BR2150"/>
  <c r="BR2151"/>
  <c r="BR2152"/>
  <c r="BR2153"/>
  <c r="BR2154"/>
  <c r="BR2155"/>
  <c r="BR2156"/>
  <c r="BR2157"/>
  <c r="BR2158"/>
  <c r="BR2159"/>
  <c r="BR2161"/>
  <c r="BR2162"/>
  <c r="BR2163"/>
  <c r="BR2164"/>
  <c r="BR2165"/>
  <c r="BR2166"/>
  <c r="BR2167"/>
  <c r="BR2168"/>
  <c r="BR2169"/>
  <c r="BR2170"/>
  <c r="BR2171"/>
  <c r="BR2172"/>
  <c r="BR2173"/>
  <c r="BR2174"/>
  <c r="BR2175"/>
  <c r="BR2176"/>
  <c r="BR2177"/>
  <c r="BR2178"/>
  <c r="BR2179"/>
  <c r="BR2180"/>
  <c r="BR2181"/>
  <c r="BR2182"/>
  <c r="BR2183"/>
  <c r="BR2184"/>
  <c r="BR2185"/>
  <c r="BR2186"/>
  <c r="BR2187"/>
  <c r="BR2188"/>
  <c r="BR2189"/>
  <c r="BR2190"/>
  <c r="BR2191"/>
  <c r="BR2192"/>
  <c r="BR2193"/>
  <c r="BR2194"/>
  <c r="BR2195"/>
  <c r="BR2196"/>
  <c r="BR2197"/>
  <c r="BR2198"/>
  <c r="BR2199"/>
  <c r="BR2200"/>
  <c r="BR2201"/>
  <c r="BR2202"/>
  <c r="BR2203"/>
  <c r="BR2204"/>
  <c r="BR2205"/>
  <c r="BR2206"/>
  <c r="BR2207"/>
  <c r="BR2208"/>
  <c r="BR2209"/>
  <c r="BR2210"/>
  <c r="BR2211"/>
  <c r="BR2212"/>
  <c r="BR2213"/>
  <c r="BR2214"/>
  <c r="BR2215"/>
  <c r="BR2217"/>
  <c r="BR2218"/>
  <c r="BR2219"/>
  <c r="BR2220"/>
  <c r="BR2221"/>
  <c r="BR2222"/>
  <c r="BR2223"/>
  <c r="BR2224"/>
  <c r="BR2225"/>
  <c r="BR2226"/>
  <c r="BR2227"/>
  <c r="BR2228"/>
  <c r="BR2229"/>
  <c r="BR2230"/>
  <c r="BR2231"/>
  <c r="BR2233"/>
  <c r="BR2234"/>
  <c r="BR2235"/>
  <c r="BR2236"/>
  <c r="BR2237"/>
  <c r="BR2238"/>
  <c r="BR2239"/>
  <c r="BR2240"/>
  <c r="BR2243"/>
  <c r="BR2244"/>
  <c r="BR2245"/>
  <c r="BR2246"/>
  <c r="BR2247"/>
  <c r="BR2248"/>
  <c r="BR2249"/>
  <c r="BR2250"/>
  <c r="BR2251"/>
  <c r="BR2252"/>
  <c r="BR2253"/>
  <c r="BR2254"/>
  <c r="BR2255"/>
  <c r="BR2256"/>
  <c r="BR2257"/>
  <c r="BR2258"/>
  <c r="BR2259"/>
  <c r="BR2260"/>
  <c r="BR2261"/>
  <c r="BR2262"/>
  <c r="BR2263"/>
  <c r="BR2264"/>
  <c r="BR2265"/>
  <c r="BR2266"/>
  <c r="BR2267"/>
  <c r="BR2269"/>
  <c r="BR2270"/>
  <c r="BR2271"/>
  <c r="BR2273"/>
  <c r="BR2274"/>
  <c r="BR2275"/>
  <c r="BR2276"/>
  <c r="BR2277"/>
  <c r="BR2278"/>
  <c r="BR2279"/>
  <c r="BR2280"/>
  <c r="BR2281"/>
  <c r="BR2282"/>
  <c r="BR2283"/>
  <c r="BR2286"/>
  <c r="BR2287"/>
  <c r="BR2288"/>
  <c r="BR2289"/>
  <c r="BR2291"/>
  <c r="BR2292"/>
  <c r="BR2293"/>
  <c r="BR2294"/>
  <c r="BR2295"/>
  <c r="BR2296"/>
  <c r="BR2297"/>
  <c r="BR2298"/>
  <c r="BR2299"/>
  <c r="BR2300"/>
  <c r="BR2301"/>
  <c r="BR2302"/>
  <c r="BR2303"/>
  <c r="BR2304"/>
  <c r="BR2305"/>
  <c r="BR2306"/>
  <c r="BR2307"/>
  <c r="BR2308"/>
  <c r="BR2309"/>
  <c r="BR2310"/>
  <c r="BR2311"/>
  <c r="BR2312"/>
  <c r="BR2313"/>
  <c r="BR2314"/>
  <c r="BR2315"/>
  <c r="BR2316"/>
  <c r="BR2317"/>
  <c r="BR2318"/>
  <c r="BR2321"/>
  <c r="BR2322"/>
  <c r="BR2323"/>
  <c r="BR2325"/>
  <c r="BR2326"/>
  <c r="BR2327"/>
  <c r="BR2328"/>
  <c r="BR2330"/>
  <c r="BR2331"/>
  <c r="BR2332"/>
  <c r="BR2333"/>
  <c r="BR2334"/>
  <c r="BR2335"/>
  <c r="BR2336"/>
  <c r="BR2337"/>
  <c r="BR2338"/>
  <c r="BR2339"/>
  <c r="BR2340"/>
  <c r="BR2341"/>
  <c r="BR2342"/>
  <c r="BR2343"/>
  <c r="BR2344"/>
  <c r="BR2345"/>
  <c r="BR2346"/>
  <c r="BR2347"/>
  <c r="BR2348"/>
  <c r="BR2349"/>
  <c r="BR2351"/>
  <c r="BR2353"/>
  <c r="BR2354"/>
  <c r="BR2355"/>
  <c r="BR2356"/>
  <c r="BR2357"/>
  <c r="BR2359"/>
  <c r="BR2360"/>
  <c r="BR2361"/>
  <c r="BR2362"/>
  <c r="BR2364"/>
  <c r="BR2365"/>
  <c r="BR2366"/>
  <c r="BR2367"/>
  <c r="BR2368"/>
  <c r="BR2369"/>
  <c r="BR2371"/>
  <c r="BR2372"/>
  <c r="BR2373"/>
  <c r="BR2374"/>
  <c r="BR2375"/>
  <c r="BR2376"/>
  <c r="BR2377"/>
  <c r="BR2378"/>
  <c r="BR2379"/>
  <c r="BR2380"/>
  <c r="BR2382"/>
  <c r="BR2383"/>
  <c r="BR2384"/>
  <c r="BR2385"/>
  <c r="BR2386"/>
  <c r="BR2387"/>
  <c r="BR2388"/>
  <c r="BR2389"/>
  <c r="BR2390"/>
  <c r="BR2392"/>
  <c r="BR2393"/>
  <c r="BR2395"/>
  <c r="BR2396"/>
  <c r="BR2397"/>
  <c r="BR2398"/>
  <c r="BR2399"/>
  <c r="BR2400"/>
  <c r="BR2401"/>
  <c r="BR2402"/>
  <c r="BR2403"/>
  <c r="BR2404"/>
  <c r="BR2405"/>
  <c r="BR2406"/>
  <c r="BR2407"/>
  <c r="BR2408"/>
  <c r="BR2409"/>
  <c r="BR2410"/>
  <c r="BR2411"/>
  <c r="BR2412"/>
  <c r="BR2413"/>
  <c r="BR2414"/>
  <c r="BR2416"/>
  <c r="BR2417"/>
  <c r="BR2418"/>
  <c r="BR2419"/>
  <c r="BR2420"/>
  <c r="BR2421"/>
  <c r="BR2422"/>
  <c r="BR2425"/>
  <c r="BR2428"/>
  <c r="BR2429"/>
  <c r="BR2430"/>
  <c r="BR2431"/>
  <c r="BR2432"/>
  <c r="BR2433"/>
  <c r="BR2434"/>
  <c r="BR2435"/>
  <c r="BR2436"/>
  <c r="BR2437"/>
  <c r="BR2438"/>
  <c r="BR2439"/>
  <c r="BR2440"/>
  <c r="BR2441"/>
  <c r="BR2442"/>
  <c r="BR2443"/>
  <c r="BR2444"/>
  <c r="BR2445"/>
  <c r="BR2446"/>
  <c r="BR2447"/>
  <c r="BR2448"/>
  <c r="BR2449"/>
  <c r="BR2450"/>
  <c r="BR2451"/>
  <c r="BR2452"/>
  <c r="BR2453"/>
  <c r="BR2454"/>
  <c r="BR2455"/>
  <c r="BR2456"/>
  <c r="BR2457"/>
  <c r="BR2458"/>
  <c r="BR2459"/>
  <c r="BR2460"/>
  <c r="BR2461"/>
  <c r="BR2462"/>
  <c r="BR2463"/>
  <c r="BR2464"/>
  <c r="BR2465"/>
  <c r="BR2466"/>
  <c r="BR2467"/>
  <c r="BR2468"/>
  <c r="BR2469"/>
  <c r="BR2470"/>
  <c r="BR2471"/>
  <c r="BR2473"/>
  <c r="BR2474"/>
  <c r="BR2475"/>
  <c r="BR2476"/>
  <c r="BR2477"/>
  <c r="BR2478"/>
  <c r="BR2480"/>
  <c r="BR2481"/>
  <c r="BR2482"/>
  <c r="BR2483"/>
  <c r="BR2484"/>
  <c r="BR2487"/>
  <c r="BR2488"/>
  <c r="BR2491"/>
  <c r="BR2492"/>
  <c r="BR2493"/>
  <c r="BR2494"/>
  <c r="BR2495"/>
  <c r="BR2496"/>
  <c r="BR2497"/>
  <c r="BR2498"/>
  <c r="BR2499"/>
  <c r="BR2500"/>
  <c r="BR2501"/>
  <c r="BR2502"/>
  <c r="BR2503"/>
  <c r="BR2504"/>
  <c r="BR2505"/>
  <c r="BR2506"/>
  <c r="BR2507"/>
  <c r="BR2508"/>
  <c r="BR2509"/>
  <c r="BR2510"/>
  <c r="BR2511"/>
  <c r="BR2512"/>
  <c r="BR2513"/>
  <c r="BR2514"/>
  <c r="BR2515"/>
  <c r="BR2516"/>
  <c r="BR2517"/>
  <c r="BR2518"/>
  <c r="BR2519"/>
  <c r="BR2520"/>
  <c r="BR2521"/>
  <c r="BR2522"/>
  <c r="BR2523"/>
  <c r="BR2524"/>
  <c r="BR2525"/>
  <c r="BR2526"/>
  <c r="BR2527"/>
  <c r="BR2528"/>
  <c r="BR2529"/>
  <c r="BR2530"/>
  <c r="BR2531"/>
  <c r="BR2533"/>
  <c r="BR2534"/>
  <c r="BR2535"/>
  <c r="BR2537"/>
  <c r="BR2540"/>
  <c r="BR2541"/>
  <c r="BR2542"/>
  <c r="BR2543"/>
  <c r="BR2545"/>
  <c r="BR2546"/>
  <c r="BR2547"/>
  <c r="BR2548"/>
  <c r="BR2549"/>
  <c r="BR2550"/>
  <c r="BR2552"/>
  <c r="BR2553"/>
  <c r="BR2554"/>
  <c r="BR2555"/>
  <c r="BR2556"/>
  <c r="BR2557"/>
  <c r="BR2558"/>
  <c r="BR2560"/>
  <c r="BR2561"/>
  <c r="BR2563"/>
  <c r="BR2564"/>
  <c r="BR2565"/>
  <c r="BR2566"/>
  <c r="BR2567"/>
  <c r="BR2569"/>
  <c r="BR2570"/>
  <c r="BR2571"/>
  <c r="BR2572"/>
  <c r="BR2573"/>
  <c r="BR2574"/>
  <c r="BR2575"/>
  <c r="BR2576"/>
  <c r="BR2577"/>
  <c r="BR2578"/>
  <c r="BR2579"/>
  <c r="BR2580"/>
  <c r="BR2581"/>
  <c r="BR2582"/>
  <c r="BR2583"/>
  <c r="BR2584"/>
  <c r="BR2585"/>
  <c r="BR2586"/>
  <c r="BR2587"/>
  <c r="BR2588"/>
  <c r="BR2589"/>
  <c r="BR2590"/>
  <c r="BR2591"/>
  <c r="BR2592"/>
  <c r="BR2593"/>
  <c r="BR2594"/>
  <c r="BR2595"/>
  <c r="BR2596"/>
  <c r="BR2597"/>
  <c r="BR2598"/>
  <c r="BR2599"/>
  <c r="BR2600"/>
  <c r="BR2601"/>
  <c r="BR2602"/>
  <c r="BR2603"/>
  <c r="BR2604"/>
  <c r="BR2605"/>
  <c r="BR2606"/>
  <c r="BR2607"/>
  <c r="BR2608"/>
  <c r="BR2609"/>
  <c r="BR2610"/>
  <c r="BR2611"/>
  <c r="BR2612"/>
  <c r="BR2613"/>
  <c r="BR2614"/>
  <c r="BR2615"/>
  <c r="BR2616"/>
  <c r="BR2617"/>
  <c r="BR2618"/>
  <c r="BR2619"/>
  <c r="BR2620"/>
  <c r="BR2621"/>
  <c r="BR2622"/>
  <c r="BR2623"/>
  <c r="BR2624"/>
  <c r="BR2625"/>
  <c r="BR2626"/>
  <c r="BR2627"/>
  <c r="BR2628"/>
  <c r="BR2629"/>
  <c r="BR2630"/>
  <c r="BR2631"/>
  <c r="BR2632"/>
  <c r="BR2633"/>
  <c r="BR2634"/>
  <c r="BR2636"/>
  <c r="BR2637"/>
  <c r="BR2638"/>
  <c r="BR2639"/>
  <c r="BR2640"/>
  <c r="BR2641"/>
  <c r="BR2642"/>
  <c r="BR2643"/>
  <c r="BR2644"/>
  <c r="BR2645"/>
  <c r="BR2646"/>
  <c r="BR2647"/>
  <c r="BR2650"/>
  <c r="BR2651"/>
  <c r="BR2652"/>
  <c r="BR2653"/>
  <c r="BR2654"/>
  <c r="BR2655"/>
  <c r="BR2657"/>
  <c r="BR2658"/>
  <c r="BR2660"/>
  <c r="BR2661"/>
  <c r="BR2662"/>
  <c r="BR2663"/>
  <c r="BR2664"/>
  <c r="BR2665"/>
  <c r="BR2666"/>
  <c r="BR2667"/>
  <c r="BR2668"/>
  <c r="BR2670"/>
  <c r="BR2672"/>
  <c r="BR2673"/>
  <c r="BR2674"/>
  <c r="BR2675"/>
  <c r="BR2677"/>
  <c r="BR2678"/>
  <c r="BR2679"/>
  <c r="BR2680"/>
  <c r="BR2681"/>
  <c r="BR2682"/>
  <c r="BR2683"/>
  <c r="BR2684"/>
  <c r="BR2685"/>
  <c r="BR2686"/>
  <c r="BR2687"/>
  <c r="BR2688"/>
  <c r="BR2689"/>
  <c r="BR2690"/>
  <c r="BR2692"/>
  <c r="BR2693"/>
  <c r="BR2694"/>
  <c r="BR2695"/>
  <c r="BR2696"/>
  <c r="BR2697"/>
  <c r="BR2698"/>
  <c r="BR2699"/>
  <c r="BR2700"/>
  <c r="BR2701"/>
  <c r="BR2702"/>
  <c r="BR2703"/>
  <c r="BR2704"/>
  <c r="BR2705"/>
  <c r="BR2706"/>
  <c r="BR2707"/>
  <c r="BR2709"/>
  <c r="BR2710"/>
  <c r="BR2711"/>
  <c r="BR2713"/>
  <c r="BR2714"/>
  <c r="BR2715"/>
  <c r="BR2716"/>
  <c r="BR2717"/>
  <c r="BR2718"/>
  <c r="BR2719"/>
  <c r="BR2720"/>
  <c r="BR2721"/>
  <c r="BR2722"/>
  <c r="BR2723"/>
  <c r="BR2724"/>
  <c r="BR2725"/>
  <c r="BR2726"/>
  <c r="BR2727"/>
  <c r="BR2728"/>
  <c r="BR2729"/>
  <c r="BR2730"/>
  <c r="BR2731"/>
  <c r="BR2732"/>
  <c r="BR2733"/>
  <c r="BR2734"/>
  <c r="BR2735"/>
  <c r="BR2736"/>
  <c r="BR2737"/>
  <c r="BR2738"/>
  <c r="BR2739"/>
  <c r="BR2740"/>
  <c r="BR2741"/>
  <c r="BR2742"/>
  <c r="BR2743"/>
  <c r="BR2744"/>
  <c r="BR2745"/>
  <c r="BR2746"/>
  <c r="BR2747"/>
  <c r="BR2748"/>
  <c r="BR2749"/>
  <c r="BR2750"/>
  <c r="BR2751"/>
  <c r="BR2753"/>
  <c r="BR2754"/>
  <c r="BR2755"/>
  <c r="BR2756"/>
  <c r="BR2757"/>
  <c r="BR2758"/>
  <c r="BR2761"/>
  <c r="BR2764"/>
  <c r="BR2767"/>
  <c r="BR2769"/>
  <c r="BR2770"/>
  <c r="BR2771"/>
  <c r="BR2772"/>
  <c r="BR2774"/>
  <c r="BR2775"/>
  <c r="BR2776"/>
  <c r="BR2778"/>
  <c r="BR2779"/>
  <c r="BR2780"/>
  <c r="BR2782"/>
  <c r="BR2783"/>
  <c r="BR2784"/>
  <c r="BR2786"/>
  <c r="BR2787"/>
  <c r="BR2788"/>
  <c r="BR2789"/>
  <c r="BR2790"/>
  <c r="BR2792"/>
  <c r="BR2794"/>
  <c r="BR2795"/>
  <c r="BR2796"/>
  <c r="BR2797"/>
  <c r="BR2798"/>
  <c r="BR2800"/>
  <c r="BR2801"/>
  <c r="BR2802"/>
  <c r="BR2803"/>
  <c r="BR2804"/>
  <c r="BR2805"/>
  <c r="BR2806"/>
  <c r="BR2807"/>
  <c r="BR2808"/>
  <c r="BR2809"/>
  <c r="BR2810"/>
  <c r="BR2811"/>
  <c r="BR2812"/>
  <c r="BR2813"/>
  <c r="BR2814"/>
  <c r="BR2815"/>
  <c r="BR2816"/>
  <c r="BR2817"/>
  <c r="BR2818"/>
  <c r="BR2819"/>
  <c r="BR2820"/>
  <c r="BR2821"/>
  <c r="BR2822"/>
  <c r="BR2823"/>
  <c r="BR2824"/>
  <c r="BR2825"/>
  <c r="BR2826"/>
  <c r="BR2827"/>
  <c r="BR2828"/>
  <c r="BR2829"/>
  <c r="BR2830"/>
  <c r="BR2831"/>
  <c r="BR2832"/>
  <c r="BR2833"/>
  <c r="BR2834"/>
  <c r="BR2835"/>
  <c r="BR2836"/>
  <c r="BR2837"/>
  <c r="BR2838"/>
  <c r="BR2839"/>
  <c r="BR2840"/>
  <c r="BR2841"/>
  <c r="BR2842"/>
  <c r="BR2843"/>
  <c r="BR2844"/>
  <c r="BR2845"/>
  <c r="BR2846"/>
  <c r="BR2847"/>
  <c r="BR2849"/>
  <c r="BR2851"/>
  <c r="BR2852"/>
  <c r="BR2853"/>
  <c r="BR2854"/>
  <c r="BR2855"/>
  <c r="BR2856"/>
  <c r="BR2857"/>
  <c r="BR2858"/>
  <c r="BR2859"/>
  <c r="BR2860"/>
  <c r="BR2861"/>
  <c r="BR2862"/>
  <c r="BR2863"/>
  <c r="BR2864"/>
  <c r="BR2865"/>
  <c r="BR2866"/>
  <c r="BR2867"/>
  <c r="BR2869"/>
  <c r="BR2870"/>
  <c r="BR2871"/>
  <c r="BR2872"/>
  <c r="BR2873"/>
  <c r="BR2874"/>
  <c r="BR2876"/>
  <c r="BR2877"/>
  <c r="BR2879"/>
  <c r="BR2881"/>
  <c r="BR2882"/>
  <c r="BR2883"/>
  <c r="BR2885"/>
  <c r="BR2886"/>
  <c r="BR2887"/>
  <c r="BR2890"/>
  <c r="BR2891"/>
  <c r="BR2892"/>
  <c r="BR2893"/>
  <c r="BR2894"/>
  <c r="BR2895"/>
  <c r="BR2896"/>
  <c r="BR2897"/>
  <c r="BR2898"/>
  <c r="BR2899"/>
  <c r="BR2900"/>
  <c r="BR2901"/>
  <c r="BR2902"/>
  <c r="BR2903"/>
  <c r="BR2904"/>
  <c r="BR2905"/>
  <c r="BR2906"/>
  <c r="BR2907"/>
  <c r="BR2908"/>
  <c r="BR2909"/>
  <c r="BR2910"/>
  <c r="BR2911"/>
  <c r="BR2912"/>
  <c r="BR2913"/>
  <c r="BR2914"/>
  <c r="BR2915"/>
  <c r="BR2917"/>
  <c r="BR2919"/>
  <c r="BR2920"/>
  <c r="BR2921"/>
  <c r="BR2923"/>
  <c r="BR2925"/>
  <c r="BR2926"/>
  <c r="BR2927"/>
  <c r="BR2928"/>
  <c r="BR2929"/>
  <c r="BR2930"/>
  <c r="BR2931"/>
  <c r="BR2932"/>
  <c r="BR2933"/>
  <c r="BR2934"/>
  <c r="BR2935"/>
  <c r="BR2936"/>
  <c r="BR2939"/>
  <c r="BR2940"/>
  <c r="BR2941"/>
  <c r="BR2942"/>
  <c r="BR2943"/>
  <c r="BR2944"/>
  <c r="BR2945"/>
  <c r="BR2946"/>
  <c r="BR2947"/>
  <c r="BR2949"/>
  <c r="BR2950"/>
  <c r="BR2951"/>
  <c r="BR2952"/>
  <c r="BR2953"/>
  <c r="BR2954"/>
  <c r="BR2955"/>
  <c r="BR2956"/>
  <c r="BR2958"/>
  <c r="BR2959"/>
  <c r="BR2960"/>
  <c r="BR2961"/>
  <c r="BR2962"/>
  <c r="BR2963"/>
  <c r="BR2964"/>
  <c r="BR2965"/>
  <c r="BR2966"/>
  <c r="BR2967"/>
  <c r="BR2968"/>
  <c r="BR2969"/>
  <c r="BR2970"/>
  <c r="BR2971"/>
  <c r="BR2972"/>
  <c r="BR2973"/>
  <c r="BR2975"/>
  <c r="BR2976"/>
  <c r="BR2977"/>
  <c r="BR2978"/>
  <c r="BR2979"/>
  <c r="BR2980"/>
  <c r="BR2981"/>
  <c r="BR2982"/>
  <c r="BR2983"/>
  <c r="BR2984"/>
  <c r="BR2985"/>
  <c r="BR2986"/>
  <c r="BR2990"/>
  <c r="BR2991"/>
  <c r="BR2992"/>
  <c r="BR2993"/>
  <c r="BR2994"/>
  <c r="BR2995"/>
  <c r="BR2996"/>
  <c r="BR2997"/>
  <c r="BR2998"/>
  <c r="BR2999"/>
  <c r="BR3000"/>
  <c r="BR3002"/>
  <c r="BR3003"/>
  <c r="BR3004"/>
  <c r="BR3005"/>
  <c r="BR3006"/>
  <c r="BR3007"/>
  <c r="BR3008"/>
  <c r="BR3009"/>
  <c r="BR3010"/>
  <c r="BR3011"/>
  <c r="BR3012"/>
  <c r="BR3013"/>
  <c r="BR3014"/>
  <c r="BR3015"/>
  <c r="BR3017"/>
  <c r="BR3018"/>
  <c r="BR3019"/>
  <c r="BR3020"/>
  <c r="BR3021"/>
  <c r="BR3022"/>
  <c r="BR3023"/>
  <c r="BR3026"/>
  <c r="BR3027"/>
  <c r="BR3028"/>
  <c r="BR3029"/>
  <c r="BR3030"/>
  <c r="BR3031"/>
  <c r="BR3032"/>
  <c r="BR3033"/>
  <c r="BR3034"/>
  <c r="BR3035"/>
  <c r="BR3036"/>
  <c r="BR3037"/>
  <c r="BR3038"/>
  <c r="BR3039"/>
  <c r="BR3040"/>
  <c r="BR3041"/>
  <c r="BR3042"/>
  <c r="BR3043"/>
  <c r="BR3044"/>
  <c r="BR3045"/>
  <c r="BR3046"/>
  <c r="BR3047"/>
  <c r="BR3048"/>
  <c r="BR3049"/>
  <c r="BR3050"/>
  <c r="BR3051"/>
  <c r="BR3052"/>
  <c r="BR3054"/>
  <c r="BR3055"/>
  <c r="BR3056"/>
  <c r="BR3057"/>
  <c r="BR3059"/>
  <c r="BR3060"/>
  <c r="BR3061"/>
  <c r="BR3062"/>
  <c r="BR3063"/>
  <c r="BR3064"/>
  <c r="BR3065"/>
  <c r="BR3066"/>
  <c r="BR3067"/>
  <c r="BR3068"/>
  <c r="BR3069"/>
  <c r="BR3070"/>
  <c r="BR3071"/>
  <c r="BR3072"/>
  <c r="BR3073"/>
  <c r="BR3074"/>
  <c r="BR3075"/>
  <c r="BR3076"/>
  <c r="BR3077"/>
  <c r="BR3078"/>
  <c r="BR3079"/>
  <c r="BR3081"/>
  <c r="BR3082"/>
  <c r="BR3083"/>
  <c r="BR3084"/>
  <c r="BR3087"/>
  <c r="BR3089"/>
  <c r="BR3090"/>
  <c r="BR3091"/>
  <c r="BR3093"/>
  <c r="BR3094"/>
  <c r="BR3095"/>
  <c r="BR3096"/>
  <c r="BR3097"/>
  <c r="BR3098"/>
  <c r="BR3099"/>
  <c r="BR3100"/>
  <c r="BR3101"/>
  <c r="BR3102"/>
  <c r="BR3103"/>
  <c r="BR3104"/>
  <c r="BR3105"/>
  <c r="BR3106"/>
  <c r="BR3107"/>
  <c r="BR3108"/>
  <c r="BR3109"/>
  <c r="BR3110"/>
  <c r="BR3111"/>
  <c r="BR3112"/>
  <c r="BR3113"/>
  <c r="BR3114"/>
  <c r="BR3115"/>
  <c r="BR3116"/>
  <c r="BR3117"/>
  <c r="BR3118"/>
  <c r="BR3119"/>
  <c r="BR3120"/>
  <c r="BR3121"/>
  <c r="BR3123"/>
  <c r="BR3125"/>
  <c r="BR3127"/>
  <c r="BR3128"/>
  <c r="BR3129"/>
  <c r="BR3130"/>
  <c r="BR3131"/>
  <c r="BR3132"/>
  <c r="BR3133"/>
  <c r="BR3134"/>
  <c r="BR3135"/>
  <c r="BR3136"/>
  <c r="BR3137"/>
  <c r="BR3139"/>
  <c r="BR3140"/>
  <c r="BR3141"/>
  <c r="BR3142"/>
  <c r="BR3143"/>
  <c r="BR3144"/>
  <c r="BR3145"/>
  <c r="BR3146"/>
  <c r="BR3147"/>
  <c r="BR3148"/>
  <c r="BR3149"/>
  <c r="BR3150"/>
  <c r="BR3151"/>
  <c r="BR3152"/>
  <c r="BR3153"/>
  <c r="BR3154"/>
  <c r="BR3155"/>
  <c r="BR3156"/>
  <c r="BR3157"/>
  <c r="BR3158"/>
  <c r="BR3159"/>
  <c r="BR3160"/>
  <c r="BR3161"/>
  <c r="BR3162"/>
  <c r="BR3163"/>
  <c r="BR3164"/>
  <c r="BR3165"/>
  <c r="BR3166"/>
  <c r="BR3167"/>
  <c r="BR3168"/>
  <c r="BR3169"/>
  <c r="BR3170"/>
  <c r="BR3171"/>
  <c r="BR3172"/>
  <c r="BR3173"/>
  <c r="BR3174"/>
  <c r="BR3175"/>
  <c r="BR3176"/>
  <c r="BR3177"/>
  <c r="BR3180"/>
  <c r="BR3181"/>
  <c r="BR3182"/>
  <c r="BR3183"/>
  <c r="BR3184"/>
  <c r="BR3185"/>
  <c r="BR3186"/>
  <c r="BR3188"/>
  <c r="BR3189"/>
  <c r="BR3190"/>
  <c r="BR3191"/>
  <c r="BR3192"/>
  <c r="BR3193"/>
  <c r="BR3194"/>
  <c r="BR3195"/>
  <c r="BR3196"/>
  <c r="BR3197"/>
  <c r="BR3198"/>
  <c r="BR3199"/>
  <c r="BR3200"/>
  <c r="BR3201"/>
  <c r="BR3203"/>
  <c r="BR3205"/>
  <c r="BR3206"/>
  <c r="BR3207"/>
  <c r="BR3208"/>
  <c r="BR3209"/>
  <c r="BR3210"/>
  <c r="BR3211"/>
  <c r="BR3212"/>
  <c r="BR3213"/>
  <c r="BR3214"/>
  <c r="BR3215"/>
  <c r="BR3216"/>
  <c r="BR3217"/>
  <c r="BR3218"/>
  <c r="BR3219"/>
  <c r="BR3220"/>
  <c r="BR3221"/>
  <c r="BR3222"/>
  <c r="BR3223"/>
  <c r="BR3224"/>
  <c r="BR3225"/>
  <c r="BR3227"/>
  <c r="BR3228"/>
  <c r="BR3229"/>
  <c r="BR3230"/>
  <c r="BR3231"/>
  <c r="BR3232"/>
  <c r="BR3233"/>
  <c r="BR3234"/>
  <c r="BR3235"/>
  <c r="BR3236"/>
  <c r="BR3237"/>
  <c r="BR3239"/>
  <c r="BR3240"/>
  <c r="BR3241"/>
  <c r="BR3242"/>
  <c r="BR3243"/>
  <c r="BR3244"/>
  <c r="BR3245"/>
  <c r="BR3246"/>
  <c r="BR3247"/>
  <c r="BR3248"/>
  <c r="BR3249"/>
  <c r="BR3250"/>
  <c r="BR3251"/>
  <c r="BR3252"/>
  <c r="BR3253"/>
  <c r="BR3254"/>
  <c r="BR3255"/>
  <c r="BR3256"/>
  <c r="BR3258"/>
  <c r="BR3259"/>
  <c r="BR3260"/>
  <c r="BR3261"/>
  <c r="BR3262"/>
  <c r="BR3263"/>
  <c r="BR3264"/>
  <c r="BR3266"/>
  <c r="BR3267"/>
  <c r="BR3268"/>
  <c r="BR3269"/>
  <c r="BR3270"/>
  <c r="BR3271"/>
  <c r="BR3272"/>
  <c r="BR3275"/>
  <c r="BR3277"/>
  <c r="BR3278"/>
  <c r="BR3279"/>
  <c r="BR3280"/>
  <c r="BR3281"/>
  <c r="BR3282"/>
  <c r="BR3283"/>
  <c r="BR3284"/>
  <c r="BR3285"/>
  <c r="BR3286"/>
  <c r="BR3287"/>
  <c r="BR3288"/>
  <c r="BR3289"/>
  <c r="BR3290"/>
  <c r="BR3291"/>
  <c r="BR3292"/>
  <c r="BR3293"/>
  <c r="BR3294"/>
  <c r="BR3295"/>
  <c r="BR3296"/>
  <c r="BR3297"/>
  <c r="BR3298"/>
  <c r="BR3300"/>
  <c r="BR3301"/>
  <c r="BR3302"/>
  <c r="BR3303"/>
  <c r="BR3304"/>
  <c r="BR3305"/>
  <c r="BR3306"/>
  <c r="BR3307"/>
  <c r="BR3308"/>
  <c r="BR3309"/>
  <c r="BR3310"/>
  <c r="BR3311"/>
  <c r="BR3312"/>
  <c r="BR3313"/>
  <c r="BR3314"/>
  <c r="BR3315"/>
  <c r="BR3316"/>
  <c r="BR3317"/>
  <c r="BR3318"/>
  <c r="BR3319"/>
  <c r="BR3320"/>
  <c r="BR3321"/>
  <c r="BR3322"/>
  <c r="BR3324"/>
  <c r="BR3328"/>
  <c r="BR3329"/>
  <c r="BR3330"/>
  <c r="BR3331"/>
  <c r="BR3332"/>
  <c r="BR3333"/>
  <c r="BR3334"/>
  <c r="BR3335"/>
  <c r="BR3336"/>
  <c r="BR3337"/>
  <c r="BR3338"/>
  <c r="BR3339"/>
  <c r="BR3340"/>
  <c r="BR3341"/>
  <c r="BR3342"/>
  <c r="BR3343"/>
  <c r="BR3344"/>
  <c r="BR3345"/>
  <c r="BR3346"/>
  <c r="BR3347"/>
  <c r="BR3348"/>
  <c r="BR3349"/>
  <c r="BR3350"/>
  <c r="BR3351"/>
  <c r="BR3352"/>
  <c r="BR3353"/>
  <c r="BR3354"/>
  <c r="BR3355"/>
  <c r="BR3356"/>
  <c r="BR3357"/>
  <c r="BR3358"/>
  <c r="BR3359"/>
  <c r="BR3360"/>
  <c r="BR3361"/>
  <c r="BR3362"/>
  <c r="BR3363"/>
  <c r="BR3364"/>
  <c r="BR3365"/>
  <c r="BR3367"/>
  <c r="BR3368"/>
  <c r="BR3369"/>
  <c r="BR3370"/>
  <c r="BR3371"/>
  <c r="BR3372"/>
  <c r="BR3373"/>
  <c r="BR3374"/>
  <c r="BR3375"/>
  <c r="BR3376"/>
  <c r="BR3377"/>
  <c r="BR3378"/>
  <c r="BR3379"/>
  <c r="BR3380"/>
  <c r="BR3382"/>
  <c r="BR3383"/>
  <c r="BR3384"/>
  <c r="BR3385"/>
  <c r="BR3386"/>
  <c r="BR3387"/>
  <c r="BR3388"/>
  <c r="BR3389"/>
  <c r="BR3390"/>
  <c r="BR3392"/>
  <c r="BR3393"/>
  <c r="BR3394"/>
  <c r="BR3395"/>
  <c r="BR3396"/>
  <c r="BR3397"/>
  <c r="BR3398"/>
  <c r="BR3399"/>
  <c r="BR3400"/>
  <c r="BR3401"/>
  <c r="BR3402"/>
  <c r="BR3403"/>
  <c r="BR3404"/>
  <c r="BR3405"/>
  <c r="BR3406"/>
  <c r="BR3407"/>
  <c r="BR3408"/>
  <c r="BR3409"/>
  <c r="BR3410"/>
  <c r="BR3411"/>
  <c r="BR3412"/>
  <c r="BR3413"/>
  <c r="BR3414"/>
  <c r="BR3415"/>
  <c r="BR3416"/>
  <c r="BR3417"/>
  <c r="BR3420"/>
  <c r="BR3421"/>
  <c r="BR3422"/>
  <c r="BR3423"/>
  <c r="BR3424"/>
  <c r="BR3425"/>
  <c r="BR3426"/>
  <c r="BR3427"/>
  <c r="BR3428"/>
  <c r="BR3429"/>
  <c r="BR3430"/>
  <c r="BR3431"/>
  <c r="BR3432"/>
  <c r="BR3433"/>
  <c r="BR3434"/>
  <c r="BR3435"/>
  <c r="BR3439"/>
  <c r="BR3440"/>
  <c r="BR3441"/>
  <c r="BR3442"/>
  <c r="BR3444"/>
  <c r="BR3445"/>
  <c r="BR3446"/>
  <c r="BR3447"/>
  <c r="BR3448"/>
  <c r="BR3449"/>
  <c r="BR3450"/>
  <c r="BR3451"/>
  <c r="BR3453"/>
  <c r="BR3454"/>
  <c r="BR3455"/>
  <c r="BR3456"/>
  <c r="BR3457"/>
  <c r="BR3458"/>
  <c r="BR3459"/>
  <c r="BR3460"/>
  <c r="BR3461"/>
  <c r="BR3462"/>
  <c r="BR3464"/>
  <c r="BR3465"/>
  <c r="BR3466"/>
  <c r="BR3468"/>
  <c r="BR3469"/>
  <c r="BR3470"/>
  <c r="BR3471"/>
  <c r="BR3472"/>
  <c r="BR3473"/>
  <c r="BR3474"/>
  <c r="BR3475"/>
  <c r="BR3476"/>
  <c r="BR3477"/>
  <c r="BR3478"/>
  <c r="BR3479"/>
  <c r="BR3480"/>
  <c r="BR3481"/>
  <c r="BR3482"/>
  <c r="BR3483"/>
  <c r="BR3484"/>
  <c r="BR3485"/>
  <c r="BR3486"/>
  <c r="BR3487"/>
  <c r="BR3488"/>
  <c r="BR3489"/>
  <c r="BR3490"/>
  <c r="BR3491"/>
  <c r="BR3492"/>
  <c r="BR3493"/>
  <c r="BR3494"/>
  <c r="BR3495"/>
  <c r="BR3496"/>
  <c r="BR3497"/>
  <c r="BR3498"/>
  <c r="BR3499"/>
  <c r="BR3500"/>
  <c r="BR3501"/>
  <c r="BR3502"/>
  <c r="BR3504"/>
  <c r="BR3505"/>
  <c r="BR3506"/>
  <c r="BR3508"/>
  <c r="BR3510"/>
  <c r="BR3511"/>
  <c r="BR3512"/>
  <c r="BR3513"/>
  <c r="BR3514"/>
  <c r="BR3515"/>
  <c r="BR3516"/>
  <c r="BR3517"/>
  <c r="BR3518"/>
  <c r="BR3519"/>
  <c r="BR3520"/>
  <c r="BR3523"/>
  <c r="BR3524"/>
  <c r="BR3525"/>
  <c r="BR3526"/>
  <c r="BR3527"/>
  <c r="BR3528"/>
  <c r="BR3529"/>
  <c r="BR3530"/>
  <c r="BR3531"/>
  <c r="BR3532"/>
  <c r="BR3533"/>
  <c r="BR3534"/>
  <c r="BR3535"/>
  <c r="BR3537"/>
  <c r="BR3538"/>
  <c r="BR3539"/>
  <c r="BR3540"/>
  <c r="BR3541"/>
  <c r="BR3542"/>
  <c r="BR3543"/>
  <c r="BR3544"/>
  <c r="BR3545"/>
  <c r="BR3546"/>
  <c r="BR3549"/>
  <c r="BR3550"/>
  <c r="BR3551"/>
  <c r="BR3552"/>
  <c r="BR3553"/>
  <c r="BR3554"/>
  <c r="BR3555"/>
  <c r="BR3556"/>
  <c r="BR3557"/>
  <c r="BR3558"/>
  <c r="BR3559"/>
  <c r="BR3560"/>
  <c r="BR3561"/>
  <c r="BR3562"/>
  <c r="BR3563"/>
  <c r="BR3564"/>
  <c r="BR3565"/>
  <c r="BR3566"/>
  <c r="BR3567"/>
  <c r="BR3570"/>
  <c r="BR3571"/>
  <c r="BR3572"/>
  <c r="BR3573"/>
  <c r="BR3575"/>
  <c r="BR3576"/>
  <c r="BR3577"/>
  <c r="BR3578"/>
  <c r="BR3579"/>
  <c r="BR3580"/>
  <c r="BR3581"/>
  <c r="BR3582"/>
  <c r="BR3583"/>
  <c r="BR3584"/>
  <c r="BR3585"/>
  <c r="BR3586"/>
  <c r="BR3589"/>
  <c r="BR3590"/>
  <c r="BR3591"/>
  <c r="BR3592"/>
  <c r="BR3593"/>
  <c r="BR3594"/>
  <c r="BR3595"/>
  <c r="BR3596"/>
  <c r="BR3597"/>
  <c r="BR3598"/>
  <c r="BR3599"/>
  <c r="BR3600"/>
  <c r="BR3601"/>
  <c r="BR3602"/>
  <c r="BR3603"/>
  <c r="BR3604"/>
  <c r="BR3605"/>
  <c r="BR3606"/>
  <c r="BR3607"/>
  <c r="BR3608"/>
  <c r="BR3611"/>
  <c r="BR3612"/>
  <c r="BR3613"/>
  <c r="BR3614"/>
  <c r="BR3615"/>
  <c r="BR3616"/>
  <c r="BR3617"/>
  <c r="BR3618"/>
  <c r="BR3619"/>
  <c r="BR3620"/>
  <c r="BR3621"/>
  <c r="BR3622"/>
  <c r="BR3623"/>
  <c r="BR3624"/>
  <c r="BR3625"/>
  <c r="BR3626"/>
  <c r="BR3627"/>
  <c r="BR3628"/>
  <c r="BR3629"/>
  <c r="BR3630"/>
  <c r="BR3631"/>
  <c r="BR3632"/>
  <c r="BR3633"/>
  <c r="BR3634"/>
  <c r="BR3635"/>
  <c r="BR3636"/>
  <c r="BR3637"/>
  <c r="BR3639"/>
  <c r="BR3640"/>
  <c r="BR3641"/>
  <c r="BR3642"/>
  <c r="BR3643"/>
  <c r="BR3644"/>
  <c r="BR3645"/>
  <c r="BR3646"/>
  <c r="BR3647"/>
  <c r="BR3648"/>
  <c r="BR3649"/>
  <c r="BR3653"/>
  <c r="BR3655"/>
  <c r="BR3656"/>
  <c r="BR3657"/>
  <c r="BR3658"/>
  <c r="BR3659"/>
  <c r="BR3660"/>
  <c r="BR3661"/>
  <c r="BR3662"/>
  <c r="BR3663"/>
  <c r="BR3664"/>
  <c r="BR3665"/>
  <c r="BR3666"/>
  <c r="BR3667"/>
  <c r="BR3668"/>
  <c r="BR3669"/>
  <c r="BR3670"/>
  <c r="BR3671"/>
  <c r="BR3672"/>
  <c r="BR3673"/>
  <c r="BR3674"/>
  <c r="BR3675"/>
  <c r="BR3676"/>
  <c r="BR3677"/>
  <c r="BR3678"/>
  <c r="BR3679"/>
  <c r="BR3680"/>
  <c r="BR3681"/>
  <c r="BR3682"/>
  <c r="BR3683"/>
  <c r="BR3684"/>
  <c r="BR3685"/>
  <c r="BR3686"/>
  <c r="BR3687"/>
  <c r="BR3688"/>
  <c r="BR3689"/>
  <c r="BR3690"/>
  <c r="BR3691"/>
  <c r="BR3692"/>
  <c r="BR3693"/>
  <c r="BR3694"/>
  <c r="BR3695"/>
  <c r="BR3696"/>
  <c r="BR3697"/>
  <c r="BR3698"/>
  <c r="BR3699"/>
  <c r="BR3700"/>
  <c r="BR3701"/>
  <c r="BR3703"/>
  <c r="BR3704"/>
  <c r="BR3705"/>
  <c r="BR3706"/>
  <c r="BR3707"/>
  <c r="BR3709"/>
  <c r="BR3710"/>
  <c r="BR3711"/>
  <c r="BR3712"/>
  <c r="BR3713"/>
  <c r="BR3714"/>
  <c r="BR3715"/>
  <c r="BR3716"/>
  <c r="BR3717"/>
  <c r="BR3718"/>
  <c r="BR3719"/>
  <c r="BR3720"/>
  <c r="BR3722"/>
  <c r="BR3723"/>
  <c r="BR3724"/>
  <c r="BR3725"/>
  <c r="BR3726"/>
  <c r="BR3727"/>
  <c r="BR3728"/>
  <c r="BR3729"/>
  <c r="BR3730"/>
  <c r="BR3731"/>
  <c r="BR3732"/>
  <c r="BR3733"/>
  <c r="BR3734"/>
  <c r="BR3735"/>
  <c r="BR3736"/>
  <c r="BR3737"/>
  <c r="BR3738"/>
  <c r="BR3739"/>
  <c r="BR3740"/>
  <c r="BR3741"/>
  <c r="BR3744"/>
  <c r="BR3745"/>
  <c r="BR3746"/>
  <c r="BR3747"/>
  <c r="BR3748"/>
  <c r="BR3749"/>
  <c r="BR3750"/>
  <c r="BR3751"/>
  <c r="BR3752"/>
  <c r="BR3753"/>
  <c r="BR3754"/>
  <c r="BR3755"/>
  <c r="BR3756"/>
  <c r="BR3757"/>
  <c r="BR3758"/>
  <c r="BR3759"/>
  <c r="BR3760"/>
  <c r="BR3761"/>
  <c r="BR3762"/>
  <c r="BR3763"/>
  <c r="BR3764"/>
  <c r="BR3765"/>
  <c r="BR3766"/>
  <c r="BR3768"/>
  <c r="BR3769"/>
  <c r="BR3770"/>
  <c r="BR3771"/>
  <c r="BR3773"/>
  <c r="BR3774"/>
  <c r="BR3775"/>
  <c r="BR3776"/>
  <c r="BR3777"/>
  <c r="BR3778"/>
  <c r="BR3779"/>
  <c r="BR3780"/>
  <c r="BR3781"/>
  <c r="BR3782"/>
  <c r="BR3783"/>
  <c r="BR3784"/>
  <c r="BR3786"/>
  <c r="BR3787"/>
  <c r="BR3788"/>
  <c r="BR3789"/>
  <c r="BR3790"/>
  <c r="BR3791"/>
  <c r="BR3792"/>
  <c r="BR3793"/>
  <c r="BR3794"/>
  <c r="BR3795"/>
  <c r="BR3796"/>
  <c r="BR3797"/>
  <c r="BR3801"/>
  <c r="BR3802"/>
  <c r="BR3803"/>
  <c r="BR3804"/>
  <c r="BR3805"/>
  <c r="BR3806"/>
  <c r="BR3807"/>
  <c r="BR3808"/>
  <c r="BR3809"/>
  <c r="BR3810"/>
  <c r="BR3811"/>
  <c r="BR3812"/>
  <c r="BR3813"/>
  <c r="BR3814"/>
  <c r="BR3815"/>
  <c r="BR3816"/>
  <c r="BR3817"/>
  <c r="BR3818"/>
  <c r="BR3819"/>
  <c r="BR3820"/>
  <c r="BR3821"/>
  <c r="BR3822"/>
  <c r="BR3823"/>
  <c r="BR3824"/>
  <c r="BR3825"/>
  <c r="BR3826"/>
  <c r="BR3827"/>
  <c r="BR3828"/>
  <c r="BR3829"/>
  <c r="BR3830"/>
  <c r="BR3831"/>
  <c r="BR3832"/>
  <c r="BR3833"/>
  <c r="BR3834"/>
  <c r="BR3836"/>
  <c r="BR3837"/>
  <c r="BR3838"/>
  <c r="BR3839"/>
  <c r="BR3840"/>
  <c r="BR3842"/>
  <c r="BR3843"/>
  <c r="BR3845"/>
  <c r="BR3846"/>
  <c r="BR3847"/>
  <c r="BR3848"/>
  <c r="BR3849"/>
  <c r="BR3850"/>
  <c r="BR3851"/>
  <c r="BR3852"/>
  <c r="BR3853"/>
  <c r="BR3854"/>
  <c r="BR3855"/>
  <c r="BR3856"/>
  <c r="BR3857"/>
  <c r="BR3858"/>
  <c r="BR3859"/>
  <c r="BR3861"/>
  <c r="BR3862"/>
  <c r="BR3863"/>
  <c r="BR3864"/>
  <c r="BR3865"/>
  <c r="BR3866"/>
  <c r="BR3867"/>
  <c r="BR3868"/>
  <c r="BR3870"/>
  <c r="BR3871"/>
  <c r="BR3872"/>
  <c r="BR3873"/>
  <c r="BR3874"/>
  <c r="BR3875"/>
  <c r="BR3876"/>
  <c r="BR3877"/>
  <c r="BR3878"/>
  <c r="BR3879"/>
  <c r="BR3880"/>
  <c r="BR3881"/>
  <c r="BR3882"/>
  <c r="BR3884"/>
  <c r="BR3885"/>
  <c r="BR3887"/>
  <c r="BR3888"/>
  <c r="BR3890"/>
  <c r="BR3891"/>
  <c r="BR3892"/>
  <c r="BR3893"/>
  <c r="BR3896"/>
  <c r="BR3897"/>
  <c r="BR3899"/>
  <c r="BR3900"/>
  <c r="BR3901"/>
  <c r="BR3902"/>
  <c r="BR3903"/>
  <c r="BR3906"/>
  <c r="BR3907"/>
  <c r="BR3909"/>
  <c r="BR3910"/>
  <c r="BR3911"/>
  <c r="BR3912"/>
  <c r="BR3913"/>
  <c r="BR3914"/>
  <c r="BR3915"/>
  <c r="BR3916"/>
  <c r="BR3917"/>
  <c r="BR3918"/>
  <c r="BR3919"/>
  <c r="BR3920"/>
  <c r="BR3921"/>
  <c r="BR3922"/>
  <c r="BR3923"/>
  <c r="BR3924"/>
  <c r="BR3925"/>
  <c r="BR3926"/>
  <c r="BR3928"/>
  <c r="BR3929"/>
  <c r="BR3930"/>
  <c r="BR3931"/>
  <c r="BR3932"/>
  <c r="BR3933"/>
  <c r="BR3934"/>
  <c r="BR3935"/>
  <c r="BR3936"/>
  <c r="BR3937"/>
  <c r="BR3938"/>
  <c r="BR3939"/>
  <c r="BR3940"/>
  <c r="BR3941"/>
  <c r="BR3950"/>
  <c r="BR3951"/>
  <c r="BR3952"/>
  <c r="BR3953"/>
  <c r="BR3954"/>
  <c r="BR3955"/>
  <c r="BR3956"/>
  <c r="BR3957"/>
  <c r="BR3958"/>
  <c r="BR3959"/>
  <c r="BR3960"/>
  <c r="BR3961"/>
  <c r="BR3962"/>
  <c r="BR3966"/>
  <c r="BR3967"/>
  <c r="BR3968"/>
  <c r="BR3969"/>
  <c r="BR3971"/>
  <c r="BR3972"/>
  <c r="BR3973"/>
  <c r="BR3974"/>
  <c r="BR3975"/>
  <c r="BR3976"/>
  <c r="BR3977"/>
  <c r="BR3978"/>
  <c r="BR3979"/>
  <c r="BR3980"/>
  <c r="BR3981"/>
  <c r="BR3982"/>
  <c r="BR3983"/>
  <c r="BR3984"/>
  <c r="BR3985"/>
  <c r="BR3986"/>
  <c r="BR3987"/>
  <c r="BR3988"/>
  <c r="BR3989"/>
  <c r="BR3991"/>
  <c r="BR3992"/>
  <c r="BR3993"/>
  <c r="BR3994"/>
  <c r="BR3995"/>
  <c r="BR3998"/>
  <c r="BR4000"/>
  <c r="BR4001"/>
  <c r="BR4002"/>
  <c r="BR4003"/>
  <c r="BR4004"/>
  <c r="BR4006"/>
  <c r="BR4007"/>
  <c r="BR4009"/>
  <c r="BR4010"/>
  <c r="BR4011"/>
  <c r="BR4013"/>
  <c r="BR4014"/>
  <c r="BR4015"/>
  <c r="BR4016"/>
  <c r="BR4017"/>
  <c r="BR4018"/>
  <c r="BR4019"/>
  <c r="BR4020"/>
  <c r="BR4021"/>
  <c r="BR4022"/>
  <c r="BR4023"/>
  <c r="BR4025"/>
  <c r="BR4026"/>
  <c r="BR4027"/>
  <c r="BR4029"/>
  <c r="BR4030"/>
  <c r="BR4037"/>
  <c r="BR4038"/>
  <c r="BR4039"/>
  <c r="BR4040"/>
  <c r="BR4041"/>
  <c r="BR4042"/>
  <c r="BR4043"/>
  <c r="BR4044"/>
  <c r="BR4045"/>
  <c r="BR4046"/>
  <c r="BR4047"/>
  <c r="BR4048"/>
  <c r="BR4049"/>
  <c r="BR4050"/>
  <c r="BR4051"/>
  <c r="BR4052"/>
  <c r="BR4053"/>
  <c r="BR4054"/>
  <c r="BR4055"/>
  <c r="BR4057"/>
  <c r="BR4058"/>
  <c r="BR4059"/>
  <c r="BR4060"/>
  <c r="BR4061"/>
  <c r="BR4062"/>
  <c r="BR4063"/>
  <c r="BR4064"/>
  <c r="BR4065"/>
  <c r="BR4066"/>
  <c r="BR4067"/>
  <c r="BR4068"/>
  <c r="BR4069"/>
  <c r="BR4070"/>
  <c r="BR4071"/>
  <c r="BR4073"/>
  <c r="BR4074"/>
  <c r="BR4075"/>
  <c r="BR4076"/>
  <c r="BR4077"/>
  <c r="BR4078"/>
  <c r="BR4079"/>
  <c r="BR4081"/>
  <c r="BR4082"/>
  <c r="BR4083"/>
  <c r="BR4084"/>
  <c r="BR4085"/>
  <c r="BR4086"/>
  <c r="BR4087"/>
  <c r="BR4088"/>
  <c r="BR4089"/>
  <c r="BR4090"/>
  <c r="BR4091"/>
  <c r="BR4092"/>
  <c r="BR4093"/>
  <c r="BR4094"/>
  <c r="BR4095"/>
  <c r="BR4096"/>
  <c r="BR4099"/>
  <c r="BR4100"/>
  <c r="BR4101"/>
  <c r="BR4102"/>
  <c r="BR4103"/>
  <c r="BR4104"/>
  <c r="BR4106"/>
  <c r="BR4107"/>
  <c r="H4108"/>
  <c r="I4108"/>
  <c r="J4108"/>
  <c r="K4108"/>
  <c r="L4108"/>
  <c r="M4108"/>
  <c r="N4108"/>
  <c r="P4108"/>
  <c r="Q4108"/>
  <c r="R4108"/>
  <c r="S4108"/>
  <c r="T4108"/>
  <c r="U4108"/>
  <c r="X4108"/>
  <c r="Y4108"/>
  <c r="Z4108"/>
  <c r="AA4108"/>
  <c r="AB4108"/>
  <c r="AC4108"/>
  <c r="AD4108"/>
  <c r="AK4108"/>
  <c r="AM4108"/>
  <c r="AY4108"/>
  <c r="BC4108"/>
  <c r="BF4108"/>
  <c r="BG4108"/>
  <c r="BL4108"/>
  <c r="BM4108"/>
  <c r="BN4108"/>
  <c r="BO4108"/>
  <c r="BP4108"/>
  <c r="BQ4108"/>
  <c r="O4108"/>
  <c r="BR4108" l="1"/>
</calcChain>
</file>

<file path=xl/comments1.xml><?xml version="1.0" encoding="utf-8"?>
<comments xmlns="http://schemas.openxmlformats.org/spreadsheetml/2006/main">
  <authors>
    <author>*</author>
  </authors>
  <commentList>
    <comment ref="U341" authorId="0">
      <text>
        <r>
          <rPr>
            <b/>
            <sz val="9"/>
            <color indexed="81"/>
            <rFont val="Tahoma"/>
            <family val="2"/>
          </rPr>
          <t>*:</t>
        </r>
        <r>
          <rPr>
            <sz val="9"/>
            <color indexed="81"/>
            <rFont val="Tahoma"/>
            <family val="2"/>
          </rPr>
          <t xml:space="preserve">
DAF recherche</t>
        </r>
      </text>
    </comment>
    <comment ref="W862" authorId="0">
      <text>
        <r>
          <rPr>
            <b/>
            <sz val="9"/>
            <color indexed="81"/>
            <rFont val="Tahoma"/>
            <family val="2"/>
          </rPr>
          <t>*:</t>
        </r>
        <r>
          <rPr>
            <sz val="9"/>
            <color indexed="81"/>
            <rFont val="Tahoma"/>
            <family val="2"/>
          </rPr>
          <t xml:space="preserve">
DAF recherche</t>
        </r>
      </text>
    </comment>
    <comment ref="U1502" authorId="0">
      <text>
        <r>
          <rPr>
            <b/>
            <sz val="9"/>
            <color indexed="81"/>
            <rFont val="Tahoma"/>
            <family val="2"/>
          </rPr>
          <t>*:</t>
        </r>
        <r>
          <rPr>
            <sz val="9"/>
            <color indexed="81"/>
            <rFont val="Tahoma"/>
            <family val="2"/>
          </rPr>
          <t xml:space="preserve">
DAF recherche</t>
        </r>
      </text>
    </comment>
    <comment ref="U3970" authorId="0">
      <text>
        <r>
          <rPr>
            <b/>
            <sz val="9"/>
            <color indexed="81"/>
            <rFont val="Tahoma"/>
            <family val="2"/>
          </rPr>
          <t>*:</t>
        </r>
        <r>
          <rPr>
            <sz val="9"/>
            <color indexed="81"/>
            <rFont val="Tahoma"/>
            <family val="2"/>
          </rPr>
          <t xml:space="preserve">
DAF recherche</t>
        </r>
      </text>
    </comment>
  </commentList>
</comments>
</file>

<file path=xl/sharedStrings.xml><?xml version="1.0" encoding="utf-8"?>
<sst xmlns="http://schemas.openxmlformats.org/spreadsheetml/2006/main" count="22662" uniqueCount="8282">
  <si>
    <t>Finess ARBUST</t>
  </si>
  <si>
    <t>Secteur</t>
  </si>
  <si>
    <t>T2A/ HT2A/ USLD</t>
  </si>
  <si>
    <t>Catégorie</t>
  </si>
  <si>
    <t>Région</t>
  </si>
  <si>
    <t>670000033</t>
  </si>
  <si>
    <t>CENTRE PAUL STRAUSS</t>
  </si>
  <si>
    <t>Ex-DG</t>
  </si>
  <si>
    <t>T2A</t>
  </si>
  <si>
    <t>CLCC</t>
  </si>
  <si>
    <t>Alsace</t>
  </si>
  <si>
    <t>670000082</t>
  </si>
  <si>
    <t>CLINIQUE ADASSA</t>
  </si>
  <si>
    <t>EBNL</t>
  </si>
  <si>
    <t>670000215</t>
  </si>
  <si>
    <t>HOPITAL DU NEUENBERG</t>
  </si>
  <si>
    <t>670000249</t>
  </si>
  <si>
    <t>CENTRE DE POST-CURE CHATEAU WALK</t>
  </si>
  <si>
    <t>HT2A</t>
  </si>
  <si>
    <t>670013366</t>
  </si>
  <si>
    <t>EPSAN BRUMATH</t>
  </si>
  <si>
    <t>CH</t>
  </si>
  <si>
    <t>670013754</t>
  </si>
  <si>
    <t>UGECAM ALSACE</t>
  </si>
  <si>
    <t>670016260</t>
  </si>
  <si>
    <t>GCS "E SANTE-ALSACE"</t>
  </si>
  <si>
    <t>670780055</t>
  </si>
  <si>
    <t>HOPITAUX UNIVERSITAIRES DE STRASBOURG</t>
  </si>
  <si>
    <t>CHR</t>
  </si>
  <si>
    <t>670780071</t>
  </si>
  <si>
    <t>CENTRE MOYEN LONG SEJOUR BRUMATH</t>
  </si>
  <si>
    <t>CH - ex HL</t>
  </si>
  <si>
    <t>670780139</t>
  </si>
  <si>
    <t>AMRESO-BETHEL</t>
  </si>
  <si>
    <t>670780188</t>
  </si>
  <si>
    <t>GROUPE HOSPITALIER SAINT VINCENT</t>
  </si>
  <si>
    <t>670780337</t>
  </si>
  <si>
    <t>CENTRE HOSPITALIER DE HAGUENAU</t>
  </si>
  <si>
    <t>670780345</t>
  </si>
  <si>
    <t>CH SAINTE-CATHERINE DE SAVERNE</t>
  </si>
  <si>
    <t>670780352</t>
  </si>
  <si>
    <t>CMLS DE BOUXWILLER</t>
  </si>
  <si>
    <t>670780360</t>
  </si>
  <si>
    <t>670780501</t>
  </si>
  <si>
    <t>MAISON DE POSTCURE DE LOBSANN</t>
  </si>
  <si>
    <t>670780543</t>
  </si>
  <si>
    <t>CH DE WISSEMBOURG</t>
  </si>
  <si>
    <t>670780584</t>
  </si>
  <si>
    <t>CH DEPARTEMENTAL DE BISCHWILLER</t>
  </si>
  <si>
    <t>670780600</t>
  </si>
  <si>
    <t>ETS MEDICAL DE LIEBFRAUENTHAL</t>
  </si>
  <si>
    <t>670780642</t>
  </si>
  <si>
    <t>CENTRE DE MOYEN SEJOUR DE MOLSHEIM</t>
  </si>
  <si>
    <t>670780675</t>
  </si>
  <si>
    <t>HOPITAL DE ROSHEIM</t>
  </si>
  <si>
    <t>670780691</t>
  </si>
  <si>
    <t>CENTRE HOSPITALIER DE SELESTAT</t>
  </si>
  <si>
    <t>670780709</t>
  </si>
  <si>
    <t>HOPITAL CIVIL D'OBERNAI</t>
  </si>
  <si>
    <t>670780717</t>
  </si>
  <si>
    <t>CMLS D'ERSTEIN</t>
  </si>
  <si>
    <t>670781152</t>
  </si>
  <si>
    <t>CH D'ERSTEIN</t>
  </si>
  <si>
    <t>670792027</t>
  </si>
  <si>
    <t>ABRAPA HDJ</t>
  </si>
  <si>
    <t>670793025</t>
  </si>
  <si>
    <t>SLD CH SAINTE-CATHERINE SAVERNE</t>
  </si>
  <si>
    <t>USLD</t>
  </si>
  <si>
    <t>670793587</t>
  </si>
  <si>
    <t>SLD CH DE HAGUENAU</t>
  </si>
  <si>
    <t>670793603</t>
  </si>
  <si>
    <t>SLD CH DE SELESTAT</t>
  </si>
  <si>
    <t>670794460</t>
  </si>
  <si>
    <t>SLD CH DEP BISCHWILLER</t>
  </si>
  <si>
    <t>670794882</t>
  </si>
  <si>
    <t>SLD CENTRE MOYEN LONG SEJOUR BRUMATH</t>
  </si>
  <si>
    <t>670794916</t>
  </si>
  <si>
    <t>SLD CENTRE MOYEN SEJOUR MOLSHEIM</t>
  </si>
  <si>
    <t>670795475</t>
  </si>
  <si>
    <t>SLD CH EPSAN</t>
  </si>
  <si>
    <t>670795822</t>
  </si>
  <si>
    <t>SLD CH D'ERSTEIN</t>
  </si>
  <si>
    <t>670797729</t>
  </si>
  <si>
    <t>CLINIQUE DE L'ILL</t>
  </si>
  <si>
    <t>670799550</t>
  </si>
  <si>
    <t>SLD DE LA ROBERTSAU CHU STRASBOURG</t>
  </si>
  <si>
    <t>670799675</t>
  </si>
  <si>
    <t>SLD LE NEUENBERG</t>
  </si>
  <si>
    <t>670799691</t>
  </si>
  <si>
    <t>SLD AMRESO-BETHEL OBERHAUSBERGEN</t>
  </si>
  <si>
    <t>680000130</t>
  </si>
  <si>
    <t>CRF MULHOUSE</t>
  </si>
  <si>
    <t>680000171</t>
  </si>
  <si>
    <t>CENTRE LONG ET MOY SEJOUR SIERENTZ</t>
  </si>
  <si>
    <t>680000221</t>
  </si>
  <si>
    <t>HOPITAL ST VINCENT D'ODEREN</t>
  </si>
  <si>
    <t>680000312</t>
  </si>
  <si>
    <t>CLINIQUE DE GERONTOLOGIE ST DAMIEN</t>
  </si>
  <si>
    <t>680000346</t>
  </si>
  <si>
    <t>CENTRE HOSPITALIER DE CERNAY</t>
  </si>
  <si>
    <t>680000395</t>
  </si>
  <si>
    <t>CENTRE HOSPITALIER D ALTKIRCH</t>
  </si>
  <si>
    <t>680000411</t>
  </si>
  <si>
    <t>CENTRE HOSPITALIER DE PFASTATT</t>
  </si>
  <si>
    <t>680000437</t>
  </si>
  <si>
    <t>CENTRE HOSPITALIER DE THANN</t>
  </si>
  <si>
    <t>680000486</t>
  </si>
  <si>
    <t>CENTRE HOSPITALIER MULHOUSE</t>
  </si>
  <si>
    <t>680000973</t>
  </si>
  <si>
    <t>CENTRE HOSPITALIER DE COLMAR</t>
  </si>
  <si>
    <t>680000981</t>
  </si>
  <si>
    <t>HOPITAL LOCAL D'ENSISHEIM</t>
  </si>
  <si>
    <t>680001005</t>
  </si>
  <si>
    <t>CENTRE HOSPITALIER DE GUEBWILLER</t>
  </si>
  <si>
    <t>680001054</t>
  </si>
  <si>
    <t>HOPITAL LOCAL STE MARIE AUX MINES</t>
  </si>
  <si>
    <t>680001088</t>
  </si>
  <si>
    <t>680001112</t>
  </si>
  <si>
    <t>HOPITAL LOCAL LOEWEL DE MUNSTER</t>
  </si>
  <si>
    <t>680001138</t>
  </si>
  <si>
    <t>HOPITAL LOCAL DE RIBEAUVILLE</t>
  </si>
  <si>
    <t>680001179</t>
  </si>
  <si>
    <t>CENTRE HOSPITALIER DE ROUFFACH</t>
  </si>
  <si>
    <t>680001195</t>
  </si>
  <si>
    <t>GROUPE HOSPITALIER DU CENTRE ALSACE</t>
  </si>
  <si>
    <t>680001328</t>
  </si>
  <si>
    <t>CENTRE MEDICAL NATIONAL MGEN TROIS-EPIS</t>
  </si>
  <si>
    <t>680003324</t>
  </si>
  <si>
    <t>LS CDRS COLMAR</t>
  </si>
  <si>
    <t>680011871</t>
  </si>
  <si>
    <t>USLD HL INTERCOMMUNAL SOULTZ-ISSENHEIM</t>
  </si>
  <si>
    <t>680011897</t>
  </si>
  <si>
    <t>LS HL DE RIBEAUVILLE</t>
  </si>
  <si>
    <t>680011996</t>
  </si>
  <si>
    <t>LS CH GUEBWILLER</t>
  </si>
  <si>
    <t>680012010</t>
  </si>
  <si>
    <t>LS HL DE DANNEMARIE</t>
  </si>
  <si>
    <t>680012044</t>
  </si>
  <si>
    <t>LS CH DE CERNAY</t>
  </si>
  <si>
    <t>680012051</t>
  </si>
  <si>
    <t>SLD DU CH ALTKIRCH EHPAD</t>
  </si>
  <si>
    <t>680012077</t>
  </si>
  <si>
    <t>LS CH MULHOUSE HASENRAIN</t>
  </si>
  <si>
    <t>680012648</t>
  </si>
  <si>
    <t>HOPITAL LOCAL DE KAYSERSBERG</t>
  </si>
  <si>
    <t>680013240</t>
  </si>
  <si>
    <t>LS MAISON ACCUEIL DIACONAT</t>
  </si>
  <si>
    <t>680013547</t>
  </si>
  <si>
    <t>LS CLINIQUE ST DAMIEN</t>
  </si>
  <si>
    <t>670002187</t>
  </si>
  <si>
    <t>CENTRE D'AUTODIALYSE DE L'AURAL STRASBOURG</t>
  </si>
  <si>
    <t>Ex-OQN</t>
  </si>
  <si>
    <t>Clinique</t>
  </si>
  <si>
    <t>670005479</t>
  </si>
  <si>
    <t>AURAL HAD</t>
  </si>
  <si>
    <t>670008838</t>
  </si>
  <si>
    <t>HAD ASSOC REINACKER</t>
  </si>
  <si>
    <t>670013325</t>
  </si>
  <si>
    <t>CENTRE AUTONOME ENDOSCOPIE DIGESTIVE</t>
  </si>
  <si>
    <t>670013341</t>
  </si>
  <si>
    <t>ENDOSAV</t>
  </si>
  <si>
    <t>670013895</t>
  </si>
  <si>
    <t>CENTRE D'AUTODIALYSE AURAL SAVERNE</t>
  </si>
  <si>
    <t>670014455</t>
  </si>
  <si>
    <t>CENTRE DE DIALYSE CHRONIQUE STRASBOURG</t>
  </si>
  <si>
    <t>670016237</t>
  </si>
  <si>
    <t>CLINIQUE SAINTE ODILE</t>
  </si>
  <si>
    <t>670016294</t>
  </si>
  <si>
    <t>GCS "ADASSA-DIACONAT-CLINIQUE DE STRASBOURG"</t>
  </si>
  <si>
    <t>670780162</t>
  </si>
  <si>
    <t>ETS DES DIACONESSES STRASBOURG</t>
  </si>
  <si>
    <t>670780170</t>
  </si>
  <si>
    <t>CLINIQUE DE L'ORANGERIE STRASB.</t>
  </si>
  <si>
    <t>670780378</t>
  </si>
  <si>
    <t>CLINIQUE SAINT-FRANCOIS HAGUENAU</t>
  </si>
  <si>
    <t>670780386</t>
  </si>
  <si>
    <t>CLINIQUE SAINTE ODILE HAGUENAU</t>
  </si>
  <si>
    <t>670781574</t>
  </si>
  <si>
    <t>HEMODIALYSE DIALYSE DOMICILE AURAL SIEGE SOCIAL DE STRASBOURG</t>
  </si>
  <si>
    <t>670795921</t>
  </si>
  <si>
    <t>UNITE AUTODIALYSE AURAL HAGUENAU</t>
  </si>
  <si>
    <t>670799667</t>
  </si>
  <si>
    <t>CENTRE D'AUTODIALYSE DE L'AURAL A LA CLINIQUE BETHESDA</t>
  </si>
  <si>
    <t>680000320</t>
  </si>
  <si>
    <t>CLINIQUE DU DIACONAT FONDERIE MULHOUSE</t>
  </si>
  <si>
    <t>680000338</t>
  </si>
  <si>
    <t>CENTRE DE DIALYSE LA FONDERIE</t>
  </si>
  <si>
    <t>680000494</t>
  </si>
  <si>
    <t>MAISON DU DIACONAT ROOSEVELT MULHOUSE</t>
  </si>
  <si>
    <t>680007648</t>
  </si>
  <si>
    <t>ASSOC HOSP A DOM CTRE ALSACE A COLMAR</t>
  </si>
  <si>
    <t>680010824</t>
  </si>
  <si>
    <t>UNITE D AUTODIALYSE AURAL COLMAR</t>
  </si>
  <si>
    <t>680011574</t>
  </si>
  <si>
    <t>ANNEXE DU CTRE DE DIALYSE LA FONDERIE</t>
  </si>
  <si>
    <t>680013778</t>
  </si>
  <si>
    <t>UNITE AUTODIALYSE AURAL MULHOUSE</t>
  </si>
  <si>
    <t>680017829</t>
  </si>
  <si>
    <t>HAD SUD ALSACE MULHOUSE</t>
  </si>
  <si>
    <t>240000034</t>
  </si>
  <si>
    <t>CH DE MOYEN SEJOUR ET MR LANMARY</t>
  </si>
  <si>
    <t>Aquitaine</t>
  </si>
  <si>
    <t>240000042</t>
  </si>
  <si>
    <t>HOPITAL LOCAL DE BELVES</t>
  </si>
  <si>
    <t>240000059</t>
  </si>
  <si>
    <t>CENTRE HOSPITALIER DE BERGERAC - SAMUEL POZZI</t>
  </si>
  <si>
    <t>240000067</t>
  </si>
  <si>
    <t>HOPITAL LOCAL DE DOMME</t>
  </si>
  <si>
    <t>240000075</t>
  </si>
  <si>
    <t>HOPITAL LOCAL D'EXCIDEUIL</t>
  </si>
  <si>
    <t>240000083</t>
  </si>
  <si>
    <t>CENTRE HOSPITALIER VAUCLAIRE</t>
  </si>
  <si>
    <t>240000109</t>
  </si>
  <si>
    <t>HOPITAL LOCAL DE NONTRON</t>
  </si>
  <si>
    <t>240000117</t>
  </si>
  <si>
    <t>CENTRE HOSPITALIER DE PERIGUEUX</t>
  </si>
  <si>
    <t>240000133</t>
  </si>
  <si>
    <t>HOPITAL LOCAL DE RIBERAC</t>
  </si>
  <si>
    <t>240000141</t>
  </si>
  <si>
    <t>HOPITAL LOCAL DE SAINT ASTIER</t>
  </si>
  <si>
    <t>240000158</t>
  </si>
  <si>
    <t>HOPITAL LOCAL DE ST AULAYE - CHENARD</t>
  </si>
  <si>
    <t>240000166</t>
  </si>
  <si>
    <t>LONG MOYEN SEJOUR LA MEYNARDIE</t>
  </si>
  <si>
    <t>240000307</t>
  </si>
  <si>
    <t>CENTRE MEDICAL CHATEAU DE BASSY</t>
  </si>
  <si>
    <t>240000448</t>
  </si>
  <si>
    <t>CENTRE HOSPITALIER DE SARLAT - JEAN LECLAIRE</t>
  </si>
  <si>
    <t>240000646</t>
  </si>
  <si>
    <t>FONDATION JOHN BOST</t>
  </si>
  <si>
    <t>240000661</t>
  </si>
  <si>
    <t>MAISON REPOS ET CONVALESCENCE DE LOLME</t>
  </si>
  <si>
    <t>240006304</t>
  </si>
  <si>
    <t>USLD CH PERIGUEUX</t>
  </si>
  <si>
    <t>240007625</t>
  </si>
  <si>
    <t>USLD CH BERGERAC</t>
  </si>
  <si>
    <t>240008557</t>
  </si>
  <si>
    <t>USLD CH SARLAT</t>
  </si>
  <si>
    <t>240008656</t>
  </si>
  <si>
    <t>USLD HL NONTRON</t>
  </si>
  <si>
    <t>240009852</t>
  </si>
  <si>
    <t>USLD LA MEYNARDIE</t>
  </si>
  <si>
    <t>330000217</t>
  </si>
  <si>
    <t>MAISON DE SANTE MARIE GALENE</t>
  </si>
  <si>
    <t>330000332</t>
  </si>
  <si>
    <t>HOPITAL SUBURBAIN DU BOUSCAT</t>
  </si>
  <si>
    <t>330000340</t>
  </si>
  <si>
    <t>M.S.P.BX. BAGATELLE</t>
  </si>
  <si>
    <t>330000662</t>
  </si>
  <si>
    <t>INSTITUT BERGONIE</t>
  </si>
  <si>
    <t>330005182</t>
  </si>
  <si>
    <t>USLD PODENSAC</t>
  </si>
  <si>
    <t>330007980</t>
  </si>
  <si>
    <t>USLD CH DE LA HAUTE GIRONDE</t>
  </si>
  <si>
    <t>330027509</t>
  </si>
  <si>
    <t>CENTRE HOSPITALIER INTERCOMMUNAL SUD GIRONDE</t>
  </si>
  <si>
    <t>330780289</t>
  </si>
  <si>
    <t>HOPITAL DE JOUR POUR ENFANTS - OISEAU LYRE</t>
  </si>
  <si>
    <t>330780370</t>
  </si>
  <si>
    <t>FONTAINES MONJOUS SSR</t>
  </si>
  <si>
    <t>330780495</t>
  </si>
  <si>
    <t>CLINIQUE MUTUALISTE DU MEDOC</t>
  </si>
  <si>
    <t>330780529</t>
  </si>
  <si>
    <t>CL MUTUALISTE DE PESSAC</t>
  </si>
  <si>
    <t>330780537</t>
  </si>
  <si>
    <t>CLINIQUE MEDICO CHIRURGICALE WALLERSTEIN</t>
  </si>
  <si>
    <t>330780560</t>
  </si>
  <si>
    <t>CENTRE MEDICAL LA PIGNADA</t>
  </si>
  <si>
    <t>330780636</t>
  </si>
  <si>
    <t>CSMI RENOVATION</t>
  </si>
  <si>
    <t>330780644</t>
  </si>
  <si>
    <t>OREAG CENTRE DE GUIDANCE INFANTILE</t>
  </si>
  <si>
    <t>330780743</t>
  </si>
  <si>
    <t>CSSR CHÂTEAUNEUF</t>
  </si>
  <si>
    <t>330780750</t>
  </si>
  <si>
    <t>CSSR LES LAURIERS</t>
  </si>
  <si>
    <t>330780784</t>
  </si>
  <si>
    <t>CENTRE POST CURE READ PSYCHO SOC MONTAL</t>
  </si>
  <si>
    <t>330781121</t>
  </si>
  <si>
    <t>CHATEAU RAUZE - LADAPT</t>
  </si>
  <si>
    <t>330781139</t>
  </si>
  <si>
    <t>CRF LA TOUR DE GASSIES</t>
  </si>
  <si>
    <t>330781196</t>
  </si>
  <si>
    <t>CHU HOPITAUX DE BORDEAUX</t>
  </si>
  <si>
    <t>330781204</t>
  </si>
  <si>
    <t>CENTRE HOSPITALIER D'ARCACHON JEAN HAMEAU</t>
  </si>
  <si>
    <t>330781212</t>
  </si>
  <si>
    <t>CENTRE HOSPITALIER DE BAZAS</t>
  </si>
  <si>
    <t>330781220</t>
  </si>
  <si>
    <t>CENTRE HOSPITALIER HAUTE GIRONDE</t>
  </si>
  <si>
    <t>330781253</t>
  </si>
  <si>
    <t>CENTRE HOSPITALIER DE LIBOURNE</t>
  </si>
  <si>
    <t>330781261</t>
  </si>
  <si>
    <t>CENTRE HOSPITALIER DE SAINTE FOY LA GRANDE</t>
  </si>
  <si>
    <t>330781279</t>
  </si>
  <si>
    <t>HOPITAL LOCAL DE MONSEGUR</t>
  </si>
  <si>
    <t>330781287</t>
  </si>
  <si>
    <t>CHS CHARLES PERRENS</t>
  </si>
  <si>
    <t>330781295</t>
  </si>
  <si>
    <t>CENTRE HOSPITALIER DE CADILLAC</t>
  </si>
  <si>
    <t>330781808</t>
  </si>
  <si>
    <t>CENTRE READAPTATION RENOVATION SOULA</t>
  </si>
  <si>
    <t>330781972</t>
  </si>
  <si>
    <t>HOPITAL DE JOUR S.H.M.A.</t>
  </si>
  <si>
    <t>330783614</t>
  </si>
  <si>
    <t>HOPITAL DE JOUR DU PARC RENOVATION</t>
  </si>
  <si>
    <t>330783853</t>
  </si>
  <si>
    <t>CSMI PRADO</t>
  </si>
  <si>
    <t>330783960</t>
  </si>
  <si>
    <t>CENTRE DE SANTE MENTALE MGEN-ASS.</t>
  </si>
  <si>
    <t>330791641</t>
  </si>
  <si>
    <t>USLD LA TESTE LES ARBOUSIERS</t>
  </si>
  <si>
    <t>330798935</t>
  </si>
  <si>
    <t>USLD CH STE FOY LA GRANDE</t>
  </si>
  <si>
    <t>330800319</t>
  </si>
  <si>
    <t>USLD HENRI CHOUSSAT CHU BORDEAUX</t>
  </si>
  <si>
    <t>400000261</t>
  </si>
  <si>
    <t>INSTITUT HÉLIO-MARIN LABENNE</t>
  </si>
  <si>
    <t>400006607</t>
  </si>
  <si>
    <t>USLD MORCENX</t>
  </si>
  <si>
    <t>400011177</t>
  </si>
  <si>
    <t>CENTRE HOSPITALIER DE MONT DE MARSAN</t>
  </si>
  <si>
    <t>400780193</t>
  </si>
  <si>
    <t>CENTRE HOSPITALIER DE DAX</t>
  </si>
  <si>
    <t>400780268</t>
  </si>
  <si>
    <t>CENTRE HOSPITALIER SAINT SEVER</t>
  </si>
  <si>
    <t>400780367</t>
  </si>
  <si>
    <t>CLINIQUE MEDICALE J. SARRAILH</t>
  </si>
  <si>
    <t>400780383</t>
  </si>
  <si>
    <t>MAISON DE REPOS SAINT LOUIS-BUGLOSE</t>
  </si>
  <si>
    <t>400781043</t>
  </si>
  <si>
    <t>USLD LE LANOT CH DAX</t>
  </si>
  <si>
    <t>400787362</t>
  </si>
  <si>
    <t>USLD CH DE ST SEVER</t>
  </si>
  <si>
    <t>400787446</t>
  </si>
  <si>
    <t>USLD LABENNE</t>
  </si>
  <si>
    <t>400790911</t>
  </si>
  <si>
    <t>USLD NOUVIELLE CH MONT DE MARSAN</t>
  </si>
  <si>
    <t>470000175</t>
  </si>
  <si>
    <t>MAISON DELESTRAINT FABIEN</t>
  </si>
  <si>
    <t>470000308</t>
  </si>
  <si>
    <t>CRF VIRAZEIL - LADAPT</t>
  </si>
  <si>
    <t>470000316</t>
  </si>
  <si>
    <t>CENTRE HOSPITALIER AGEN</t>
  </si>
  <si>
    <t>470000324</t>
  </si>
  <si>
    <t>CENTRE HOSPITALIER SAINT-CYR VILLENEUVE</t>
  </si>
  <si>
    <t>470000340</t>
  </si>
  <si>
    <t>CENTRE HOSPITALIER DE NERAC</t>
  </si>
  <si>
    <t>470000357</t>
  </si>
  <si>
    <t>HOPITAL LOCAL DE CASTELJALOUX</t>
  </si>
  <si>
    <t>470000365</t>
  </si>
  <si>
    <t>HOPITAL LOCAL PENNE D'AGENAIS</t>
  </si>
  <si>
    <t>470000381</t>
  </si>
  <si>
    <t>CHD LA CANDELIE</t>
  </si>
  <si>
    <t>470000407</t>
  </si>
  <si>
    <t>HOPITAL LOCAL DE FUMEL - E. DESARNAUTS</t>
  </si>
  <si>
    <t>470001660</t>
  </si>
  <si>
    <t>CHIC MARMANDE - TONNEINS</t>
  </si>
  <si>
    <t>470002627</t>
  </si>
  <si>
    <t>MECS TEMPORAIRE SPECIALISEE</t>
  </si>
  <si>
    <t>MCS</t>
  </si>
  <si>
    <t>470003062</t>
  </si>
  <si>
    <t>MECS PUJOLS</t>
  </si>
  <si>
    <t>470008764</t>
  </si>
  <si>
    <t>USLD HL FUMEL</t>
  </si>
  <si>
    <t>470008780</t>
  </si>
  <si>
    <t>USLD CH AGEN</t>
  </si>
  <si>
    <t>470010307</t>
  </si>
  <si>
    <t>EQUIPE DE SOINS SECTEUR PSY - AEIH</t>
  </si>
  <si>
    <t>470012931</t>
  </si>
  <si>
    <t>USLD ALZHEIMER CHIC TONNEINS</t>
  </si>
  <si>
    <t>640017646</t>
  </si>
  <si>
    <t>CH DE SAINT PALAIS</t>
  </si>
  <si>
    <t>640780185</t>
  </si>
  <si>
    <t>CRF LES EMBRUNS</t>
  </si>
  <si>
    <t>640780227</t>
  </si>
  <si>
    <t>CENTRE DE SSR LA NIVE</t>
  </si>
  <si>
    <t>640780417</t>
  </si>
  <si>
    <t>CHIC COTE BASQUE</t>
  </si>
  <si>
    <t>640780557</t>
  </si>
  <si>
    <t>CENTRE MEDICAL TOKI EDER</t>
  </si>
  <si>
    <t>640780714</t>
  </si>
  <si>
    <t>MRC SAINT VINCENT VILLA CONCHA</t>
  </si>
  <si>
    <t>640780813</t>
  </si>
  <si>
    <t>CENTRE HOSPITALIER ORTHEZ</t>
  </si>
  <si>
    <t>640780821</t>
  </si>
  <si>
    <t>CENTRE HOSPITALIER OLORON</t>
  </si>
  <si>
    <t>640780839</t>
  </si>
  <si>
    <t>HOPITAL LOCAL DE MAULEON</t>
  </si>
  <si>
    <t>640780862</t>
  </si>
  <si>
    <t>CENTRE HOSPITALIER DES PYRENEES</t>
  </si>
  <si>
    <t>640780904</t>
  </si>
  <si>
    <t>LE NID BEARNAIS</t>
  </si>
  <si>
    <t>640781175</t>
  </si>
  <si>
    <t>MECS PEP</t>
  </si>
  <si>
    <t>640781290</t>
  </si>
  <si>
    <t>CENTRE HOSPITALIER DE PAU</t>
  </si>
  <si>
    <t>640786281</t>
  </si>
  <si>
    <t>CENTRE GERONTOLOGIQUE DE PONTACQ NAY-JURANCON</t>
  </si>
  <si>
    <t>640789624</t>
  </si>
  <si>
    <t>CENTRE MEDICO SOCIAL DE COULOMME</t>
  </si>
  <si>
    <t>640791893</t>
  </si>
  <si>
    <t>USLD HAUTERIVE CH PAU</t>
  </si>
  <si>
    <t>640791927</t>
  </si>
  <si>
    <t>USLD CHIC BAYONNE</t>
  </si>
  <si>
    <t>640791984</t>
  </si>
  <si>
    <t>USLD CH ORTHEZ</t>
  </si>
  <si>
    <t>640792016</t>
  </si>
  <si>
    <t>USLD CH OLORON-STE-MARIE</t>
  </si>
  <si>
    <t>640792305</t>
  </si>
  <si>
    <t>MAISON SAINT-ANTOINE</t>
  </si>
  <si>
    <t>240000190</t>
  </si>
  <si>
    <t>POLYCLINIQUE FRANCHEVILLE</t>
  </si>
  <si>
    <t>240000208</t>
  </si>
  <si>
    <t>CLINIQUE PASTEUR</t>
  </si>
  <si>
    <t>240000216</t>
  </si>
  <si>
    <t>CLINIQUE DU PARC</t>
  </si>
  <si>
    <t>240002691</t>
  </si>
  <si>
    <t>ANTENNE D'AUTODIALYSE DE L'AURAD - BERGERAC</t>
  </si>
  <si>
    <t>240002725</t>
  </si>
  <si>
    <t>ANTENNE D'AUTODIALYSE DE L'AURAD - CASTELS</t>
  </si>
  <si>
    <t>240003293</t>
  </si>
  <si>
    <t>ANTENNE D'AUTODIALYSE FRANCHEVILLE - RIBERAC</t>
  </si>
  <si>
    <t>240003301</t>
  </si>
  <si>
    <t>ANTENNE D'AUTODIALYSE FRANCHEVILLE - MONTIGNAC</t>
  </si>
  <si>
    <t>240006734</t>
  </si>
  <si>
    <t>CENTRE D'HEMODIALYSE FRANCHEVILLE</t>
  </si>
  <si>
    <t>240011668</t>
  </si>
  <si>
    <t>HAD CLINIQUE PASTEUR</t>
  </si>
  <si>
    <t>240013219</t>
  </si>
  <si>
    <t>ANTENNE D'AUTODIALYSE - UNITE DE DIALYSE MEDICALISEE FRANCHEVILLE</t>
  </si>
  <si>
    <t>240013466</t>
  </si>
  <si>
    <t>ANTENNE D'AUTODIALYSE FRANCHEVILLE - BERGERAC</t>
  </si>
  <si>
    <t>330007410</t>
  </si>
  <si>
    <t>330007436</t>
  </si>
  <si>
    <t>ANTENNE D'AUTODIALYSE BX-NORD - BORDEAUX</t>
  </si>
  <si>
    <t>330007550</t>
  </si>
  <si>
    <t>ANTENNE D'AUTODIALYSE DE L'AURAD - BORDEAUX</t>
  </si>
  <si>
    <t>330007584</t>
  </si>
  <si>
    <t>ANTENNE D'AUTODIALYSE DE L'AURAD - ARTIGUES</t>
  </si>
  <si>
    <t>330007626</t>
  </si>
  <si>
    <t>330007634</t>
  </si>
  <si>
    <t>ANTENNE D'AUTODIALYSE DE L'AURAD - LA TESTE</t>
  </si>
  <si>
    <t>330007642</t>
  </si>
  <si>
    <t>ANTENNE D'AUTODIALYSE DE L'AURAD - PINEUILH</t>
  </si>
  <si>
    <t>330007667</t>
  </si>
  <si>
    <t>ANTENNE D'AUTODIALYSE DE L'AURAD - LANGON</t>
  </si>
  <si>
    <t>330007683</t>
  </si>
  <si>
    <t>ANTENNE D'AUTODIALYSE DE L'AURAD - LIBOURNE</t>
  </si>
  <si>
    <t>330007725</t>
  </si>
  <si>
    <t>330008012</t>
  </si>
  <si>
    <t>ANTENNE D'AUTODIALYSE BX-NORD - BLAYE</t>
  </si>
  <si>
    <t>330017989</t>
  </si>
  <si>
    <t>CENTRE D'HEMODIALYSE DE LA POLYCLINIQUE RIVE DROITE</t>
  </si>
  <si>
    <t>330024639</t>
  </si>
  <si>
    <t>ANTENNE D'AUTODIALYSE DE L'AURAD (DAGUEY) - LIBOURNE</t>
  </si>
  <si>
    <t>330025958</t>
  </si>
  <si>
    <t>HAD DES VIGNES ET DES RIVIERES</t>
  </si>
  <si>
    <t>330054453</t>
  </si>
  <si>
    <t>ANTENNE D'AUTODIALYSE DU CTMR - MERIGNAC</t>
  </si>
  <si>
    <t>330054461</t>
  </si>
  <si>
    <t>ANTENNE D'AUTODIALYSE BX-NORD - LESPARRE</t>
  </si>
  <si>
    <t>330056227</t>
  </si>
  <si>
    <t>ANTENNE D'AUTODIALYSE DU CADDD - BEGLES</t>
  </si>
  <si>
    <t>330056284</t>
  </si>
  <si>
    <t>330056516</t>
  </si>
  <si>
    <t>330056680</t>
  </si>
  <si>
    <t>ANTENNE D'AUTODIALYSE BX-NORD - LORMONT</t>
  </si>
  <si>
    <t>330780040</t>
  </si>
  <si>
    <t>330780073</t>
  </si>
  <si>
    <t>330780081</t>
  </si>
  <si>
    <t>CLINIQUE SAINT AUGUSTIN</t>
  </si>
  <si>
    <t>330780115</t>
  </si>
  <si>
    <t>CLINIQUE TIVOLI - DUCOS</t>
  </si>
  <si>
    <t>330780123</t>
  </si>
  <si>
    <t>CLINIQUE TOURNY</t>
  </si>
  <si>
    <t>330780149</t>
  </si>
  <si>
    <t>330780206</t>
  </si>
  <si>
    <t>CLINIQUE D'ARCACHON</t>
  </si>
  <si>
    <t>330780255</t>
  </si>
  <si>
    <t>CLINIQUE CHIRURGICALE DU LIBOURNAIS</t>
  </si>
  <si>
    <t>330780263</t>
  </si>
  <si>
    <t>330780271</t>
  </si>
  <si>
    <t>330780354</t>
  </si>
  <si>
    <t>POLYCLINIQUE BORDEAUX CAUDERAN</t>
  </si>
  <si>
    <t>330780446</t>
  </si>
  <si>
    <t>C.T.M.R. ST AUGUSTIN</t>
  </si>
  <si>
    <t>330780453</t>
  </si>
  <si>
    <t>CENTRE HEMODIALYSE SAINT MARTIN</t>
  </si>
  <si>
    <t>330780461</t>
  </si>
  <si>
    <t>AURAD AQUITAINE</t>
  </si>
  <si>
    <t>330780479</t>
  </si>
  <si>
    <t>POLYCLINIQUE BX-NORD AQUITAINE</t>
  </si>
  <si>
    <t>330780487</t>
  </si>
  <si>
    <t>CLINIQUE OPHTALMOLOGIQUE THIERS</t>
  </si>
  <si>
    <t>330780503</t>
  </si>
  <si>
    <t>HOPITAL PRIVE SAINT MARTIN</t>
  </si>
  <si>
    <t>330780511</t>
  </si>
  <si>
    <t>CLINIQUE SAINTE ANNE</t>
  </si>
  <si>
    <t>330781402</t>
  </si>
  <si>
    <t>POLYCLINIQUE DE BORDEAUX - TONDU</t>
  </si>
  <si>
    <t>330782582</t>
  </si>
  <si>
    <t>POLYCLINIQUE JEAN VILLAR</t>
  </si>
  <si>
    <t>330783374</t>
  </si>
  <si>
    <t>CENTRE D'HEMODIALYSE DE LA POLYCLINIQUE BORDEAUX-NORD</t>
  </si>
  <si>
    <t>330795295</t>
  </si>
  <si>
    <t>ANTENNE D'AUTODIALYSE DU CADDD - SAINT-PIERRE-DE-MONS</t>
  </si>
  <si>
    <t>330795303</t>
  </si>
  <si>
    <t>ANTENNE D'AUTODIALYSE DU CADDD - CENON</t>
  </si>
  <si>
    <t>330802364</t>
  </si>
  <si>
    <t>ANTENNE D'AUTODIALYSE DU CADDD - ARCACHON</t>
  </si>
  <si>
    <t>400006706</t>
  </si>
  <si>
    <t>ANTENNE D'AUTODIALYSE DE L'AURAD - DAX</t>
  </si>
  <si>
    <t>400006730</t>
  </si>
  <si>
    <t>ANTENNE D'AUTODIALYSE DE L'AURAD - ST VINCENT DE TYROSSE</t>
  </si>
  <si>
    <t>400006797</t>
  </si>
  <si>
    <t>ANTENNE D'AUTODIALYSE DE L'AURAD - MORCENX</t>
  </si>
  <si>
    <t>400007043</t>
  </si>
  <si>
    <t>ANTENNE D'AUTODIALYSE DELAY-DAX</t>
  </si>
  <si>
    <t>400007332</t>
  </si>
  <si>
    <t>ANTENNE D'AUTODIALYSE DE L'AURAD - MONT DE MARSAN</t>
  </si>
  <si>
    <t>400008199</t>
  </si>
  <si>
    <t>HAD DU MARSAN ET DE L'ADOUR</t>
  </si>
  <si>
    <t>400010906</t>
  </si>
  <si>
    <t>ANTENNE D'AUTODIALYSE DE L'AURAD - HAGETMAU</t>
  </si>
  <si>
    <t>400011201</t>
  </si>
  <si>
    <t>ANTENNE D'AUTODIALYSE DU CENTRE DE DIALYSE DU BEARN - AIRE-SUR-L'ADOUR</t>
  </si>
  <si>
    <t>400780284</t>
  </si>
  <si>
    <t>CLINIQUE ST-VINCENT DE PAUL</t>
  </si>
  <si>
    <t>400780342</t>
  </si>
  <si>
    <t>CLINIQUE JEAN LE BON</t>
  </si>
  <si>
    <t>400780359</t>
  </si>
  <si>
    <t>CLINIQUE DES LANDES</t>
  </si>
  <si>
    <t>400780888</t>
  </si>
  <si>
    <t>HAD - SANTE SERVICE DAX</t>
  </si>
  <si>
    <t>400782769</t>
  </si>
  <si>
    <t>POLYCLINIQUE LES CHENES</t>
  </si>
  <si>
    <t>400789715</t>
  </si>
  <si>
    <t>ANTENNE D'AUTODIALYSE DU CADDD - MIMIZAN</t>
  </si>
  <si>
    <t>400790986</t>
  </si>
  <si>
    <t>ANTENNE D'AUTODIALYSE DELAY- PEYREHORADE</t>
  </si>
  <si>
    <t>470000027</t>
  </si>
  <si>
    <t>CLINIQUE ESQUIROL - SAINT-HILAIRE</t>
  </si>
  <si>
    <t>470000076</t>
  </si>
  <si>
    <t>POLYCLINIQUE DU MARMANDAIS</t>
  </si>
  <si>
    <t>470000084</t>
  </si>
  <si>
    <t>470000142</t>
  </si>
  <si>
    <t>CLINIQUE DE VILLENEUVE</t>
  </si>
  <si>
    <t>470000159</t>
  </si>
  <si>
    <t>CLINIQUE CALABET</t>
  </si>
  <si>
    <t>470001868</t>
  </si>
  <si>
    <t>ANTENNE D'AUTODIALYSE DE L'AURAD - PONT DU CASSE</t>
  </si>
  <si>
    <t>470002262</t>
  </si>
  <si>
    <t>ANTENNE D'AUTODIALYSE DE L'AURAD - BOE</t>
  </si>
  <si>
    <t>470002320</t>
  </si>
  <si>
    <t>ANTENNE D'AUTODIALYSE DE L'AURAD - MARMANDE</t>
  </si>
  <si>
    <t>470002346</t>
  </si>
  <si>
    <t>ANTENNE D'AUTODIALYSE DE L'AURAD - CASTELJALOUX</t>
  </si>
  <si>
    <t>470002361</t>
  </si>
  <si>
    <t>ANTENNE D'AUTODIALYSE DE L'AURAD - VILLENEUVE SUR LOT</t>
  </si>
  <si>
    <t>470002387</t>
  </si>
  <si>
    <t>ANTENNE D'AUTODIALYSE DE L'AURAD - TONNEINS</t>
  </si>
  <si>
    <t>470002403</t>
  </si>
  <si>
    <t>ANTENNE D'AUTODIALYSE DE L'AURAD - FUMEL</t>
  </si>
  <si>
    <t>470002411</t>
  </si>
  <si>
    <t>ANTENNE D'AUTODIALYSE DE L'AURAD - NERAC</t>
  </si>
  <si>
    <t>470009358</t>
  </si>
  <si>
    <t>HOSPITALISATION A DOMICILE 47</t>
  </si>
  <si>
    <t>470013558</t>
  </si>
  <si>
    <t>ANTENNE D'AUTODIALYSE DE L'AURAD - PUJOLS</t>
  </si>
  <si>
    <t>640005302</t>
  </si>
  <si>
    <t>ANTENNE D'AUTODIALYSE DE L'AURAD - ANGLET</t>
  </si>
  <si>
    <t>640005310</t>
  </si>
  <si>
    <t>ANTENNE D'AUTODIALYSE DE L'AURAD - ST JEAN DE LUZ</t>
  </si>
  <si>
    <t>640005336</t>
  </si>
  <si>
    <t>ANTENNE D'AUTODIALYSE DU CENTRE DE DIALYSE DU BEARN - ORTHEZ</t>
  </si>
  <si>
    <t>640013298</t>
  </si>
  <si>
    <t>HAD DU HAUT BEARN ET DE LA SOULE</t>
  </si>
  <si>
    <t>640013520</t>
  </si>
  <si>
    <t>ANTENNE D'AUTODIALYSE DU CENTRE DE DIALYSE DU BEARN - OLORON-STE-MARIE</t>
  </si>
  <si>
    <t>640013553</t>
  </si>
  <si>
    <t>ANTENNE D'AUTODIALYSE DELAY-ST JEAN DE LUZ</t>
  </si>
  <si>
    <t>640780268</t>
  </si>
  <si>
    <t>CLINIQUE DELAY</t>
  </si>
  <si>
    <t>640780276</t>
  </si>
  <si>
    <t>640780318</t>
  </si>
  <si>
    <t>POLYCLINIQUE SOKORRI</t>
  </si>
  <si>
    <t>640780433</t>
  </si>
  <si>
    <t>CAPIO CLINIQUE SAINT-ETIENNE ET DU PAYS BASQUE</t>
  </si>
  <si>
    <t>640780482</t>
  </si>
  <si>
    <t>CAPIO CLINIQUE LAFOURCADE</t>
  </si>
  <si>
    <t>640780490</t>
  </si>
  <si>
    <t>CAPIO CLINIQUE AGUILERA</t>
  </si>
  <si>
    <t>640780623</t>
  </si>
  <si>
    <t>CENTRE ANNIE ENIA</t>
  </si>
  <si>
    <t>640780748</t>
  </si>
  <si>
    <t>POLYCLINIQUE COTE BASQUE SUD</t>
  </si>
  <si>
    <t>640780789</t>
  </si>
  <si>
    <t>CAPIO CLINIQUE PAULMY</t>
  </si>
  <si>
    <t>640780938</t>
  </si>
  <si>
    <t>POLYCLINIQUE MARZET</t>
  </si>
  <si>
    <t>640780946</t>
  </si>
  <si>
    <t>POLYCLINIQUE DE NAVARRE</t>
  </si>
  <si>
    <t>640780987</t>
  </si>
  <si>
    <t>CLINIQUE D'ORTHEZ</t>
  </si>
  <si>
    <t>640781225</t>
  </si>
  <si>
    <t>CLINIQUE CARDIOLOGIQUE D'ARESSY</t>
  </si>
  <si>
    <t>640781308</t>
  </si>
  <si>
    <t>CLINIQUE PRINCESS</t>
  </si>
  <si>
    <t>640781332</t>
  </si>
  <si>
    <t>640787156</t>
  </si>
  <si>
    <t>CLINIQUE FONDATION LURO</t>
  </si>
  <si>
    <t>640789640</t>
  </si>
  <si>
    <t>CENTRE D'HEMODIALYSE DE LA CLINIQUE DELAY</t>
  </si>
  <si>
    <t>640789699</t>
  </si>
  <si>
    <t>HAD - SANTE SERVICE BAYONNE</t>
  </si>
  <si>
    <t>640796736</t>
  </si>
  <si>
    <t>ANTENNE D'AUTODIALYSE DELAY-BAYONNE</t>
  </si>
  <si>
    <t>640796835</t>
  </si>
  <si>
    <t>ANTENNE D'AUTODIALYSE DELAY- BIARRITZ</t>
  </si>
  <si>
    <t>640797155</t>
  </si>
  <si>
    <t>ANTENNE D'AUTODIALYSE DELAY-ST JEAN PIED DE PORT</t>
  </si>
  <si>
    <t>640797296</t>
  </si>
  <si>
    <t>030001234</t>
  </si>
  <si>
    <t>CSLD CHS D'AINAY</t>
  </si>
  <si>
    <t>Auvergne</t>
  </si>
  <si>
    <t>030002208</t>
  </si>
  <si>
    <t>HOPITAL COEUR DU BOURBONNAIS</t>
  </si>
  <si>
    <t>030180020</t>
  </si>
  <si>
    <t>HOPITAL DE NERIS LES BAINS</t>
  </si>
  <si>
    <t>030780092</t>
  </si>
  <si>
    <t>CENTRE HOSPITALIER MOULINS YZEURE</t>
  </si>
  <si>
    <t>030780100</t>
  </si>
  <si>
    <t>CENTRE HOSPITALIER DE MONTLUCON</t>
  </si>
  <si>
    <t>030780118</t>
  </si>
  <si>
    <t>CENTRE HOSPITALIER DE VICHY</t>
  </si>
  <si>
    <t>030780126</t>
  </si>
  <si>
    <t>HOPITAL LOCAL DE BOURBON L'ARCHAMBAULT</t>
  </si>
  <si>
    <t>030780282</t>
  </si>
  <si>
    <t>CHS D'AINAY-LE-CHATEAU</t>
  </si>
  <si>
    <t>030781603</t>
  </si>
  <si>
    <t>CSLD COURTAIS CH MONTLUCON</t>
  </si>
  <si>
    <t>030783583</t>
  </si>
  <si>
    <t>CSLD CH VICHY</t>
  </si>
  <si>
    <t>030785190</t>
  </si>
  <si>
    <t>CSLD CH MOULINS YZEURE</t>
  </si>
  <si>
    <t>150002921</t>
  </si>
  <si>
    <t>USLD UNITE DE PARKINSON D'YDES</t>
  </si>
  <si>
    <t>150780047</t>
  </si>
  <si>
    <t>HOPITAL LOCAL DE CONDAT</t>
  </si>
  <si>
    <t>150780088</t>
  </si>
  <si>
    <t>CENTRE HOSPITALIER DE SAINT FLOUR</t>
  </si>
  <si>
    <t>150780096</t>
  </si>
  <si>
    <t>CENTRE HOSPITALIER HENRI MONDOR</t>
  </si>
  <si>
    <t>150780393</t>
  </si>
  <si>
    <t>CRF CHAUDES-AIGUES</t>
  </si>
  <si>
    <t>150780468</t>
  </si>
  <si>
    <t>CENTRE HOSPITALIER DE MAURIAC</t>
  </si>
  <si>
    <t>150780500</t>
  </si>
  <si>
    <t>HOPITAL LOCAL DE MURAT</t>
  </si>
  <si>
    <t>150780708</t>
  </si>
  <si>
    <t>CENTRE MEDICAL M. DELORT</t>
  </si>
  <si>
    <t>150782316</t>
  </si>
  <si>
    <t>CSLD CH HENRI MONDOR</t>
  </si>
  <si>
    <t>150782324</t>
  </si>
  <si>
    <t>CSLD CH DE SAINT FLOUR</t>
  </si>
  <si>
    <t>150782332</t>
  </si>
  <si>
    <t>CSLD HL DE MURAT</t>
  </si>
  <si>
    <t>150782944</t>
  </si>
  <si>
    <t>CENTRE DE READAPTATION DE MAURS</t>
  </si>
  <si>
    <t>150783181</t>
  </si>
  <si>
    <t>CSLD CH DE MAURIAC</t>
  </si>
  <si>
    <t>430000018</t>
  </si>
  <si>
    <t>CENTRE HOSPITALIER DU PUY</t>
  </si>
  <si>
    <t>430000026</t>
  </si>
  <si>
    <t>CHS STE MARIE</t>
  </si>
  <si>
    <t>430000034</t>
  </si>
  <si>
    <t>CENTRE HOSPITALIER DE BRIOUDE</t>
  </si>
  <si>
    <t>430000059</t>
  </si>
  <si>
    <t>HOPITAL LOCAL CRAPONNE</t>
  </si>
  <si>
    <t>430000067</t>
  </si>
  <si>
    <t>HOPITAL LOCAL LANGEAC</t>
  </si>
  <si>
    <t>430000091</t>
  </si>
  <si>
    <t>HOPITAL LOCAL D'YSSINGEAUX</t>
  </si>
  <si>
    <t>430000174</t>
  </si>
  <si>
    <t>MAISON DE REPOS LES GENETS</t>
  </si>
  <si>
    <t>430000216</t>
  </si>
  <si>
    <t>CENTRE MEDICAL D'OUSSOULX</t>
  </si>
  <si>
    <t>430005983</t>
  </si>
  <si>
    <t>CSLD CH DU PUY</t>
  </si>
  <si>
    <t>430006809</t>
  </si>
  <si>
    <t>CSLD CH DE BRIOUDE</t>
  </si>
  <si>
    <t>430007252</t>
  </si>
  <si>
    <t>CSLD HL D'YSSINGEAUX</t>
  </si>
  <si>
    <t>430007377</t>
  </si>
  <si>
    <t>CSLD HL LANGEAC</t>
  </si>
  <si>
    <t>430007419</t>
  </si>
  <si>
    <t>CSLD CHS STE MARIE DU PUY EN VELAY</t>
  </si>
  <si>
    <t>630000131</t>
  </si>
  <si>
    <t>CLINIQUE MED CARDIO PNEUMOLOGIE DURTOL</t>
  </si>
  <si>
    <t>630000479</t>
  </si>
  <si>
    <t>CENTRE REGIONAL JEAN PERRIN</t>
  </si>
  <si>
    <t>630000487</t>
  </si>
  <si>
    <t>CRF NOTRE-DAME CHAMALIERES</t>
  </si>
  <si>
    <t>630009678</t>
  </si>
  <si>
    <t>USLD CLINIQUE DU GRAND PRE</t>
  </si>
  <si>
    <t>630011211</t>
  </si>
  <si>
    <t>CENTRE DE BASSE VISION</t>
  </si>
  <si>
    <t>630011823</t>
  </si>
  <si>
    <t>HDJ EN SSR</t>
  </si>
  <si>
    <t>630180032</t>
  </si>
  <si>
    <t>CENTRE MEDICO-THERMAL DU MONT DOR</t>
  </si>
  <si>
    <t>630780179</t>
  </si>
  <si>
    <t>CENTRE HOSPITALISATION DE CHANAT</t>
  </si>
  <si>
    <t>630780195</t>
  </si>
  <si>
    <t>CMP STE MARIE DE L'ASSOMPTION</t>
  </si>
  <si>
    <t>630780302</t>
  </si>
  <si>
    <t>CENTRE MEDICAL ETIENNE CLEMENTEL</t>
  </si>
  <si>
    <t>630780526</t>
  </si>
  <si>
    <t>CENTRE DE SOINS DE SUITE LES SAPINS</t>
  </si>
  <si>
    <t>630780559</t>
  </si>
  <si>
    <t>MAISON D'ENFANTS TZA NOU</t>
  </si>
  <si>
    <t>630780989</t>
  </si>
  <si>
    <t>CHU DE CLERMONT-FERRAND</t>
  </si>
  <si>
    <t>630780997</t>
  </si>
  <si>
    <t>CENTRE HOSPITALIER AMBERT</t>
  </si>
  <si>
    <t>630781003</t>
  </si>
  <si>
    <t>CENTRE HOSPITALIER ISSOIRE</t>
  </si>
  <si>
    <t>630781011</t>
  </si>
  <si>
    <t>CENTRE HOSPITALIER DE RIOM</t>
  </si>
  <si>
    <t>630781029</t>
  </si>
  <si>
    <t>CENTRE HOSPITALIER DE THIERS</t>
  </si>
  <si>
    <t>630781367</t>
  </si>
  <si>
    <t>HOPITAL LOCAL BILLOM</t>
  </si>
  <si>
    <t>630781755</t>
  </si>
  <si>
    <t>CENTRE MEDICAL INFANTILE DE ROMAGNAT</t>
  </si>
  <si>
    <t>630783348</t>
  </si>
  <si>
    <t>CRF M. GANTCHOULA</t>
  </si>
  <si>
    <t>630783488</t>
  </si>
  <si>
    <t>CSLD PREBAYLE CH AMBERT</t>
  </si>
  <si>
    <t>630785756</t>
  </si>
  <si>
    <t>CRF M. BARBAT</t>
  </si>
  <si>
    <t>630787026</t>
  </si>
  <si>
    <t>CSLD CH ISSOIRE</t>
  </si>
  <si>
    <t>630787034</t>
  </si>
  <si>
    <t>CSLD CEBAZAT CHU DE CLERMONT-FERRAND</t>
  </si>
  <si>
    <t>630787059</t>
  </si>
  <si>
    <t>USLD CH THIERS</t>
  </si>
  <si>
    <t>630788057</t>
  </si>
  <si>
    <t>CSLD HL BILLOM</t>
  </si>
  <si>
    <t>630790384</t>
  </si>
  <si>
    <t>CSLD STE MARIE</t>
  </si>
  <si>
    <t>630791895</t>
  </si>
  <si>
    <t>CSLD MONT DORE</t>
  </si>
  <si>
    <t>030003669</t>
  </si>
  <si>
    <t>UNITE DE DIALYSE DE MONTLUCON</t>
  </si>
  <si>
    <t>030003719</t>
  </si>
  <si>
    <t>UNITE DE DIALYSE DE MOULINS</t>
  </si>
  <si>
    <t>030003768</t>
  </si>
  <si>
    <t>UNITE DE DIALYSE DE VICHY</t>
  </si>
  <si>
    <t>030780548</t>
  </si>
  <si>
    <t>POLYCL PERGOLA - VICHY</t>
  </si>
  <si>
    <t>030781116</t>
  </si>
  <si>
    <t>CL ST-FRANC ST ANT -DESERTINE</t>
  </si>
  <si>
    <t>030785430</t>
  </si>
  <si>
    <t>POLYCL ST-ODILON - MOULINS</t>
  </si>
  <si>
    <t>150001758</t>
  </si>
  <si>
    <t>UNITE DE DIALYSE DE SAINT-FLOUR</t>
  </si>
  <si>
    <t>150780120</t>
  </si>
  <si>
    <t>CL DU HAUT CANTAL - RIOM ES</t>
  </si>
  <si>
    <t>150780732</t>
  </si>
  <si>
    <t>C MC - AURILLAC</t>
  </si>
  <si>
    <t>430000109</t>
  </si>
  <si>
    <t>CL BON SECOURS - LE PUY</t>
  </si>
  <si>
    <t>430003475</t>
  </si>
  <si>
    <t>CTRE DIALYSE &amp; ENTRAINEMENT DIAL</t>
  </si>
  <si>
    <t>430004309</t>
  </si>
  <si>
    <t>UNITE DE DIALYSE DE BRIOUDE</t>
  </si>
  <si>
    <t>430004358</t>
  </si>
  <si>
    <t>UNITE DE DIALYSE DU PUY</t>
  </si>
  <si>
    <t>430004408</t>
  </si>
  <si>
    <t>UNITE DE DIALYSE D'YSSINGEAUX</t>
  </si>
  <si>
    <t>430007450</t>
  </si>
  <si>
    <t>CMC CHAMBON SUR LIGON</t>
  </si>
  <si>
    <t>630005668</t>
  </si>
  <si>
    <t>CENTRE D'HEMODIALYSE AURA ARCHE</t>
  </si>
  <si>
    <t>630007698</t>
  </si>
  <si>
    <t>UNITE DE DIALYSE D'AMBERT</t>
  </si>
  <si>
    <t>630007748</t>
  </si>
  <si>
    <t>UNITE DE DIALYSE D'ISSOIRE</t>
  </si>
  <si>
    <t>630007789</t>
  </si>
  <si>
    <t>UNITE DE DIALYSE DU MONT-DORE</t>
  </si>
  <si>
    <t>630007839</t>
  </si>
  <si>
    <t>UNITE DE DIALYSE DE RIOM</t>
  </si>
  <si>
    <t>630007888</t>
  </si>
  <si>
    <t>UNITE DE DIALYSE DE THIERS</t>
  </si>
  <si>
    <t>630008118</t>
  </si>
  <si>
    <t>S.A.S. CLINIDOM</t>
  </si>
  <si>
    <t>630010296</t>
  </si>
  <si>
    <t>HAD 63</t>
  </si>
  <si>
    <t>630010528</t>
  </si>
  <si>
    <t>HAD AURA AUVERGNE</t>
  </si>
  <si>
    <t>630780211</t>
  </si>
  <si>
    <t>POLE SANTE REPUBLIQUE - CLERMONT</t>
  </si>
  <si>
    <t>630780310</t>
  </si>
  <si>
    <t>630780369</t>
  </si>
  <si>
    <t>CL DE LA PLAINE - CLERMONT</t>
  </si>
  <si>
    <t>630781821</t>
  </si>
  <si>
    <t>CLINIQUE DU GRAND PRE</t>
  </si>
  <si>
    <t>630781839</t>
  </si>
  <si>
    <t>CL CHATAIGNERAIE - BEAUMONT</t>
  </si>
  <si>
    <t>630783108</t>
  </si>
  <si>
    <t>CL DES CHANDIOTS - CLERMONT</t>
  </si>
  <si>
    <t>630784742</t>
  </si>
  <si>
    <t>AURA AUVERGNE - CHAMALIERES - HORS CENTRE</t>
  </si>
  <si>
    <t>140000035</t>
  </si>
  <si>
    <t>CENTRE HOSPITALIER DE LISIEUX</t>
  </si>
  <si>
    <t>Basse-Normandie</t>
  </si>
  <si>
    <t>140000084</t>
  </si>
  <si>
    <t>CENTRE HOSPITALIER D'AUNAY S/ODON</t>
  </si>
  <si>
    <t>140000092</t>
  </si>
  <si>
    <t>CENTRE HOSPITALIER DE BAYEUX</t>
  </si>
  <si>
    <t>140000100</t>
  </si>
  <si>
    <t>CHU COTE DE NACRE - CAEN</t>
  </si>
  <si>
    <t>140000118</t>
  </si>
  <si>
    <t>CENTRE HOSPITALIER DE FALAISE</t>
  </si>
  <si>
    <t>140000134</t>
  </si>
  <si>
    <t>CENTRE HOSPITALIER DE PONT L'EVEQUE</t>
  </si>
  <si>
    <t>140000159</t>
  </si>
  <si>
    <t>CENTRE HOSPITALIER DE VIRE</t>
  </si>
  <si>
    <t>140000316</t>
  </si>
  <si>
    <t>140000555</t>
  </si>
  <si>
    <t>CENTRE FRANCOIS BACLESSE - CAEN</t>
  </si>
  <si>
    <t>140002452</t>
  </si>
  <si>
    <t>CLINIQUE MISERICORDE - CAEN</t>
  </si>
  <si>
    <t>140012196</t>
  </si>
  <si>
    <t>USLD - CHU COTE DE NACRE CAEN</t>
  </si>
  <si>
    <t>140013798</t>
  </si>
  <si>
    <t>USLD - CH LISIEUX</t>
  </si>
  <si>
    <t>140013830</t>
  </si>
  <si>
    <t>USLD - CH FALAISE</t>
  </si>
  <si>
    <t>140013947</t>
  </si>
  <si>
    <t>USLD - CH HONFLEUR</t>
  </si>
  <si>
    <t>140016924</t>
  </si>
  <si>
    <t>USLD - CH VIRE</t>
  </si>
  <si>
    <t>140017278</t>
  </si>
  <si>
    <t>CRF BOIS LEBISEY - HEROUVILLE</t>
  </si>
  <si>
    <t>140017401</t>
  </si>
  <si>
    <t>USLD - CH DE BAYEUX</t>
  </si>
  <si>
    <t>140019175</t>
  </si>
  <si>
    <t>CRF MANOIR D'APRIGNY - BAYEUX</t>
  </si>
  <si>
    <t>140026279</t>
  </si>
  <si>
    <t>CENTRE HOSPITALIER DE LA COTE FLEURIE</t>
  </si>
  <si>
    <t>140027327</t>
  </si>
  <si>
    <t>INSTITUT REGIONAL DU CANCER DE BASSE NORMANDIE CAEN</t>
  </si>
  <si>
    <t>500000013</t>
  </si>
  <si>
    <t>CH PUBLIC DU COTENTIN</t>
  </si>
  <si>
    <t>500000039</t>
  </si>
  <si>
    <t>HOPITAL LOCAL DE CARENTAN</t>
  </si>
  <si>
    <t>500000054</t>
  </si>
  <si>
    <t>CH AVRANCHES-GRANVILLE</t>
  </si>
  <si>
    <t>500000062</t>
  </si>
  <si>
    <t>HOPITAL LOCAL DE MORTAIN</t>
  </si>
  <si>
    <t>500000096</t>
  </si>
  <si>
    <t>CH ST HILAIRE DU HARCOUET</t>
  </si>
  <si>
    <t>500000104</t>
  </si>
  <si>
    <t>HOPITAL LOCAL DE SAINT-JAMES</t>
  </si>
  <si>
    <t>500000112</t>
  </si>
  <si>
    <t>CH MEMORIAL DE SAINT-LO</t>
  </si>
  <si>
    <t>500000138</t>
  </si>
  <si>
    <t>HOPITAL LOCAL DE VILLEDIEU</t>
  </si>
  <si>
    <t>500000237</t>
  </si>
  <si>
    <t>CHS LE BON SAUVEUR - PICAUVILLE</t>
  </si>
  <si>
    <t>500000245</t>
  </si>
  <si>
    <t>CHS PONTORSON</t>
  </si>
  <si>
    <t>500000252</t>
  </si>
  <si>
    <t>CHS LE BON SAUVEUR - SAINT LO</t>
  </si>
  <si>
    <t>500000393</t>
  </si>
  <si>
    <t>CENTRE HOSPITALIER COUTANCES</t>
  </si>
  <si>
    <t>500012166</t>
  </si>
  <si>
    <t>USLD - CH SAINT LO</t>
  </si>
  <si>
    <t>500012968</t>
  </si>
  <si>
    <t>CENTRE D'AIDE AUX JEUNES DIABETIQUES</t>
  </si>
  <si>
    <t>500013081</t>
  </si>
  <si>
    <t>USLD - CH AVRANCHES-GRANVILLE</t>
  </si>
  <si>
    <t>500020888</t>
  </si>
  <si>
    <t>GCS TELESANTE</t>
  </si>
  <si>
    <t>500021498</t>
  </si>
  <si>
    <t>USLD - CH COUTANCES</t>
  </si>
  <si>
    <t>610780025</t>
  </si>
  <si>
    <t>CENTRE PSYCHOTHERAPIQUE DE L'ORNE</t>
  </si>
  <si>
    <t>610780074</t>
  </si>
  <si>
    <t>CENTRE HOSPITALIER L'AIGLE</t>
  </si>
  <si>
    <t>610780082</t>
  </si>
  <si>
    <t>CENTRE HOSPITALIER ALENCON</t>
  </si>
  <si>
    <t>610780090</t>
  </si>
  <si>
    <t>CENTRE HOSPITALIER ARGENTAN</t>
  </si>
  <si>
    <t>610780124</t>
  </si>
  <si>
    <t>CENTRE HOSPITALIER MORTAGNE AU PERCH</t>
  </si>
  <si>
    <t>610780132</t>
  </si>
  <si>
    <t>HOPITAL LOCAL BELLEME</t>
  </si>
  <si>
    <t>610780140</t>
  </si>
  <si>
    <t>HOPITAL LOCAL SEES</t>
  </si>
  <si>
    <t>610780157</t>
  </si>
  <si>
    <t>HOPITAL LOCAL VIMOUTIERS</t>
  </si>
  <si>
    <t>610780165</t>
  </si>
  <si>
    <t>CENTRE HOSPITALIER JACQUES MONOD - FLERS</t>
  </si>
  <si>
    <t>610780207</t>
  </si>
  <si>
    <t>CENTRE DE SOINS A. BOCQUET - ALENCON</t>
  </si>
  <si>
    <t>610780371</t>
  </si>
  <si>
    <t>CENTRE DE SOINS DE SUITE LE PARC</t>
  </si>
  <si>
    <t>610780389</t>
  </si>
  <si>
    <t>610784050</t>
  </si>
  <si>
    <t>USLD - CH ALENCON</t>
  </si>
  <si>
    <t>610784423</t>
  </si>
  <si>
    <t>CRF BAGNOLES DE L'ORNE</t>
  </si>
  <si>
    <t>610787319</t>
  </si>
  <si>
    <t>USLD - CH L'AIGLE</t>
  </si>
  <si>
    <t>610790594</t>
  </si>
  <si>
    <t>CH INTERCOMMUNAL DES ANDAINES</t>
  </si>
  <si>
    <t>140000290</t>
  </si>
  <si>
    <t>CLINIQUE NOTRE-DAME (VIRE)</t>
  </si>
  <si>
    <t>140002254</t>
  </si>
  <si>
    <t>ANIDER</t>
  </si>
  <si>
    <t>140002619</t>
  </si>
  <si>
    <t>HAD CROIX-ROUGE (CAEN)</t>
  </si>
  <si>
    <t>140016155</t>
  </si>
  <si>
    <t>HAD BAYEUX</t>
  </si>
  <si>
    <t>140016759</t>
  </si>
  <si>
    <t>POLYCLINIQUE DU PARC</t>
  </si>
  <si>
    <t>140017237</t>
  </si>
  <si>
    <t>CHP ST MARTIN CAEN</t>
  </si>
  <si>
    <t>140018730</t>
  </si>
  <si>
    <t>POLYCLINIQUE DE LISIEUX</t>
  </si>
  <si>
    <t>140026709</t>
  </si>
  <si>
    <t>POLYCLINIQUE DE DEAUVILLE -CRIQUEBOEUF</t>
  </si>
  <si>
    <t>140027277</t>
  </si>
  <si>
    <t>GCS SOIGNER ENSEMBLE ET SIEGE</t>
  </si>
  <si>
    <t>500000146</t>
  </si>
  <si>
    <t>POLYCLINIQUE DE LA BAIE-ST MARTIN</t>
  </si>
  <si>
    <t>500000203</t>
  </si>
  <si>
    <t>POLYCLINIQUE DE LA MANCHE - SAINT-LO</t>
  </si>
  <si>
    <t>500000401</t>
  </si>
  <si>
    <t>CLINIQUE DR. H. GUILLARD</t>
  </si>
  <si>
    <t>500002357</t>
  </si>
  <si>
    <t>POLYCLINIQUE DU COTENTIN</t>
  </si>
  <si>
    <t>500021316</t>
  </si>
  <si>
    <t>CENTRE DE DIALYSE D'AVRANCHES</t>
  </si>
  <si>
    <t>610004269</t>
  </si>
  <si>
    <t>SERVICE D'HOSPITALISATION A DOMICILE ARGENTAN</t>
  </si>
  <si>
    <t>610005837</t>
  </si>
  <si>
    <t>HAD ALENÇON</t>
  </si>
  <si>
    <t>610006256</t>
  </si>
  <si>
    <t>HAD MORTAGNE</t>
  </si>
  <si>
    <t>610006421</t>
  </si>
  <si>
    <t>SAS CLINIQUE D'ALENCON</t>
  </si>
  <si>
    <t>610780199</t>
  </si>
  <si>
    <t>CLINIQUE ST DOMINIQUE</t>
  </si>
  <si>
    <t>210010070</t>
  </si>
  <si>
    <t>CHI CHATILLON MONTBARD</t>
  </si>
  <si>
    <t>Bourgogne</t>
  </si>
  <si>
    <t>210011482</t>
  </si>
  <si>
    <t>CH AUXOIS MORVAN</t>
  </si>
  <si>
    <t>210011789</t>
  </si>
  <si>
    <t>GCS "GROUPEMENT DU GRAND-EST-G.G.EST" CHU DIJON</t>
  </si>
  <si>
    <t>210780425</t>
  </si>
  <si>
    <t>HOPITAL DE JOUR POUR ENFANTS-CHENOVE</t>
  </si>
  <si>
    <t>210780581</t>
  </si>
  <si>
    <t>CHU DIJON</t>
  </si>
  <si>
    <t>210780607</t>
  </si>
  <si>
    <t>CHS LA CHARTREUSE DIJON</t>
  </si>
  <si>
    <t>210780623</t>
  </si>
  <si>
    <t>CH ARNAY-LE-DUC</t>
  </si>
  <si>
    <t>210780631</t>
  </si>
  <si>
    <t>CH IS-SUR-TILLE</t>
  </si>
  <si>
    <t>210780649</t>
  </si>
  <si>
    <t>CH NUITS-SAINT-GEORGES</t>
  </si>
  <si>
    <t>210780656</t>
  </si>
  <si>
    <t>CH SEURRE</t>
  </si>
  <si>
    <t>210780672</t>
  </si>
  <si>
    <t>CH AUXONNE</t>
  </si>
  <si>
    <t>210780706</t>
  </si>
  <si>
    <t>CH SEMUR-EN-AUXOIS</t>
  </si>
  <si>
    <t>210780714</t>
  </si>
  <si>
    <t>CH BEAUNE</t>
  </si>
  <si>
    <t>210983466</t>
  </si>
  <si>
    <t>USLD CH AUXOIS MORVAN</t>
  </si>
  <si>
    <t>210983474</t>
  </si>
  <si>
    <t>USLD CH ARNAY-LE-DUC</t>
  </si>
  <si>
    <t>210986329</t>
  </si>
  <si>
    <t>USLD RESIDENCE NOTRE DAME DE LA VISITATION</t>
  </si>
  <si>
    <t>210986386</t>
  </si>
  <si>
    <t>USLD CH SEURRE</t>
  </si>
  <si>
    <t>210987731</t>
  </si>
  <si>
    <t>CLCC GEORGES-FRANCOIS LECLERC</t>
  </si>
  <si>
    <t>210987939</t>
  </si>
  <si>
    <t>USLD CHS LA CHARTREUSE DIJON</t>
  </si>
  <si>
    <t>580780039</t>
  </si>
  <si>
    <t>CH DE L'AGGLOMÉRATION DE NEVERS</t>
  </si>
  <si>
    <t>580780047</t>
  </si>
  <si>
    <t>CH CHATEAU-CHINON</t>
  </si>
  <si>
    <t>580780054</t>
  </si>
  <si>
    <t>CH LORMES</t>
  </si>
  <si>
    <t>580780070</t>
  </si>
  <si>
    <t>CH CLAMECY</t>
  </si>
  <si>
    <t>580780088</t>
  </si>
  <si>
    <t>CH COSNE-COURS-SUR-LOIRE</t>
  </si>
  <si>
    <t>580780096</t>
  </si>
  <si>
    <t>CH DECIZE</t>
  </si>
  <si>
    <t>580780971</t>
  </si>
  <si>
    <t>CHS LA CHARITE-SUR-LOIRE</t>
  </si>
  <si>
    <t>580781136</t>
  </si>
  <si>
    <t>CH HENRI DUNANT LA CHARITE-SUR-LOIRE</t>
  </si>
  <si>
    <t>580970994</t>
  </si>
  <si>
    <t>USLD CH HENRI DUNANT LA CHARITE-SUR-LOIRE</t>
  </si>
  <si>
    <t>580971000</t>
  </si>
  <si>
    <t>USLD CH CHATEAU-CHINON</t>
  </si>
  <si>
    <t>580971026</t>
  </si>
  <si>
    <t>USLD CH COSNE-COURS-SUR-LOIRE</t>
  </si>
  <si>
    <t>580971646</t>
  </si>
  <si>
    <t>USLD POUGUES-LES-EAUX (CHAN)</t>
  </si>
  <si>
    <t>580972701</t>
  </si>
  <si>
    <t>USLD CENTRE LUZY</t>
  </si>
  <si>
    <t>580972719</t>
  </si>
  <si>
    <t>USLD SAINT-PIERRE-LE-MOUTIER</t>
  </si>
  <si>
    <t>GCS E-SANTE BOURGOGNE</t>
  </si>
  <si>
    <t>710780156</t>
  </si>
  <si>
    <t>CH CENTRE MÉDICAL LA GUICHE</t>
  </si>
  <si>
    <t>710780214</t>
  </si>
  <si>
    <t>CH LOUHANS</t>
  </si>
  <si>
    <t>710780263</t>
  </si>
  <si>
    <t>CH LES CHANAUX MACON</t>
  </si>
  <si>
    <t>710780438</t>
  </si>
  <si>
    <t>CH MARCIGNY</t>
  </si>
  <si>
    <t>710780644</t>
  </si>
  <si>
    <t>CH PARAY-LE-MONIAL</t>
  </si>
  <si>
    <t>710780958</t>
  </si>
  <si>
    <t>CH W. MOREY CHALON S/SAONE</t>
  </si>
  <si>
    <t>710781014</t>
  </si>
  <si>
    <t>CH CHAROLLES</t>
  </si>
  <si>
    <t>710781063</t>
  </si>
  <si>
    <t>CH LA CLAYETTE</t>
  </si>
  <si>
    <t>710781089</t>
  </si>
  <si>
    <t>CH CLUNY</t>
  </si>
  <si>
    <t>710781329</t>
  </si>
  <si>
    <t>CHS SEVREY</t>
  </si>
  <si>
    <t>710781345</t>
  </si>
  <si>
    <t>CH TOULON S/ARROUX</t>
  </si>
  <si>
    <t>710781360</t>
  </si>
  <si>
    <t>CH BELNAY TOURNUS</t>
  </si>
  <si>
    <t>710781386</t>
  </si>
  <si>
    <t>CH CORSIN TRAMAYES</t>
  </si>
  <si>
    <t>710781451</t>
  </si>
  <si>
    <t>CH AUTUN</t>
  </si>
  <si>
    <t>710781535</t>
  </si>
  <si>
    <t>CRF LE BOURBONNAIS</t>
  </si>
  <si>
    <t>710781568</t>
  </si>
  <si>
    <t>CH ALIGRE BOURBON LANCY</t>
  </si>
  <si>
    <t>710781592</t>
  </si>
  <si>
    <t>CH CHAGNY</t>
  </si>
  <si>
    <t>710972282</t>
  </si>
  <si>
    <t>USLD CH AUTUN</t>
  </si>
  <si>
    <t>710972365</t>
  </si>
  <si>
    <t>USLD CH PARAY LE MONIAL</t>
  </si>
  <si>
    <t>710972423</t>
  </si>
  <si>
    <t>USLD HOTEL DIEU CH LES CHANAUX MACON</t>
  </si>
  <si>
    <t>710976705</t>
  </si>
  <si>
    <t>SIH CH MONTCEAU-LES-MINES</t>
  </si>
  <si>
    <t>710978347</t>
  </si>
  <si>
    <t>HOTEL DIEU DU CREUSOT</t>
  </si>
  <si>
    <t>890000037</t>
  </si>
  <si>
    <t>CH AUXERRE</t>
  </si>
  <si>
    <t>890000052</t>
  </si>
  <si>
    <t>CHS AUXERRE</t>
  </si>
  <si>
    <t>890000250</t>
  </si>
  <si>
    <t>CROIX ROUGE FRANCAISE MIGENNES</t>
  </si>
  <si>
    <t>890000300</t>
  </si>
  <si>
    <t>AIHP CENTRE ARMANCON</t>
  </si>
  <si>
    <t>890000318</t>
  </si>
  <si>
    <t>MAISON SOINS DE SUITE LE PETIT PIEN</t>
  </si>
  <si>
    <t>890000326</t>
  </si>
  <si>
    <t>MAISON REPOS ET CONVALESCENCE LES BOISSEAUX</t>
  </si>
  <si>
    <t>890000409</t>
  </si>
  <si>
    <t>CH AVALLON</t>
  </si>
  <si>
    <t>890000417</t>
  </si>
  <si>
    <t>CH JOIGNY</t>
  </si>
  <si>
    <t>890000433</t>
  </si>
  <si>
    <t>CH TONNERRE</t>
  </si>
  <si>
    <t>890000466</t>
  </si>
  <si>
    <t>CH ROLAND BONNION VILLENEUVE-SUR-YONNE</t>
  </si>
  <si>
    <t>890970569</t>
  </si>
  <si>
    <t>CH SENS</t>
  </si>
  <si>
    <t>890971492</t>
  </si>
  <si>
    <t>USLD CH AUXERRE</t>
  </si>
  <si>
    <t>890971583</t>
  </si>
  <si>
    <t>USLD CH JOIGNY</t>
  </si>
  <si>
    <t>210001483</t>
  </si>
  <si>
    <t>AIDER BOURGOGNE CHATILLON S/SEIN</t>
  </si>
  <si>
    <t>210001889</t>
  </si>
  <si>
    <t>CENTRE D'HEMODIALYSE CHRONIQUE DIJON</t>
  </si>
  <si>
    <t>210001939</t>
  </si>
  <si>
    <t>ESPACE DE LA BREUCHILLIERE DIJON</t>
  </si>
  <si>
    <t>210003059</t>
  </si>
  <si>
    <t>SERVICE HAD DE LA FEDOSAD DIJON</t>
  </si>
  <si>
    <t>210006318</t>
  </si>
  <si>
    <t>210780110</t>
  </si>
  <si>
    <t>CLINIQUE SAINTE MARTHE DIJON</t>
  </si>
  <si>
    <t>210780136</t>
  </si>
  <si>
    <t>CLINIQUE MEDICO CHIR DE CHENOVE</t>
  </si>
  <si>
    <t>210780789</t>
  </si>
  <si>
    <t>CLINIQUE MUTUALISTE BENIGNE JOLY TALANT</t>
  </si>
  <si>
    <t>210780979</t>
  </si>
  <si>
    <t>CLINIQUE DE FONTAINE-LES-DIJON</t>
  </si>
  <si>
    <t>210986360</t>
  </si>
  <si>
    <t>AUTODIALYSE AIDER DIJON BOCAGE</t>
  </si>
  <si>
    <t>210986378</t>
  </si>
  <si>
    <t>AIDER BOURGOGNE RESIDENCE ST ETIENNE DIJON</t>
  </si>
  <si>
    <t>580001899</t>
  </si>
  <si>
    <t>HAD CROIX ROUGE NEVERS</t>
  </si>
  <si>
    <t>580004588</t>
  </si>
  <si>
    <t>DIALYSE AURA NEVERS</t>
  </si>
  <si>
    <t>580004638</t>
  </si>
  <si>
    <t>DIALYSE AURA DECIZE</t>
  </si>
  <si>
    <t>580780138</t>
  </si>
  <si>
    <t>POLYCLINIQUE DU VAL DE LOIRE NEVERS</t>
  </si>
  <si>
    <t>580780195</t>
  </si>
  <si>
    <t>CLINIQUE DE COSNE-SUR-LOIRE</t>
  </si>
  <si>
    <t>710006859</t>
  </si>
  <si>
    <t>POLYCLINIQUE DU VAL DE SAONE MACON</t>
  </si>
  <si>
    <t>710010166</t>
  </si>
  <si>
    <t>CENTRE ALLEGE DE MONTCEAU LES MINES</t>
  </si>
  <si>
    <t>710011198</t>
  </si>
  <si>
    <t>GCS NORD 71 (HAD)</t>
  </si>
  <si>
    <t>710780917</t>
  </si>
  <si>
    <t>HOPITAL PRIVE SAINTE-MARIE</t>
  </si>
  <si>
    <t>710781410</t>
  </si>
  <si>
    <t>CLINIQUE CHIRURGICALE DU PARC AUTUN</t>
  </si>
  <si>
    <t>710781824</t>
  </si>
  <si>
    <t>CTRE ORTHOPEDIQUE MEDICO-CHIR DRACY</t>
  </si>
  <si>
    <t>710970658</t>
  </si>
  <si>
    <t>AIDER BOURGOGNE ANTENNE MACON</t>
  </si>
  <si>
    <t>710971326</t>
  </si>
  <si>
    <t>AIDER BOURGOGNE MONTCEAU</t>
  </si>
  <si>
    <t>710973504</t>
  </si>
  <si>
    <t>AIDER BOURGOGNE ANTENNE CHALON</t>
  </si>
  <si>
    <t>710974502</t>
  </si>
  <si>
    <t>AIDER BOURGOGNE AUTO ST REMY</t>
  </si>
  <si>
    <t>710974510</t>
  </si>
  <si>
    <t>AIDER BOURGOGNE AUTO MURGERETS MACON</t>
  </si>
  <si>
    <t>710974528</t>
  </si>
  <si>
    <t>APPARTEMENT AIDER CHANAUX</t>
  </si>
  <si>
    <t>890000169</t>
  </si>
  <si>
    <t>CLINIQUE PAUL PICQUET SENS</t>
  </si>
  <si>
    <t>890002389</t>
  </si>
  <si>
    <t>POLYCLINIQUE STE MARGUERITE AUXERRE</t>
  </si>
  <si>
    <t>890003130</t>
  </si>
  <si>
    <t>AIDER BOURGOGNE CHAILLOTS AUXERRE</t>
  </si>
  <si>
    <t>890008295</t>
  </si>
  <si>
    <t>CENTRE DE DIALYSE ESPACE DES LAVANDES AUXERRE</t>
  </si>
  <si>
    <t>890972862</t>
  </si>
  <si>
    <t>AIDER BOURGOGNE ANTENNE AUXERRE</t>
  </si>
  <si>
    <t>890973431</t>
  </si>
  <si>
    <t>AIDER BOURGOGNE ANTENNE SENS</t>
  </si>
  <si>
    <t>220000020</t>
  </si>
  <si>
    <t>CH SAINT BRIEUC</t>
  </si>
  <si>
    <t>Bretagne</t>
  </si>
  <si>
    <t>220000046</t>
  </si>
  <si>
    <t>CH DINAN</t>
  </si>
  <si>
    <t>220000079</t>
  </si>
  <si>
    <t>CH DE GUINGAMP</t>
  </si>
  <si>
    <t>220000103</t>
  </si>
  <si>
    <t>CH DE LANNION</t>
  </si>
  <si>
    <t>220000152</t>
  </si>
  <si>
    <t>CH DE PAIMPOL</t>
  </si>
  <si>
    <t>220000186</t>
  </si>
  <si>
    <t>CH DE QUINTIN</t>
  </si>
  <si>
    <t>220000236</t>
  </si>
  <si>
    <t>CHS DE PLOUGUERNEVEL</t>
  </si>
  <si>
    <t>220000475</t>
  </si>
  <si>
    <t>CSSR LES CHÂTELETS PLOUFRAGAN</t>
  </si>
  <si>
    <t>220000590</t>
  </si>
  <si>
    <t>CENTRE HELIO MARIN DE PLERIN</t>
  </si>
  <si>
    <t>220000608</t>
  </si>
  <si>
    <t>CH BON SAUVEUR - BEGARD</t>
  </si>
  <si>
    <t>220000616</t>
  </si>
  <si>
    <t>CH SAINT JEAN DE DIEU - LEHON</t>
  </si>
  <si>
    <t>220005045</t>
  </si>
  <si>
    <t>CH DE TREGUIER</t>
  </si>
  <si>
    <t>220005557</t>
  </si>
  <si>
    <t>LS CH LANNION</t>
  </si>
  <si>
    <t>220006423</t>
  </si>
  <si>
    <t>LS CH PAIMPOL</t>
  </si>
  <si>
    <t>220006456</t>
  </si>
  <si>
    <t>LS CH LAMBALLE</t>
  </si>
  <si>
    <t>220006472</t>
  </si>
  <si>
    <t>LS CH DINAN</t>
  </si>
  <si>
    <t>220007645</t>
  </si>
  <si>
    <t>LS CH TREGUIER</t>
  </si>
  <si>
    <t>220014138</t>
  </si>
  <si>
    <t>LS ROSTRENEN</t>
  </si>
  <si>
    <t>220014708</t>
  </si>
  <si>
    <t>CSSRAA L'AVANCÉE SAINT BRIEUC</t>
  </si>
  <si>
    <t>220021968</t>
  </si>
  <si>
    <t>CH DE LAMBALLE</t>
  </si>
  <si>
    <t>290000017</t>
  </si>
  <si>
    <t>CHRU DE BREST</t>
  </si>
  <si>
    <t>290000041</t>
  </si>
  <si>
    <t>CH LANDERNEAU</t>
  </si>
  <si>
    <t>290000074</t>
  </si>
  <si>
    <t>CH DE DOUARNENEZ</t>
  </si>
  <si>
    <t>290000090</t>
  </si>
  <si>
    <t>CH DE CROZON</t>
  </si>
  <si>
    <t>290000108</t>
  </si>
  <si>
    <t>CH DE LESNEVEN</t>
  </si>
  <si>
    <t>290000116</t>
  </si>
  <si>
    <t>CH DE LANMEUR</t>
  </si>
  <si>
    <t>290000298</t>
  </si>
  <si>
    <t>EPSM ETIENNE GOURMELEN QUIMPER</t>
  </si>
  <si>
    <t>290000306</t>
  </si>
  <si>
    <t>CH DE QUIMPERLE</t>
  </si>
  <si>
    <t>290000413</t>
  </si>
  <si>
    <t>MAISON ST JOSEPH QUIMPERLE</t>
  </si>
  <si>
    <t>290000686</t>
  </si>
  <si>
    <t>CSSR DE KERAMPIR BOHARS</t>
  </si>
  <si>
    <t>290000751</t>
  </si>
  <si>
    <t>CH SAINT RENAN</t>
  </si>
  <si>
    <t>290000785</t>
  </si>
  <si>
    <t>HOTEL DIEU DE PONT-L'ABBE</t>
  </si>
  <si>
    <t>290000793</t>
  </si>
  <si>
    <t>290000827</t>
  </si>
  <si>
    <t>290000975</t>
  </si>
  <si>
    <t>290002344</t>
  </si>
  <si>
    <t>CSSR JEAN TANGUY SAINT YVI</t>
  </si>
  <si>
    <t>290007905</t>
  </si>
  <si>
    <t>MECS DE CROZON</t>
  </si>
  <si>
    <t>290008291</t>
  </si>
  <si>
    <t>LS CH PAYS DE MORLAIX</t>
  </si>
  <si>
    <t>290008853</t>
  </si>
  <si>
    <t>LS CH DOUARNENEZ</t>
  </si>
  <si>
    <t>290014687</t>
  </si>
  <si>
    <t>LS CH QUIMPERLE</t>
  </si>
  <si>
    <t>290017920</t>
  </si>
  <si>
    <t>LS HOTEL DIEU DE PONT-L'ABBE</t>
  </si>
  <si>
    <t>290017946</t>
  </si>
  <si>
    <t>CENTRE RENE FORTIN (LS DU CHR) BOHARS</t>
  </si>
  <si>
    <t>290020700</t>
  </si>
  <si>
    <t>CHIC DE QUIMPER</t>
  </si>
  <si>
    <t>290020841</t>
  </si>
  <si>
    <t>LS CH ETIENNE GOURMELEN - QUIMPER</t>
  </si>
  <si>
    <t>290021542</t>
  </si>
  <si>
    <t>CH DES PAYS DE MORLAIX</t>
  </si>
  <si>
    <t>290025113</t>
  </si>
  <si>
    <t>RESIDENCE LS TY CREAC'H CHIC DE QUIMPER</t>
  </si>
  <si>
    <t>350000022</t>
  </si>
  <si>
    <t>CH SAINT MALO</t>
  </si>
  <si>
    <t>350000030</t>
  </si>
  <si>
    <t>CH DE FOUGERES</t>
  </si>
  <si>
    <t>350000048</t>
  </si>
  <si>
    <t>CH DE REDON</t>
  </si>
  <si>
    <t>350000055</t>
  </si>
  <si>
    <t>CH DE VITRE</t>
  </si>
  <si>
    <t>350000063</t>
  </si>
  <si>
    <t>HOPITAL ST THOMAS DE VILLENEUVE BAIN DE BRETAGNE</t>
  </si>
  <si>
    <t>350000071</t>
  </si>
  <si>
    <t>HOPITAL ARTHUR GARDINER - DINARD</t>
  </si>
  <si>
    <t>350000089</t>
  </si>
  <si>
    <t>CH LA GUERCHE DE BRETAGNE</t>
  </si>
  <si>
    <t>350000139</t>
  </si>
  <si>
    <t>CLINIQUE MUTUALISTE LA SAGESSE - RENNES</t>
  </si>
  <si>
    <t>350000204</t>
  </si>
  <si>
    <t>CLINIQUE ST JOSEPH - COMBOURG</t>
  </si>
  <si>
    <t>350000246</t>
  </si>
  <si>
    <t>CH GUILLAUME REGNIER - RENNES</t>
  </si>
  <si>
    <t>350002200</t>
  </si>
  <si>
    <t>CLINIQUE SAINT YVES - RENNES</t>
  </si>
  <si>
    <t>350002234</t>
  </si>
  <si>
    <t>CMP BEAULIEU RENNES</t>
  </si>
  <si>
    <t>350002291</t>
  </si>
  <si>
    <t>CH DE JANZE</t>
  </si>
  <si>
    <t>350002309</t>
  </si>
  <si>
    <t>CH DE GRAND FOUGERAY</t>
  </si>
  <si>
    <t>CH MONTFORT SUR MEU</t>
  </si>
  <si>
    <t>350002333</t>
  </si>
  <si>
    <t>CH DE ST MEEN LE GRAND</t>
  </si>
  <si>
    <t>350002564</t>
  </si>
  <si>
    <t>POLE MPR ST HELIER RENNES</t>
  </si>
  <si>
    <t>350002747</t>
  </si>
  <si>
    <t>SSR ADDICTOLOGIE L'ESCALE RENNES</t>
  </si>
  <si>
    <t>350002754</t>
  </si>
  <si>
    <t>CPC LA THÉBAUDAIS RENNES</t>
  </si>
  <si>
    <t>350002812</t>
  </si>
  <si>
    <t>CRLCC EUGÈNE MARQUIS RENNES</t>
  </si>
  <si>
    <t>350002911</t>
  </si>
  <si>
    <t>MRC ST THOMAS DE VILLENEUVE BAGUER MORVAN</t>
  </si>
  <si>
    <t>350002929</t>
  </si>
  <si>
    <t>CSSR LA PIERRE BLANCHE BOURG DES COMPTES</t>
  </si>
  <si>
    <t>350005021</t>
  </si>
  <si>
    <t>CENTRE REGIONAL DE GERIATRIE - CHANTEPIE</t>
  </si>
  <si>
    <t>350005179</t>
  </si>
  <si>
    <t>CHU DE RENNES</t>
  </si>
  <si>
    <t>350005278</t>
  </si>
  <si>
    <t>CENTRE MÉDICAL REY LEROUX LA BOUEXIERE</t>
  </si>
  <si>
    <t>350006789</t>
  </si>
  <si>
    <t>LS LA TAUVRAIS CHU DE RENNES</t>
  </si>
  <si>
    <t>350008579</t>
  </si>
  <si>
    <t>LE PATIS FRAUX VERN SUR SEICHE</t>
  </si>
  <si>
    <t>350013249</t>
  </si>
  <si>
    <t>LS CH MONTFORT</t>
  </si>
  <si>
    <t>350013629</t>
  </si>
  <si>
    <t>LS DU ROSAIS CH ST MALO</t>
  </si>
  <si>
    <t>350013728</t>
  </si>
  <si>
    <t>LS CH VITRE</t>
  </si>
  <si>
    <t>350028668</t>
  </si>
  <si>
    <t>LS CH FOUGERES</t>
  </si>
  <si>
    <t>350031613</t>
  </si>
  <si>
    <t>LS CH REDON</t>
  </si>
  <si>
    <t>350031803</t>
  </si>
  <si>
    <t>LS CHANTEPIE</t>
  </si>
  <si>
    <t>350032280</t>
  </si>
  <si>
    <t>RESIDENCE DU TERTRE DE JOUE CH GUILLAUME REGNIE</t>
  </si>
  <si>
    <t>350039574</t>
  </si>
  <si>
    <t>MAISON BLEUE - FOUGERES</t>
  </si>
  <si>
    <t>350040291</t>
  </si>
  <si>
    <t>CH DE CANCALE</t>
  </si>
  <si>
    <t>350048518</t>
  </si>
  <si>
    <t>CH DES MARCHES DE BRETAGNE - ANTRAIN</t>
  </si>
  <si>
    <t>560000044</t>
  </si>
  <si>
    <t>CH DE PLOERMEL</t>
  </si>
  <si>
    <t>560000077</t>
  </si>
  <si>
    <t>CH DE JOSSELIN</t>
  </si>
  <si>
    <t>560000085</t>
  </si>
  <si>
    <t>CH DU PALAIS</t>
  </si>
  <si>
    <t>560000184</t>
  </si>
  <si>
    <t>CLINIQUE LES AUGUSTINES - MALESTROIT</t>
  </si>
  <si>
    <t>560000242</t>
  </si>
  <si>
    <t>CPRSAO DE BILLIERS</t>
  </si>
  <si>
    <t>560000259</t>
  </si>
  <si>
    <t>CH DE GUEMENE/SCORFF</t>
  </si>
  <si>
    <t>560000390</t>
  </si>
  <si>
    <t>CENTRE DE POSTCURE LE PHARE - LORIENT</t>
  </si>
  <si>
    <t>560000424</t>
  </si>
  <si>
    <t>ETABLISSEMENT DE SOINS KERALIGUEN PLOEMEUR</t>
  </si>
  <si>
    <t>560002024</t>
  </si>
  <si>
    <t>CRF DE KERPAPE - PLOEMEUR</t>
  </si>
  <si>
    <t>560002032</t>
  </si>
  <si>
    <t>EPSM DU MORBIHAN SAINT AVE</t>
  </si>
  <si>
    <t>560002065</t>
  </si>
  <si>
    <t>CH DE MALESTROIT</t>
  </si>
  <si>
    <t>560002198</t>
  </si>
  <si>
    <t>CH DU FAOUET</t>
  </si>
  <si>
    <t>560002206</t>
  </si>
  <si>
    <t>CH DE CARENTOIR</t>
  </si>
  <si>
    <t>560002214</t>
  </si>
  <si>
    <t>CH DE PORT LOUIS</t>
  </si>
  <si>
    <t>560002222</t>
  </si>
  <si>
    <t>CH BASSE VILAINE - NIVILLAC</t>
  </si>
  <si>
    <t>560002677</t>
  </si>
  <si>
    <t>EPSM CHARCOT - CAUDAN</t>
  </si>
  <si>
    <t>560002685</t>
  </si>
  <si>
    <t>ETABLISSEMENT SPECIALISE KER JOIE - BREHAN</t>
  </si>
  <si>
    <t>560002933</t>
  </si>
  <si>
    <t>CLINIQUE MUTUALISTE PORTE DE L'ORIENT- LORIENT</t>
  </si>
  <si>
    <t>560002974</t>
  </si>
  <si>
    <t>ETABLISSEMENT DE SANTE LE DIVIT - PLOEMEUR</t>
  </si>
  <si>
    <t>560003006</t>
  </si>
  <si>
    <t>CPC KERDUDO - GUIDEL</t>
  </si>
  <si>
    <t>560003055</t>
  </si>
  <si>
    <t>CSSR KORN ER HOUËT COLPO</t>
  </si>
  <si>
    <t>560004277</t>
  </si>
  <si>
    <t>CENTRE DE POSTCURE KERVILLARD - SARZEAU</t>
  </si>
  <si>
    <t>560004301</t>
  </si>
  <si>
    <t>LS CH DU PALAIS</t>
  </si>
  <si>
    <t>560005035</t>
  </si>
  <si>
    <t>LS KERBENES - CHBS LORIENT</t>
  </si>
  <si>
    <t>560005746</t>
  </si>
  <si>
    <t>CH BRETAGNE SUD - LORIENT</t>
  </si>
  <si>
    <t>560006637</t>
  </si>
  <si>
    <t>LS CH PORT-LOUIS</t>
  </si>
  <si>
    <t>560006694</t>
  </si>
  <si>
    <t>LS CH DE MALESTROIT</t>
  </si>
  <si>
    <t>560009615</t>
  </si>
  <si>
    <t>LS CHCB PONTIVY</t>
  </si>
  <si>
    <t>560009623</t>
  </si>
  <si>
    <t>LS MAISONS DU LAC - CHBA VANNES</t>
  </si>
  <si>
    <t>560009714</t>
  </si>
  <si>
    <t>LS CH PLOERMEL</t>
  </si>
  <si>
    <t>560010092</t>
  </si>
  <si>
    <t>LS CHS ST AVE</t>
  </si>
  <si>
    <t>560012122</t>
  </si>
  <si>
    <t>LS CHS CAUDAN</t>
  </si>
  <si>
    <t>560014748</t>
  </si>
  <si>
    <t>CH CENTRE BRETAGNE - PONTIVY</t>
  </si>
  <si>
    <t>560023210</t>
  </si>
  <si>
    <t>CH BRETAGNE ATLANTIQUE - VANNES</t>
  </si>
  <si>
    <t>220000111</t>
  </si>
  <si>
    <t>POLYCLINIQUE DU TREGOR</t>
  </si>
  <si>
    <t>220000269</t>
  </si>
  <si>
    <t>CLINIQUE ARMORICAINE DE RADIOLOGIE SAINT BRIEUC</t>
  </si>
  <si>
    <t>220000285</t>
  </si>
  <si>
    <t>CHP ST-BRIEUC - SITE STE-JEANNE D'ARC</t>
  </si>
  <si>
    <t>220000301</t>
  </si>
  <si>
    <t>CHP ST-BRIEUC - SITE STE-THERESE</t>
  </si>
  <si>
    <t>220005599</t>
  </si>
  <si>
    <t>POLYCLINIQUE DU PAYS DE RANCE</t>
  </si>
  <si>
    <t>220013106</t>
  </si>
  <si>
    <t>AUB-SANTE AUTODIALYSE BEGARD</t>
  </si>
  <si>
    <t>220013122</t>
  </si>
  <si>
    <t>AUB-SANTE AUTODIALYSE LANNION</t>
  </si>
  <si>
    <t>220013130</t>
  </si>
  <si>
    <t>AUB-SANTE AUTODIALYSE PAIMPOL</t>
  </si>
  <si>
    <t>220013155</t>
  </si>
  <si>
    <t>AUB-SANTE AUTODIALYSE ST ALBAN</t>
  </si>
  <si>
    <t>220014286</t>
  </si>
  <si>
    <t>AUB-SANTE AUTODIALYSE LANGUEUX</t>
  </si>
  <si>
    <t>220016430</t>
  </si>
  <si>
    <t>AUB-SANTE AUTODIALYSE LEHON</t>
  </si>
  <si>
    <t>220016778</t>
  </si>
  <si>
    <t>AUB-SANTE CENTRE D'ENTRAINEMENT ET DE REPLI ST BRIEUC</t>
  </si>
  <si>
    <t>220018899</t>
  </si>
  <si>
    <t>AUB-SANTE AUTODIALYSE ST BRIEUC</t>
  </si>
  <si>
    <t>220019558</t>
  </si>
  <si>
    <t>UDM DE SAINT BRIEUC</t>
  </si>
  <si>
    <t>220019616</t>
  </si>
  <si>
    <t>HAD DU PAYS BRIOCHIN SAINT BRIEUC</t>
  </si>
  <si>
    <t>220019848</t>
  </si>
  <si>
    <t>AUB-SANTE AUTODIALYSE LOUDEAC</t>
  </si>
  <si>
    <t>220020341</t>
  </si>
  <si>
    <t>HAD DU PAYS DE GUINGAMP</t>
  </si>
  <si>
    <t>220020507</t>
  </si>
  <si>
    <t>CENTRE DE DIALYSE DE LANNION</t>
  </si>
  <si>
    <t>220021240</t>
  </si>
  <si>
    <t>GCS E-SANTE SAINT BRIEUC</t>
  </si>
  <si>
    <t>220021299</t>
  </si>
  <si>
    <t>GCS GROUPE HOSPITALIER D'ARMOR</t>
  </si>
  <si>
    <t>290000140</t>
  </si>
  <si>
    <t>CLINIQUE PASTEUR-LANROZE BREST</t>
  </si>
  <si>
    <t>290000207</t>
  </si>
  <si>
    <t>CLINIQUE SAINT MICHEL ET SAINTE ANNE QUIMPER</t>
  </si>
  <si>
    <t>290000215</t>
  </si>
  <si>
    <t>POLYCLINIQUE QUIMPER SUD</t>
  </si>
  <si>
    <t>290000850</t>
  </si>
  <si>
    <t>SBRA BREST</t>
  </si>
  <si>
    <t>290004142</t>
  </si>
  <si>
    <t>CLINIQUE GRAND LARGE BREST</t>
  </si>
  <si>
    <t>290005131</t>
  </si>
  <si>
    <t>CENTRE DE DIALYSE DE PLOURIN-LES-MORLAIX</t>
  </si>
  <si>
    <t>290005172</t>
  </si>
  <si>
    <t>AUB-SANTE AUTODIALYSE BREST</t>
  </si>
  <si>
    <t>290005230</t>
  </si>
  <si>
    <t>AUB-SANTE AUTODIALYSE DOUARNENEZ</t>
  </si>
  <si>
    <t>290016286</t>
  </si>
  <si>
    <t>AUB-SANTE CENTRE D'ENTRAINEMENT ET DE REPLI QUIMPER</t>
  </si>
  <si>
    <t>290016294</t>
  </si>
  <si>
    <t>AUB-SANTE CENTRE D'ENTRAINEMENT ET DE REPLI BREST</t>
  </si>
  <si>
    <t>290018548</t>
  </si>
  <si>
    <t>290018555</t>
  </si>
  <si>
    <t>AUB-SANTE AUTODIALYSE MORLAIX</t>
  </si>
  <si>
    <t>290018563</t>
  </si>
  <si>
    <t>AUB-SANTE AUTODIALYSE QUIMPER</t>
  </si>
  <si>
    <t>290019777</t>
  </si>
  <si>
    <t>POLYCLINIQUE DE KERAUDREN BREST</t>
  </si>
  <si>
    <t>290021070</t>
  </si>
  <si>
    <t>AUB-SANTE UNITE D'AUTODIALYSE CONCARNEAU</t>
  </si>
  <si>
    <t>290023431</t>
  </si>
  <si>
    <t>CMC BAIE DE MORLAIX</t>
  </si>
  <si>
    <t>290023779</t>
  </si>
  <si>
    <t>CENTRE DE DIALYSE DE CARHAIX-PLOUGUER</t>
  </si>
  <si>
    <t>290023787</t>
  </si>
  <si>
    <t>AUB-SANTE UNITE D'AUTODIALYSE LANDIVISIAU</t>
  </si>
  <si>
    <t>290023795</t>
  </si>
  <si>
    <t>AUB-SANTE UNITE D'AUTODIALYSE LE FAOU</t>
  </si>
  <si>
    <t>290023811</t>
  </si>
  <si>
    <t>AUB-SANTE UNITE D'AUTODIALYSE CARHAIX PLOUGUER</t>
  </si>
  <si>
    <t>290024025</t>
  </si>
  <si>
    <t>AUB-SANTE UNITE D'AUTODIALYSE BREST</t>
  </si>
  <si>
    <t>290024579</t>
  </si>
  <si>
    <t>AUB-SANTE CENTRE D'ENTRAINEMENT ET DE REPLI PLOURIN LES MORLAIX</t>
  </si>
  <si>
    <t>290025337</t>
  </si>
  <si>
    <t>AUB-SANTE AUTODIALYSE PLONEOUR LANVERN</t>
  </si>
  <si>
    <t>290028539</t>
  </si>
  <si>
    <t>AUB-SANTE AUTODIALYSE LANDERNEAU</t>
  </si>
  <si>
    <t>290029669</t>
  </si>
  <si>
    <t>CENTRE DE DIALYSE DE QUIMPER</t>
  </si>
  <si>
    <t>290030808</t>
  </si>
  <si>
    <t>AUB-SANTE AUTODIALYSE CROZON</t>
  </si>
  <si>
    <t>290031541</t>
  </si>
  <si>
    <t>AUB-SANTE AUTODIALYSE MELLAC</t>
  </si>
  <si>
    <t>290032028</t>
  </si>
  <si>
    <t>UDM DE BREST</t>
  </si>
  <si>
    <t>290032713</t>
  </si>
  <si>
    <t>UDM DE QUIMPER</t>
  </si>
  <si>
    <t>290032838</t>
  </si>
  <si>
    <t>HAD DES PAYS DE MORLAIX</t>
  </si>
  <si>
    <t>290033679</t>
  </si>
  <si>
    <t>HAD DES PAYS DE CARHAIX</t>
  </si>
  <si>
    <t>350000121</t>
  </si>
  <si>
    <t>CHP ST-GREGOIRE</t>
  </si>
  <si>
    <t>350000196</t>
  </si>
  <si>
    <t>CLINIQUE DE LA COTE D'EMERAUDE SAINT MALO</t>
  </si>
  <si>
    <t>350002192</t>
  </si>
  <si>
    <t>POLYCLINIQUE ST LAURENT RENNES</t>
  </si>
  <si>
    <t>350002804</t>
  </si>
  <si>
    <t>AUB SANTE SAINT GREGOIRE</t>
  </si>
  <si>
    <t>350005146</t>
  </si>
  <si>
    <t>HOPITAL PRIVE SEVIGNE CESSON SEVIGNE</t>
  </si>
  <si>
    <t>350030748</t>
  </si>
  <si>
    <t>AUB-SANTE AUTODIALYSE FOUGERES</t>
  </si>
  <si>
    <t>350030763</t>
  </si>
  <si>
    <t>AUB-SANTE AUTODIALYSE ST MALO</t>
  </si>
  <si>
    <t>350032934</t>
  </si>
  <si>
    <t>CENTRE DE DIALYSE DE RENNES</t>
  </si>
  <si>
    <t>350039418</t>
  </si>
  <si>
    <t>AUB-SANTE AUTODIALYSE MONTGERMONT</t>
  </si>
  <si>
    <t>350039707</t>
  </si>
  <si>
    <t>AUB-SANTE CENTRE D'ENTRAINEMENT ET DE REPLI ST MALO</t>
  </si>
  <si>
    <t>350039715</t>
  </si>
  <si>
    <t>AUB-SANTE CENTRE D'ENTRAINEMENT ET DE REPLI RENNES</t>
  </si>
  <si>
    <t>350040044</t>
  </si>
  <si>
    <t>CENTRE DIALYSE DE SAINT MALO</t>
  </si>
  <si>
    <t>350041059</t>
  </si>
  <si>
    <t>AUB-SANTE AUTODIALYSE DINARD</t>
  </si>
  <si>
    <t>350042131</t>
  </si>
  <si>
    <t>AUB-SANTE AUTODIALYSE REDON</t>
  </si>
  <si>
    <t>350042602</t>
  </si>
  <si>
    <t>CENTRE DE DIALYSE DE FOUGERES</t>
  </si>
  <si>
    <t>350042628</t>
  </si>
  <si>
    <t>HAD 35 CHARTRES DE BRETAGNE</t>
  </si>
  <si>
    <t>350044772</t>
  </si>
  <si>
    <t>HAD ST-MALO</t>
  </si>
  <si>
    <t>350045779</t>
  </si>
  <si>
    <t>UDM DE SAINT MALO</t>
  </si>
  <si>
    <t>350046744</t>
  </si>
  <si>
    <t>UDM DE FOUGERES</t>
  </si>
  <si>
    <t>350046751</t>
  </si>
  <si>
    <t>UDM DE MONTGERMONT</t>
  </si>
  <si>
    <t>560002511</t>
  </si>
  <si>
    <t>CLINIQUE DU TER PLOEMEUR</t>
  </si>
  <si>
    <t>560004004</t>
  </si>
  <si>
    <t>CENTRE DE DIALYSE DE LORIENT</t>
  </si>
  <si>
    <t>560006348</t>
  </si>
  <si>
    <t>AUB-SANTE CENTRE D'ENTRAINEMENT ET DE REPLI PONTIVY</t>
  </si>
  <si>
    <t>560007510</t>
  </si>
  <si>
    <t>560008799</t>
  </si>
  <si>
    <t>560009490</t>
  </si>
  <si>
    <t>ECHO AUTODIALYSE LE PALAIS</t>
  </si>
  <si>
    <t>560009508</t>
  </si>
  <si>
    <t>ECHO AUTODIALYSE AURAY</t>
  </si>
  <si>
    <t>560009524</t>
  </si>
  <si>
    <t>ECHO AUTODIALYSE VANNES</t>
  </si>
  <si>
    <t>560009557</t>
  </si>
  <si>
    <t>AUB-SANTE AUTODIALYSE LANESTER</t>
  </si>
  <si>
    <t>560013740</t>
  </si>
  <si>
    <t>AUB-SANTE AUTODIALYSE LORIENT</t>
  </si>
  <si>
    <t>560014078</t>
  </si>
  <si>
    <t>ECHO AUTODIALYSE MUZILLAC</t>
  </si>
  <si>
    <t>560014128</t>
  </si>
  <si>
    <t>ECHO AUTODIALYSE PLOERMEL</t>
  </si>
  <si>
    <t>560018509</t>
  </si>
  <si>
    <t>HAD DE L'AVEN A ETEL LORIENT</t>
  </si>
  <si>
    <t>560019309</t>
  </si>
  <si>
    <t>AUB-SANTE CENTRE D'ENTRAINEMENT ET DE REPLI LORIENT</t>
  </si>
  <si>
    <t>560020208</t>
  </si>
  <si>
    <t>UDM DE PONTIVY</t>
  </si>
  <si>
    <t>560022188</t>
  </si>
  <si>
    <t>HAD CENTRE BRETAGNE</t>
  </si>
  <si>
    <t>560023152</t>
  </si>
  <si>
    <t>ECHO CENTRE HEMODIALYSE AMBULATOIRE VANNES</t>
  </si>
  <si>
    <t>560023848</t>
  </si>
  <si>
    <t>UDM DE LORIENT</t>
  </si>
  <si>
    <t>560024077</t>
  </si>
  <si>
    <t>AUB-SANTE AUTODIALYSE PONTIVY</t>
  </si>
  <si>
    <t>180000028</t>
  </si>
  <si>
    <t>CENTRE HOSPITALIER JACQUES CŒUR DE BOURGES</t>
  </si>
  <si>
    <t>Centre</t>
  </si>
  <si>
    <t>180000051</t>
  </si>
  <si>
    <t>CENTRE HOSPITALIER DE VIERZON</t>
  </si>
  <si>
    <t>180000069</t>
  </si>
  <si>
    <t>CENTRE HOSPITALIER ST-AMAND-MONTRON</t>
  </si>
  <si>
    <t>180000093</t>
  </si>
  <si>
    <t>CENTRE HOSPITALIER DE SANCERRE</t>
  </si>
  <si>
    <t>180001158</t>
  </si>
  <si>
    <t>CENTRE HOSPITALIER GEORGE SAND DE BOURGES</t>
  </si>
  <si>
    <t>180004640</t>
  </si>
  <si>
    <t>USLD CH DE VIERZON</t>
  </si>
  <si>
    <t>180004673</t>
  </si>
  <si>
    <t>USLD CH DE SAINT-AMAND-MONTROND</t>
  </si>
  <si>
    <t>180004889</t>
  </si>
  <si>
    <t>USLD CH DE SANCERRE</t>
  </si>
  <si>
    <t>180005696</t>
  </si>
  <si>
    <t>USLD CH GEORGE SAND</t>
  </si>
  <si>
    <t>180005803</t>
  </si>
  <si>
    <t>USLD CH JACQUES COEUR DE BOURGES</t>
  </si>
  <si>
    <t>280000134</t>
  </si>
  <si>
    <t>CENTRE HOSPITALIER DE CHARTRES</t>
  </si>
  <si>
    <t>280000142</t>
  </si>
  <si>
    <t>CENTRE HOSPITALIER DE BONNEVAL</t>
  </si>
  <si>
    <t>280000183</t>
  </si>
  <si>
    <t>CENTRE HOSPITALIER DE DREUX</t>
  </si>
  <si>
    <t>280000225</t>
  </si>
  <si>
    <t>CENTRE HOSPITALIER DE LA LOUPE</t>
  </si>
  <si>
    <t>280000266</t>
  </si>
  <si>
    <t>CRF BEAUROUVRE</t>
  </si>
  <si>
    <t>280000589</t>
  </si>
  <si>
    <t>CENTRE HOSPITALIER NOGENT-LE-ROTROU</t>
  </si>
  <si>
    <t>280500075</t>
  </si>
  <si>
    <t>CENTRE HOSPITALIER DE CHATEAUDUN</t>
  </si>
  <si>
    <t>280503426</t>
  </si>
  <si>
    <t>USLD CH DE LA LOUPE</t>
  </si>
  <si>
    <t>280503558</t>
  </si>
  <si>
    <t>USLD CH DE CHATEAUDUN</t>
  </si>
  <si>
    <t>280503574</t>
  </si>
  <si>
    <t>USLD CH DE DREUX</t>
  </si>
  <si>
    <t>280504705</t>
  </si>
  <si>
    <t>USLD CH DE BONNEVAL</t>
  </si>
  <si>
    <t>360000046</t>
  </si>
  <si>
    <t>CENTRE HOSPITALIER LA TOUR BLANCHE ISSOUDUN</t>
  </si>
  <si>
    <t>360000053</t>
  </si>
  <si>
    <t>CENTRE HOSPITALIER DE CHATEAUROUX</t>
  </si>
  <si>
    <t>360000061</t>
  </si>
  <si>
    <t>CENTRE HOSPITALIER DE LA CHATRE</t>
  </si>
  <si>
    <t>360000079</t>
  </si>
  <si>
    <t>CENTRE HOSPITALIER DU BLANC</t>
  </si>
  <si>
    <t>360000087</t>
  </si>
  <si>
    <t>CENTRE HOSPITALIER DE VALENCAY</t>
  </si>
  <si>
    <t>360000095</t>
  </si>
  <si>
    <t>CENTRE HOSPITALIER DE BUZANCAIS</t>
  </si>
  <si>
    <t>360000103</t>
  </si>
  <si>
    <t>CENTRE HOSPITALIER DE CHATILLON-SUR-INDRE</t>
  </si>
  <si>
    <t>360000111</t>
  </si>
  <si>
    <t>CENTRE HOSPITALIER DE LEVROUX</t>
  </si>
  <si>
    <t>360004592</t>
  </si>
  <si>
    <t>USLD CH DU BLANC</t>
  </si>
  <si>
    <t>360004618</t>
  </si>
  <si>
    <t>USLD CH ISSOUDUN LES ARCADES</t>
  </si>
  <si>
    <t>360004626</t>
  </si>
  <si>
    <t>USLD CH CHATILLON-SUR-INDRE</t>
  </si>
  <si>
    <t>360006688</t>
  </si>
  <si>
    <t>USLD LES GRANDS CHENES</t>
  </si>
  <si>
    <t>370000184</t>
  </si>
  <si>
    <t>A. N. A. S. LE COURBAT</t>
  </si>
  <si>
    <t>370000218</t>
  </si>
  <si>
    <t>CRF CLOS ST VICTOR</t>
  </si>
  <si>
    <t>370000341</t>
  </si>
  <si>
    <t>CENTRE POST-CURE MALVAU</t>
  </si>
  <si>
    <t>370000374</t>
  </si>
  <si>
    <t>CRF BEL AIR</t>
  </si>
  <si>
    <t>CHRU DE TOURS</t>
  </si>
  <si>
    <t>370000564</t>
  </si>
  <si>
    <t>CHIC AMBOISE-CHATEAURENAULT</t>
  </si>
  <si>
    <t>370000606</t>
  </si>
  <si>
    <t>CENTRE HOSPITALIER DU CHINONAIS</t>
  </si>
  <si>
    <t>370000614</t>
  </si>
  <si>
    <t>CENTRE HOSPITALIER DE LOCHES</t>
  </si>
  <si>
    <t>370000713</t>
  </si>
  <si>
    <t>CENTRE DE POST CURE LOUIS SEVESTRE</t>
  </si>
  <si>
    <t>370002511</t>
  </si>
  <si>
    <t>USLD CH DU CHINONAIS</t>
  </si>
  <si>
    <t>370002701</t>
  </si>
  <si>
    <t>CENTRE HOSPITALIER DE LUYNES</t>
  </si>
  <si>
    <t>370004327</t>
  </si>
  <si>
    <t>CENTRE HOSPITALIER SAINTE MAURE DE TOURAIN</t>
  </si>
  <si>
    <t>370100539</t>
  </si>
  <si>
    <t>CENTRE REEDUCATION CARDIO-VASCULAIRE BOIS GIBERT</t>
  </si>
  <si>
    <t>370102659</t>
  </si>
  <si>
    <t>410000087</t>
  </si>
  <si>
    <t>CENTRE HOSPITALIER DE BLOIS</t>
  </si>
  <si>
    <t>410000095</t>
  </si>
  <si>
    <t>CENTRE HOSPITALIER DE VENDOME</t>
  </si>
  <si>
    <t>410000103</t>
  </si>
  <si>
    <t>CH DE ROMORANTIN-LANTHENAY</t>
  </si>
  <si>
    <t>410000111</t>
  </si>
  <si>
    <t>CENTRE HOSPITALIER DE ST AIGNAN</t>
  </si>
  <si>
    <t>410000137</t>
  </si>
  <si>
    <t>CENTRE HOSPITALIER DE MONTOIRE-SUR-LE-LOIR</t>
  </si>
  <si>
    <t>410000145</t>
  </si>
  <si>
    <t>CENTRE HOSPITALIER DE MONTRICHARD</t>
  </si>
  <si>
    <t>410000152</t>
  </si>
  <si>
    <t>CENTRE HOSPITALIER DE SELLES-SUR-CHER</t>
  </si>
  <si>
    <t>410000442</t>
  </si>
  <si>
    <t>RCRF LA MENAUDIERE</t>
  </si>
  <si>
    <t>410004386</t>
  </si>
  <si>
    <t>USLD CH DE ROMORANTIN-LANTHENAY</t>
  </si>
  <si>
    <t>410004410</t>
  </si>
  <si>
    <t>USLD CH DE BLOIS</t>
  </si>
  <si>
    <t>410005391</t>
  </si>
  <si>
    <t>CRF L'HOSPITALET</t>
  </si>
  <si>
    <t>410008361</t>
  </si>
  <si>
    <t>GCS TELESANTE CENTRE</t>
  </si>
  <si>
    <t>410008676</t>
  </si>
  <si>
    <t>GCS ACHATS DU CENTRE</t>
  </si>
  <si>
    <t>450000088</t>
  </si>
  <si>
    <t>CENTRE HOSPITALIER REGIONAL D'ORLEANS</t>
  </si>
  <si>
    <t>450000096</t>
  </si>
  <si>
    <t>CENTRE HOSPITALIER DE GIEN</t>
  </si>
  <si>
    <t>450000104</t>
  </si>
  <si>
    <t>CENTRE HOSPITALIER AGGLOMERATION MONTARGOISE</t>
  </si>
  <si>
    <t>450000112</t>
  </si>
  <si>
    <t>CENTRE HOSPITALIER DE PITHIVIERS</t>
  </si>
  <si>
    <t>450000138</t>
  </si>
  <si>
    <t>CENTRE HOSPITALIER LOUR PICOU BEAUGENCY</t>
  </si>
  <si>
    <t>450000146</t>
  </si>
  <si>
    <t>CENTRE HOSPITALIER DE BEAUNE-LA-ROLANDE</t>
  </si>
  <si>
    <t>450000153</t>
  </si>
  <si>
    <t>CENTRE HOSPITALIER P LEBRUN NEUVILLE AUX BOIS</t>
  </si>
  <si>
    <t>450000161</t>
  </si>
  <si>
    <t>CENTRE HOSPITALIER DE SULLY-SUR-LOIRE</t>
  </si>
  <si>
    <t>450000336</t>
  </si>
  <si>
    <t>HOPITAL SAINT JEAN DE BRIARE</t>
  </si>
  <si>
    <t>450000393</t>
  </si>
  <si>
    <t>HOPITAL DE JOUR P. CHEVALDONNE</t>
  </si>
  <si>
    <t>450000526</t>
  </si>
  <si>
    <t>CRF ADAPT LOIRET</t>
  </si>
  <si>
    <t>450002423</t>
  </si>
  <si>
    <t>CENTRE HOSPITALIER FLEURY LES AUBRAIS</t>
  </si>
  <si>
    <t>450002456</t>
  </si>
  <si>
    <t>CRF LE COTEAU</t>
  </si>
  <si>
    <t>450010426</t>
  </si>
  <si>
    <t>USLD CH DE L'AGGLOMERATION MONTARGOISE</t>
  </si>
  <si>
    <t>450010442</t>
  </si>
  <si>
    <t>USLD DU CHR D'ORLEANS</t>
  </si>
  <si>
    <t>450012059</t>
  </si>
  <si>
    <t>USLD DE L'HOPITAL DE BRIARE</t>
  </si>
  <si>
    <t>450014410</t>
  </si>
  <si>
    <t>USLD CH DE PITHIVIERS</t>
  </si>
  <si>
    <t>450014956</t>
  </si>
  <si>
    <t>MRC LES SABLONS</t>
  </si>
  <si>
    <t>180000358</t>
  </si>
  <si>
    <t>CLINIQUE DES GRAINETIERES</t>
  </si>
  <si>
    <t>180004145</t>
  </si>
  <si>
    <t>180005662</t>
  </si>
  <si>
    <t>180005811</t>
  </si>
  <si>
    <t>180005829</t>
  </si>
  <si>
    <t>180006397</t>
  </si>
  <si>
    <t>180008278</t>
  </si>
  <si>
    <t>180008476</t>
  </si>
  <si>
    <t>NEPHRO MONTARGIS UAD AUBIGNY SUR NERE</t>
  </si>
  <si>
    <t>280000159</t>
  </si>
  <si>
    <t>280000449</t>
  </si>
  <si>
    <t>280001678</t>
  </si>
  <si>
    <t>HAD VAL DE FRANCE CHARTRES ET DREUX</t>
  </si>
  <si>
    <t>280003898</t>
  </si>
  <si>
    <t>HAD VAL DE FRANCE CHATEAUDUN</t>
  </si>
  <si>
    <t>280003948</t>
  </si>
  <si>
    <t>HAD VAL DE FRANCE NOGENT LE ROTROU</t>
  </si>
  <si>
    <t>280006594</t>
  </si>
  <si>
    <t>280502741</t>
  </si>
  <si>
    <t>280503848</t>
  </si>
  <si>
    <t>280504309</t>
  </si>
  <si>
    <t>280504689</t>
  </si>
  <si>
    <t>280505777</t>
  </si>
  <si>
    <t>NOUVELLE CLINIQUE SAINT FRANCOIS</t>
  </si>
  <si>
    <t>360000129</t>
  </si>
  <si>
    <t>360000962</t>
  </si>
  <si>
    <t>360002133</t>
  </si>
  <si>
    <t>360002232</t>
  </si>
  <si>
    <t>360004527</t>
  </si>
  <si>
    <t>370000051</t>
  </si>
  <si>
    <t>CLINIQUE JEANNE D ARC</t>
  </si>
  <si>
    <t>370000085</t>
  </si>
  <si>
    <t>370000093</t>
  </si>
  <si>
    <t>CLINIQUE DE L'ALLIANCE</t>
  </si>
  <si>
    <t>370002040</t>
  </si>
  <si>
    <t>370002420</t>
  </si>
  <si>
    <t>370007569</t>
  </si>
  <si>
    <t>POLE SANTE LEONARD DE VINCI</t>
  </si>
  <si>
    <t>370009938</t>
  </si>
  <si>
    <t>HAD - TOURS (A.R.A.I.R.)</t>
  </si>
  <si>
    <t>370100885</t>
  </si>
  <si>
    <t>370102832</t>
  </si>
  <si>
    <t>370103152</t>
  </si>
  <si>
    <t>370103673</t>
  </si>
  <si>
    <t>370104002</t>
  </si>
  <si>
    <t>370104572</t>
  </si>
  <si>
    <t>370104804</t>
  </si>
  <si>
    <t>410000202</t>
  </si>
  <si>
    <t>POLYCLINIQUE DE BLOIS</t>
  </si>
  <si>
    <t>410004998</t>
  </si>
  <si>
    <t>CLINIQUE DU SAINT COEUR</t>
  </si>
  <si>
    <t>410005003</t>
  </si>
  <si>
    <t>HAD - BLOIS (A.R.A.I.R.)</t>
  </si>
  <si>
    <t>410005011</t>
  </si>
  <si>
    <t>410005953</t>
  </si>
  <si>
    <t>410007553</t>
  </si>
  <si>
    <t>450000229</t>
  </si>
  <si>
    <t>450000237</t>
  </si>
  <si>
    <t>450000245</t>
  </si>
  <si>
    <t>450000278</t>
  </si>
  <si>
    <t>450000294</t>
  </si>
  <si>
    <t>CLINIQUE DE LA REINE BLANCHE</t>
  </si>
  <si>
    <t>450005798</t>
  </si>
  <si>
    <t>HAD - MONTARGIS (A.R.A.I.R.)</t>
  </si>
  <si>
    <t>450010079</t>
  </si>
  <si>
    <t>450010772</t>
  </si>
  <si>
    <t>450011549</t>
  </si>
  <si>
    <t>450012935</t>
  </si>
  <si>
    <t>CENTRE HEMODIALYSE ARCHETTE</t>
  </si>
  <si>
    <t>450012968</t>
  </si>
  <si>
    <t>CLINIQUE DE MONTARGIS</t>
  </si>
  <si>
    <t>450013719</t>
  </si>
  <si>
    <t>HAD VAL DE FRANCE GIEN</t>
  </si>
  <si>
    <t>450013818</t>
  </si>
  <si>
    <t>CENTRE D'HEMODIALYSE J. D'ARC</t>
  </si>
  <si>
    <t>450014048</t>
  </si>
  <si>
    <t>HAD VAL DE FRANCE PITHIVIERS</t>
  </si>
  <si>
    <t>450015342</t>
  </si>
  <si>
    <t>450017694</t>
  </si>
  <si>
    <t>450018312</t>
  </si>
  <si>
    <t>450018395</t>
  </si>
  <si>
    <t>450018460</t>
  </si>
  <si>
    <t>CENTRE DE NEPHROLOGIE DE MONTARGIS</t>
  </si>
  <si>
    <t>450018528</t>
  </si>
  <si>
    <t>HAD VAL DE FRANCE D'ORLEANS</t>
  </si>
  <si>
    <t>450018536</t>
  </si>
  <si>
    <t>HAD - ORLEANS (A.R.A.I.R.)</t>
  </si>
  <si>
    <t>080000037</t>
  </si>
  <si>
    <t>CENTRE HOSPITALIER DE SEDAN</t>
  </si>
  <si>
    <t>Champagne-Ardennes</t>
  </si>
  <si>
    <t>080000060</t>
  </si>
  <si>
    <t>HOPITAL LOCAL DE FUMAY</t>
  </si>
  <si>
    <t>080000078</t>
  </si>
  <si>
    <t>HOPITAL LOCAL DE NOUZONVILLE</t>
  </si>
  <si>
    <t>080000086</t>
  </si>
  <si>
    <t>CENTRE HOSPITALIER BELAIR</t>
  </si>
  <si>
    <t>080000250</t>
  </si>
  <si>
    <t>UGECAM</t>
  </si>
  <si>
    <t>080000615</t>
  </si>
  <si>
    <t>CH DE CHARLEVILLE MEZIERES</t>
  </si>
  <si>
    <t>080001969</t>
  </si>
  <si>
    <t>GROUPE HOSPITALIER SUD ARDENNES</t>
  </si>
  <si>
    <t>080005960</t>
  </si>
  <si>
    <t>LS CH CHARLEVILLE</t>
  </si>
  <si>
    <t>080006059</t>
  </si>
  <si>
    <t>USLD DU GHSA</t>
  </si>
  <si>
    <t>080006075</t>
  </si>
  <si>
    <t>USLD CH DE SEDAN</t>
  </si>
  <si>
    <t>080010267</t>
  </si>
  <si>
    <t>GCS TERRITORIAL ARDENNE NORD</t>
  </si>
  <si>
    <t>100000017</t>
  </si>
  <si>
    <t>CENTRE HOSPITALIER DE TROYES</t>
  </si>
  <si>
    <t>100000033</t>
  </si>
  <si>
    <t>CH DE BRIENNE LE CHATEAU</t>
  </si>
  <si>
    <t>100000041</t>
  </si>
  <si>
    <t>HOPITAL LOCAL DE BAR SUR AUBE</t>
  </si>
  <si>
    <t>100000058</t>
  </si>
  <si>
    <t>HOPITAL LOCAL DE BAR-SUR-SEINE</t>
  </si>
  <si>
    <t>100005917</t>
  </si>
  <si>
    <t>USLD HL BAR-SUR-SEINE</t>
  </si>
  <si>
    <t>100005933</t>
  </si>
  <si>
    <t>USLD DU GHAM</t>
  </si>
  <si>
    <t>100006048</t>
  </si>
  <si>
    <t>USLD HL BAR-SUR-AUBE</t>
  </si>
  <si>
    <t>100006279</t>
  </si>
  <si>
    <t>GROUPEMENT HOSPITALIER AUBE MARNE</t>
  </si>
  <si>
    <t>100006444</t>
  </si>
  <si>
    <t>USLD CH DE TROYES</t>
  </si>
  <si>
    <t>100009919</t>
  </si>
  <si>
    <t>GCS LABO PUBLIC INTERHOPITALIER DE L'AUBE</t>
  </si>
  <si>
    <t>510000029</t>
  </si>
  <si>
    <t>ADMINISTRATION GENERALE DU CHR DE REIMS</t>
  </si>
  <si>
    <t>510000037</t>
  </si>
  <si>
    <t>CENTRE HOSPITALIER DE CHALONS</t>
  </si>
  <si>
    <t>510000052</t>
  </si>
  <si>
    <t>EPSDM</t>
  </si>
  <si>
    <t>510000060</t>
  </si>
  <si>
    <t>CH AUBAN MOET</t>
  </si>
  <si>
    <t>510000078</t>
  </si>
  <si>
    <t>CENTRE HOSPITALIER VITRY LE FRANCOIS</t>
  </si>
  <si>
    <t>510000086</t>
  </si>
  <si>
    <t>HOPITAL LOCAL DE MONTMIRAIL</t>
  </si>
  <si>
    <t>510000102</t>
  </si>
  <si>
    <t>CENTRE HOSPITALIER D'ARGONNE</t>
  </si>
  <si>
    <t>510000128</t>
  </si>
  <si>
    <t>HOPITAL LOCAL DE FISMES</t>
  </si>
  <si>
    <t>510000201</t>
  </si>
  <si>
    <t>RESIDENCE MEDICALE JEAN D'ORBAIS</t>
  </si>
  <si>
    <t>510000292</t>
  </si>
  <si>
    <t>MAISON DE CONVALESCENCE STE MARTHE</t>
  </si>
  <si>
    <t>510000508</t>
  </si>
  <si>
    <t>USLD HL DE FISMES</t>
  </si>
  <si>
    <t>510000516</t>
  </si>
  <si>
    <t>INSTITUT JEAN GODINOT</t>
  </si>
  <si>
    <t>510000813</t>
  </si>
  <si>
    <t>FOYER L'AMITIE</t>
  </si>
  <si>
    <t>510003577</t>
  </si>
  <si>
    <t>USLD CH STE-MENEHOULD</t>
  </si>
  <si>
    <t>510010176</t>
  </si>
  <si>
    <t>USLD CH EPERNAY</t>
  </si>
  <si>
    <t>510010374</t>
  </si>
  <si>
    <t>USLD CH CHALONS</t>
  </si>
  <si>
    <t>510011679</t>
  </si>
  <si>
    <t>USLD ROUX CHR REIMS</t>
  </si>
  <si>
    <t>510019938</t>
  </si>
  <si>
    <t>GCS DER ET PERTHOIS</t>
  </si>
  <si>
    <t>510022676</t>
  </si>
  <si>
    <t>USLD - EPSMM</t>
  </si>
  <si>
    <t>510023609</t>
  </si>
  <si>
    <t>GCS SISCA</t>
  </si>
  <si>
    <t>510024300</t>
  </si>
  <si>
    <t>GCS MATERNITÉ D'EPERNAY</t>
  </si>
  <si>
    <t>520003781</t>
  </si>
  <si>
    <t>GCS POLE CANCÉROLOGIQUE DU SUD HAUT-MARNAIS</t>
  </si>
  <si>
    <t>520004102</t>
  </si>
  <si>
    <t>GCS MEDECINE NUCLEAIRE SUD HTE MARNE</t>
  </si>
  <si>
    <t>520780024</t>
  </si>
  <si>
    <t>HOPITAL LOCAL DE BOURBONNE-LES-BAINS</t>
  </si>
  <si>
    <t>520780032</t>
  </si>
  <si>
    <t>CENTRE HOSPITALIER DE CHAUMONT</t>
  </si>
  <si>
    <t>520780040</t>
  </si>
  <si>
    <t>HOPITAL LOCAL DE JOINVILLE</t>
  </si>
  <si>
    <t>520780057</t>
  </si>
  <si>
    <t>CENTRE HOSPITALIER DE LANGRES</t>
  </si>
  <si>
    <t>520780065</t>
  </si>
  <si>
    <t>HOPITAL LOCAL DE MONTIER-EN-DER</t>
  </si>
  <si>
    <t>520780073</t>
  </si>
  <si>
    <t>CH GENEVIÈVE DE GAULLE ANTHONIOZ</t>
  </si>
  <si>
    <t>520780081</t>
  </si>
  <si>
    <t>HOPITAL ANDRE BRETON - CHHM</t>
  </si>
  <si>
    <t>520780099</t>
  </si>
  <si>
    <t>HOPITAL LOCAL DE WASSY</t>
  </si>
  <si>
    <t>520782939</t>
  </si>
  <si>
    <t>USLD CH DE CHAUMONT</t>
  </si>
  <si>
    <t>520783093</t>
  </si>
  <si>
    <t>USLD CHHM</t>
  </si>
  <si>
    <t>520783614</t>
  </si>
  <si>
    <t>USLD HL DE BOURBONNE-LES-BAINS</t>
  </si>
  <si>
    <t>080000144</t>
  </si>
  <si>
    <t>CLINIQUE DU DOCTEUR LHOSTE</t>
  </si>
  <si>
    <t>080005846</t>
  </si>
  <si>
    <t>CENTRE D AUTODIALYSE -SEDAN</t>
  </si>
  <si>
    <t>080006034</t>
  </si>
  <si>
    <t>CENTRE D AUTO DIALYSE</t>
  </si>
  <si>
    <t>080008568</t>
  </si>
  <si>
    <t>UNITE DE DIALYSE MEDICALISEE</t>
  </si>
  <si>
    <t>080009491</t>
  </si>
  <si>
    <t>HAD MUTUALITE DES ARDENNES</t>
  </si>
  <si>
    <t>100000082</t>
  </si>
  <si>
    <t>CLINIQUE PAYS DE SEINE</t>
  </si>
  <si>
    <t>100000124</t>
  </si>
  <si>
    <t>POLYCL MONTIER LA CELLE</t>
  </si>
  <si>
    <t>100000157</t>
  </si>
  <si>
    <t>CLINIQUE DES URSULINES</t>
  </si>
  <si>
    <t>100002351</t>
  </si>
  <si>
    <t>CLINIQUE DE CHAMPAGNE - TROYES</t>
  </si>
  <si>
    <t>100005958</t>
  </si>
  <si>
    <t>CENTRE D'AUTO-DIALYSE ROMILLY</t>
  </si>
  <si>
    <t>100006550</t>
  </si>
  <si>
    <t>CENTRE D'AUTO DIALYSE</t>
  </si>
  <si>
    <t>100008895</t>
  </si>
  <si>
    <t>UNITE D'AUTODIALYSE DE BAR-SUR-AUBE</t>
  </si>
  <si>
    <t>100008903</t>
  </si>
  <si>
    <t>HAD MUTUALITE DE L'AUBE</t>
  </si>
  <si>
    <t>100009133</t>
  </si>
  <si>
    <t>510000185</t>
  </si>
  <si>
    <t>POLYCLINIQUE COURLANCY - REIMS</t>
  </si>
  <si>
    <t>510000193</t>
  </si>
  <si>
    <t>POLYCLINIQUE SAINT-ANDRE</t>
  </si>
  <si>
    <t>510000227</t>
  </si>
  <si>
    <t>POLYCLINIQUE PRIOLLET - CHALONS</t>
  </si>
  <si>
    <t>510000243</t>
  </si>
  <si>
    <t>S.A. CLINIQUE D'EPERNAY</t>
  </si>
  <si>
    <t>510000268</t>
  </si>
  <si>
    <t>CLINIQUE CHIRURGICALE</t>
  </si>
  <si>
    <t>510002298</t>
  </si>
  <si>
    <t>HOSPITALISATION A DOMICILE</t>
  </si>
  <si>
    <t>510009491</t>
  </si>
  <si>
    <t>510010184</t>
  </si>
  <si>
    <t>CENTRE D AUTO DIALYSE CHALONS</t>
  </si>
  <si>
    <t>510010192</t>
  </si>
  <si>
    <t>CENTRE D AUTO DIALYSE - VITRY</t>
  </si>
  <si>
    <t>510010754</t>
  </si>
  <si>
    <t>CENTRE D AUTO DIALYSE - REIMS</t>
  </si>
  <si>
    <t>510011463</t>
  </si>
  <si>
    <t>CENTRE D AUTODIALYSE - EPERNAY</t>
  </si>
  <si>
    <t>510012040</t>
  </si>
  <si>
    <t>POLYCLINIQUE LES BLEUETS - REIMS</t>
  </si>
  <si>
    <t>510018559</t>
  </si>
  <si>
    <t>GCS "POLE DE SANTÉ CHALONNAIS"</t>
  </si>
  <si>
    <t>510020548</t>
  </si>
  <si>
    <t>HAD CHALONS-EN-CHAMPAGNE</t>
  </si>
  <si>
    <t>520000753</t>
  </si>
  <si>
    <t>UNITE D'AUTODIALYSE DE SAINT-DIZIER</t>
  </si>
  <si>
    <t>520003161</t>
  </si>
  <si>
    <t>UNITE D'AUTODIALYSE DE CHAUMONT</t>
  </si>
  <si>
    <t>520003823</t>
  </si>
  <si>
    <t>HAD CHAUMONT LANGRES</t>
  </si>
  <si>
    <t>520004052</t>
  </si>
  <si>
    <t>520780156</t>
  </si>
  <si>
    <t>CLINIQUE DE LA COMPASSION</t>
  </si>
  <si>
    <t>520780180</t>
  </si>
  <si>
    <t>CLINIQUE FRANCOIS 1ER</t>
  </si>
  <si>
    <t>520780214</t>
  </si>
  <si>
    <t>CENTRE MEDICO CHIRURGICAL</t>
  </si>
  <si>
    <t>2A0000014</t>
  </si>
  <si>
    <t>CENTRE HOSPITALIER D'AJACCIO</t>
  </si>
  <si>
    <t>Corse</t>
  </si>
  <si>
    <t>2A0000170</t>
  </si>
  <si>
    <t>HOPITAL LOCAL DE BONIFACIO</t>
  </si>
  <si>
    <t>2A0000386</t>
  </si>
  <si>
    <t>CHS DE CASTELLUCCIO</t>
  </si>
  <si>
    <t>2A0002606</t>
  </si>
  <si>
    <t>HOPITAL LOCAL DE SARTENE</t>
  </si>
  <si>
    <t>2A0002622</t>
  </si>
  <si>
    <t>USLD DE SARTENE</t>
  </si>
  <si>
    <t>2A0022794</t>
  </si>
  <si>
    <t>M.E.C.S. A CASARELLA</t>
  </si>
  <si>
    <t>2A0023271</t>
  </si>
  <si>
    <t>USLD D'AJACCIO</t>
  </si>
  <si>
    <t>2A0023289</t>
  </si>
  <si>
    <t>USLD DE BONIFACIO</t>
  </si>
  <si>
    <t>2B0000020</t>
  </si>
  <si>
    <t>CENTRE HOSPITALIER DE BASTIA</t>
  </si>
  <si>
    <t>2B0004089</t>
  </si>
  <si>
    <t>USLD CH BASTIA</t>
  </si>
  <si>
    <t>2B0004246</t>
  </si>
  <si>
    <t>CHI DE CORTÉ-TATTONE</t>
  </si>
  <si>
    <t>2B0005342</t>
  </si>
  <si>
    <t>CH CALVI</t>
  </si>
  <si>
    <t>2B0005557</t>
  </si>
  <si>
    <t>USLD DE CALVI</t>
  </si>
  <si>
    <t>2A0000097</t>
  </si>
  <si>
    <t>CLINIQUE DU GOLFE</t>
  </si>
  <si>
    <t>2A0000139</t>
  </si>
  <si>
    <t>CLINISUD (EX-POLYCLINIQUE GUGLIELMI)</t>
  </si>
  <si>
    <t>2A0000154</t>
  </si>
  <si>
    <t>CLINIQUE DU SUD DE LA CORSE</t>
  </si>
  <si>
    <t>2A0001988</t>
  </si>
  <si>
    <t>HAD DE L'UNION DES MUTUELLES DE CORSE DU SUD</t>
  </si>
  <si>
    <t>2A0003174</t>
  </si>
  <si>
    <t>A.CORS.AD AUTODIALYSE AJA</t>
  </si>
  <si>
    <t>2B0000079</t>
  </si>
  <si>
    <t>CLINIQUE DOCTEUR FILIPPI</t>
  </si>
  <si>
    <t>2B0000145</t>
  </si>
  <si>
    <t>POLYCLINIQUE LA RESIDENCE</t>
  </si>
  <si>
    <t>2B0000160</t>
  </si>
  <si>
    <t>CLINIQUE SAINT ANTOINE</t>
  </si>
  <si>
    <t>2B0000392</t>
  </si>
  <si>
    <t>POLYCLINIQUE DE FURIANI</t>
  </si>
  <si>
    <t>2B0001739</t>
  </si>
  <si>
    <t>HAD DE CORSE</t>
  </si>
  <si>
    <t>2B0003289</t>
  </si>
  <si>
    <t>HAD CENTRE RAOUL FRANCOIS MAYMARD</t>
  </si>
  <si>
    <t>2B0004071</t>
  </si>
  <si>
    <t>ADPC AUTODIALYSE DE CORTE</t>
  </si>
  <si>
    <t>2B0004212</t>
  </si>
  <si>
    <t>ADPC AUTODIAL ILE ROUSSE</t>
  </si>
  <si>
    <t>2B0004584</t>
  </si>
  <si>
    <t>ATUP AUTODIALYSE ALERIA</t>
  </si>
  <si>
    <t>250000015</t>
  </si>
  <si>
    <t>CHU BESANCON</t>
  </si>
  <si>
    <t>Franche-Comté</t>
  </si>
  <si>
    <t>250000221</t>
  </si>
  <si>
    <t>HL PAUL NAPPEZ MORTEAU</t>
  </si>
  <si>
    <t>250000239</t>
  </si>
  <si>
    <t>HL SAINTE CROIX BAUME-LES-DAMES</t>
  </si>
  <si>
    <t>250000452</t>
  </si>
  <si>
    <t>CHI DE HAUTE COMTE</t>
  </si>
  <si>
    <t>250000460</t>
  </si>
  <si>
    <t>CHS NOVILLARS</t>
  </si>
  <si>
    <t>250000478</t>
  </si>
  <si>
    <t>HL SAINT LOUIS ORNANS</t>
  </si>
  <si>
    <t>250000544</t>
  </si>
  <si>
    <t>CRRF BREGILLE</t>
  </si>
  <si>
    <t>250000569</t>
  </si>
  <si>
    <t>CENTRE DE SOINS TILLEROYES</t>
  </si>
  <si>
    <t>250001237</t>
  </si>
  <si>
    <t>USLD BELLEVAUX</t>
  </si>
  <si>
    <t>250001252</t>
  </si>
  <si>
    <t>USLD J. WEINMAN AVANNE-AVENEY</t>
  </si>
  <si>
    <t>250002839</t>
  </si>
  <si>
    <t>CRF QUINGEY</t>
  </si>
  <si>
    <t>250005196</t>
  </si>
  <si>
    <t>HOPITAL DE JOUR LA VELOTTE</t>
  </si>
  <si>
    <t>250007226</t>
  </si>
  <si>
    <t>USLD HL MORTEAU</t>
  </si>
  <si>
    <t>250007234</t>
  </si>
  <si>
    <t>USLD CHI HAUTE COMTE SITE DE PONTARLIER</t>
  </si>
  <si>
    <t>250007242</t>
  </si>
  <si>
    <t>USLD MAISON JOLY CH BELFORT - MONTBELIARD</t>
  </si>
  <si>
    <t>250007606</t>
  </si>
  <si>
    <t>USLD CRF QUINGEY</t>
  </si>
  <si>
    <t>250011608</t>
  </si>
  <si>
    <t>USLD HL STE CROIX BAUME LES DAMES</t>
  </si>
  <si>
    <t>250012838</t>
  </si>
  <si>
    <t>HAD MATERNITE DE LA MUTUALITE FRANCAISE DU DOUBS</t>
  </si>
  <si>
    <t>250018009</t>
  </si>
  <si>
    <t>GCS IRFC</t>
  </si>
  <si>
    <t>390000172</t>
  </si>
  <si>
    <t>CRCP FC LA GRANGE S/ MONT</t>
  </si>
  <si>
    <t>390006989</t>
  </si>
  <si>
    <t>GCS RESEAU REGIONAL URGENCES</t>
  </si>
  <si>
    <t>390780146</t>
  </si>
  <si>
    <t>CH LONS-LE-SAUNIER</t>
  </si>
  <si>
    <t>390780153</t>
  </si>
  <si>
    <t>CH LOUIS BERARD MOREZ</t>
  </si>
  <si>
    <t>390780161</t>
  </si>
  <si>
    <t>CH SAINT CLAUDE</t>
  </si>
  <si>
    <t>390780179</t>
  </si>
  <si>
    <t>CH SALINS-LES-BAINS</t>
  </si>
  <si>
    <t>390780187</t>
  </si>
  <si>
    <t>HOPITAL LOCAL ARBOIS</t>
  </si>
  <si>
    <t>390780369</t>
  </si>
  <si>
    <t>MECS LA BELINE SALINS-LES-BAINS</t>
  </si>
  <si>
    <t>390780377</t>
  </si>
  <si>
    <t>HOPITAL LOCAL POLIGNY</t>
  </si>
  <si>
    <t>390780476</t>
  </si>
  <si>
    <t>CHS DOLE SAINT YLIE</t>
  </si>
  <si>
    <t>390780591</t>
  </si>
  <si>
    <t>CH CHAMPAGNOLE</t>
  </si>
  <si>
    <t>390780609</t>
  </si>
  <si>
    <t>CH LOUIS PASTEUR DOLE</t>
  </si>
  <si>
    <t>390781177</t>
  </si>
  <si>
    <t>CHI PIERRE FUTIN ORGELET</t>
  </si>
  <si>
    <t>390781193</t>
  </si>
  <si>
    <t>MAISON POST CURE BLETTERANS</t>
  </si>
  <si>
    <t>390784833</t>
  </si>
  <si>
    <t>USLD CH DOLE</t>
  </si>
  <si>
    <t>390785418</t>
  </si>
  <si>
    <t>USLD CH SAINT CLAUDE</t>
  </si>
  <si>
    <t>390785533</t>
  </si>
  <si>
    <t>USLD CH LONS-LE-SAUNIER</t>
  </si>
  <si>
    <t>390786572</t>
  </si>
  <si>
    <t>USLD CH CHAMPAGNOLE</t>
  </si>
  <si>
    <t>700000045</t>
  </si>
  <si>
    <t>700004591</t>
  </si>
  <si>
    <t>CHI DE LA HAUTE-SAONE</t>
  </si>
  <si>
    <t>700780026</t>
  </si>
  <si>
    <t>CH P. VITTER GRAY</t>
  </si>
  <si>
    <t>700780075</t>
  </si>
  <si>
    <t>CHS SAINT REMY</t>
  </si>
  <si>
    <t>700784341</t>
  </si>
  <si>
    <t>USLD LA CHENAIE CHS SAINT REMY</t>
  </si>
  <si>
    <t>900000365</t>
  </si>
  <si>
    <t>CH BELFORT - MONTBELIARD</t>
  </si>
  <si>
    <t>900000647</t>
  </si>
  <si>
    <t>USLD LE CHENOIS</t>
  </si>
  <si>
    <t>250000270</t>
  </si>
  <si>
    <t>CLINIQUE SAINT-VINCENT</t>
  </si>
  <si>
    <t>250000288</t>
  </si>
  <si>
    <t>CLINIQUE SAINT PIERRE</t>
  </si>
  <si>
    <t>250011723</t>
  </si>
  <si>
    <t>CLINIQUE DE MONTBELIARD</t>
  </si>
  <si>
    <t>250011848</t>
  </si>
  <si>
    <t>POLYCLINIQUE DE FRANCHE COMTE</t>
  </si>
  <si>
    <t>250012069</t>
  </si>
  <si>
    <t>HAD PONTARLIER</t>
  </si>
  <si>
    <t>250015526</t>
  </si>
  <si>
    <t>CENTRE DE DIALYSE MEDICALISE</t>
  </si>
  <si>
    <t>250015534</t>
  </si>
  <si>
    <t>CTRE DE DIALYSE MEDICALISE LA LIZAINE</t>
  </si>
  <si>
    <t>250016037</t>
  </si>
  <si>
    <t>HAD AUDINCOURT</t>
  </si>
  <si>
    <t>250016045</t>
  </si>
  <si>
    <t>HAD BESANCON</t>
  </si>
  <si>
    <t>250017886</t>
  </si>
  <si>
    <t>GCS EMOSIST FRANCHE COMTE</t>
  </si>
  <si>
    <t>390004349</t>
  </si>
  <si>
    <t>HAD 39</t>
  </si>
  <si>
    <t>390780559</t>
  </si>
  <si>
    <t>CLINIQUE DU JURA S.A</t>
  </si>
  <si>
    <t>390780575</t>
  </si>
  <si>
    <t>390784890</t>
  </si>
  <si>
    <t>390786408</t>
  </si>
  <si>
    <t>UNITE AUTODIALYSE DOLE</t>
  </si>
  <si>
    <t>700000698</t>
  </si>
  <si>
    <t>HAD VESOUL</t>
  </si>
  <si>
    <t>700003577</t>
  </si>
  <si>
    <t>OSMOSE FC - POLE DE VESOUL</t>
  </si>
  <si>
    <t>700780174</t>
  </si>
  <si>
    <t>CLINIQUE ST MARTIN</t>
  </si>
  <si>
    <t>900000035</t>
  </si>
  <si>
    <t>S.A CLINIQUE LA MIOTTE</t>
  </si>
  <si>
    <t>900001728</t>
  </si>
  <si>
    <t>970100160</t>
  </si>
  <si>
    <t>HOPITAL LOCAL IRENEE DE BRUYN</t>
  </si>
  <si>
    <t>Guadeloupe</t>
  </si>
  <si>
    <t>970100178</t>
  </si>
  <si>
    <t>CENTRE HOSPITALIER DE LA BASSE-TERRE</t>
  </si>
  <si>
    <t>970100186</t>
  </si>
  <si>
    <t>CENTRE HOSPITALIER DE MARIGOT</t>
  </si>
  <si>
    <t>970100194</t>
  </si>
  <si>
    <t>CENTRE HOSPITALIER LOUIS-DANIEL BEAUPERTHUY</t>
  </si>
  <si>
    <t>970100202</t>
  </si>
  <si>
    <t>CENTRE HOSPITALIER SAINTE-MARIE</t>
  </si>
  <si>
    <t>970100210</t>
  </si>
  <si>
    <t>CENTRE GERONTOLOGIQUE DU RAIZET</t>
  </si>
  <si>
    <t>970100228</t>
  </si>
  <si>
    <t>CHU DE POINTE A PITRE/ ABYMES</t>
  </si>
  <si>
    <t>970100244</t>
  </si>
  <si>
    <t>HOPITAL LOCAL DE CAPESTERRE-BELLE-EAU</t>
  </si>
  <si>
    <t>970100277</t>
  </si>
  <si>
    <t>CENTRE HOSPITALIER DE MONTERAN</t>
  </si>
  <si>
    <t>970100285</t>
  </si>
  <si>
    <t>CH MAURICE SELBONNE</t>
  </si>
  <si>
    <t>970100434</t>
  </si>
  <si>
    <t>USLD CENTRE GERONTOLOGIQUE DU RAIZET</t>
  </si>
  <si>
    <t>970104550</t>
  </si>
  <si>
    <t>USLD HL DE CAPESTERRE-BELLE-EAU</t>
  </si>
  <si>
    <t>970104576</t>
  </si>
  <si>
    <t>USLD CH LOUIS-DANIEL BEAUPERTHUY</t>
  </si>
  <si>
    <t>970100012</t>
  </si>
  <si>
    <t>POLYCLINIQUE DE LA GUADELOUPE</t>
  </si>
  <si>
    <t>970100020</t>
  </si>
  <si>
    <t>CENTRE MEDICO-SOCIAL</t>
  </si>
  <si>
    <t>970100111</t>
  </si>
  <si>
    <t>LES NOUVELLES EAUX VIVES</t>
  </si>
  <si>
    <t>970100137</t>
  </si>
  <si>
    <t>POLYCLINIQUE SAINT-CHRISTOPHE</t>
  </si>
  <si>
    <t>970102596</t>
  </si>
  <si>
    <t>CLINIQUE DE CHOISY</t>
  </si>
  <si>
    <t>970103099</t>
  </si>
  <si>
    <t>CLINIQUE LES NOUVELLES EAUX-MARINES</t>
  </si>
  <si>
    <t>970107249</t>
  </si>
  <si>
    <t>CLINIQUE LES EAUX CLAIRES</t>
  </si>
  <si>
    <t>970107454</t>
  </si>
  <si>
    <t>A.U.D.R.A.</t>
  </si>
  <si>
    <t>970111217</t>
  </si>
  <si>
    <t>HAD MARIE-GALANTE</t>
  </si>
  <si>
    <t>970111365</t>
  </si>
  <si>
    <t>HAD NORD BASSE-TERRE</t>
  </si>
  <si>
    <t>970111563</t>
  </si>
  <si>
    <t>HAD ILES DU NORD</t>
  </si>
  <si>
    <t>970111662</t>
  </si>
  <si>
    <t>GCS ONCOLOGIE SITE EAUX CLAIRES</t>
  </si>
  <si>
    <t>970111688</t>
  </si>
  <si>
    <t>GCS ONCOLOGIE SITE CMS</t>
  </si>
  <si>
    <t>970300026</t>
  </si>
  <si>
    <t>CENTRE HOSPITALIER DE CAYENNE</t>
  </si>
  <si>
    <t>Guyane</t>
  </si>
  <si>
    <t>970300083</t>
  </si>
  <si>
    <t>CENTRE HOSPITALIER DE ST LAURENT DU MARONI</t>
  </si>
  <si>
    <t>970300265</t>
  </si>
  <si>
    <t>CENTRE MEDICO CHIRURGICAL DE KOUROU</t>
  </si>
  <si>
    <t>970304689</t>
  </si>
  <si>
    <t>USLD CH CAYENNE</t>
  </si>
  <si>
    <t>970302055</t>
  </si>
  <si>
    <t>CLINIQUE VERONIQUE</t>
  </si>
  <si>
    <t>970302071</t>
  </si>
  <si>
    <t>CLINIQUE "SAINT-PAUL"</t>
  </si>
  <si>
    <t>970302535</t>
  </si>
  <si>
    <t>ATIRG</t>
  </si>
  <si>
    <t>970303608</t>
  </si>
  <si>
    <t>HAD GUYANE ANTENNE DE KOUROU</t>
  </si>
  <si>
    <t>970303640</t>
  </si>
  <si>
    <t>HAD GUYANE ANTENNE DE CAYENNE</t>
  </si>
  <si>
    <t>970303657</t>
  </si>
  <si>
    <t>HAD GUYANE - ANTENNE DE SAINT-LAURENT</t>
  </si>
  <si>
    <t>270000060</t>
  </si>
  <si>
    <t>CH BERNAY</t>
  </si>
  <si>
    <t>Haute-Normandie</t>
  </si>
  <si>
    <t>270000086</t>
  </si>
  <si>
    <t>CH GISORS</t>
  </si>
  <si>
    <t>270000102</t>
  </si>
  <si>
    <t>CH PONT-AUDEMER</t>
  </si>
  <si>
    <t>270000110</t>
  </si>
  <si>
    <t>CH VERNEUIL-SUR-AVRE</t>
  </si>
  <si>
    <t>270000136</t>
  </si>
  <si>
    <t>HL LES ANDELYS</t>
  </si>
  <si>
    <t>270000144</t>
  </si>
  <si>
    <t>HL PIERRE HURABIELLE BOURG-ACHARD</t>
  </si>
  <si>
    <t>270000177</t>
  </si>
  <si>
    <t>HL LE NEUBOURG</t>
  </si>
  <si>
    <t>270000185</t>
  </si>
  <si>
    <t>HL PACY-SUR-EURE</t>
  </si>
  <si>
    <t>270000201</t>
  </si>
  <si>
    <t>270000219</t>
  </si>
  <si>
    <t>CHS NAVARRE EVREUX</t>
  </si>
  <si>
    <t>270000417</t>
  </si>
  <si>
    <t>CENTRE DE CONVALESCENCE L'HOSTREA NOYERS</t>
  </si>
  <si>
    <t>270000912</t>
  </si>
  <si>
    <t>HOPITAL LA MUSSE ST SEBASTIEN/MORSENT</t>
  </si>
  <si>
    <t>270008667</t>
  </si>
  <si>
    <t>USLD CH GISORS</t>
  </si>
  <si>
    <t>270008683</t>
  </si>
  <si>
    <t>USLD CH VERNEUIL-SUR-AVRE</t>
  </si>
  <si>
    <t>270009087</t>
  </si>
  <si>
    <t>USLD HL LE NEUBOURG</t>
  </si>
  <si>
    <t>270009210</t>
  </si>
  <si>
    <t>USLD CH PONT-AUDEMER</t>
  </si>
  <si>
    <t>270023724</t>
  </si>
  <si>
    <t>CHI EVREUX-VERNON</t>
  </si>
  <si>
    <t>270026107</t>
  </si>
  <si>
    <t>USLD CHI EURE-SEINE</t>
  </si>
  <si>
    <t>760000166</t>
  </si>
  <si>
    <t>CLCC HENRI BECQUEREL ROUEN</t>
  </si>
  <si>
    <t>760024042</t>
  </si>
  <si>
    <t>CHI ELBEUF-LOUVIERS VAL DE REUIL</t>
  </si>
  <si>
    <t>760033803</t>
  </si>
  <si>
    <t>USLD CH BARENTIN</t>
  </si>
  <si>
    <t>760780023</t>
  </si>
  <si>
    <t>CH DIEPPE</t>
  </si>
  <si>
    <t>760780031</t>
  </si>
  <si>
    <t>HL SAINT-VALERY-EN-CAUX</t>
  </si>
  <si>
    <t>760780049</t>
  </si>
  <si>
    <t>HL GOURNAY-EN-BRAY</t>
  </si>
  <si>
    <t>760780056</t>
  </si>
  <si>
    <t>CH EU</t>
  </si>
  <si>
    <t>760780064</t>
  </si>
  <si>
    <t>CH NEUFCHATEL-EN-BRAY</t>
  </si>
  <si>
    <t>760780213</t>
  </si>
  <si>
    <t>HL BARENTIN</t>
  </si>
  <si>
    <t>760780239</t>
  </si>
  <si>
    <t>CHU ROUEN</t>
  </si>
  <si>
    <t>760780254</t>
  </si>
  <si>
    <t>HL YVETOT</t>
  </si>
  <si>
    <t>760780262</t>
  </si>
  <si>
    <t>CH DU BELVEDERE MONT-SAINT-AIGNAN</t>
  </si>
  <si>
    <t>760780270</t>
  </si>
  <si>
    <t>CHS DU ROUVRAY SOTTEVILLE-LES-ROUEN</t>
  </si>
  <si>
    <t>760780288</t>
  </si>
  <si>
    <t>HOPITAL PRIVE DE JOUR MGENASS</t>
  </si>
  <si>
    <t>760780676</t>
  </si>
  <si>
    <t>BTP/RMS RESIDENCE CLINIQUE DU CHATEAU BLANC</t>
  </si>
  <si>
    <t>760780692</t>
  </si>
  <si>
    <t>CRF LES HERBIERS BOIS GUILLAUME</t>
  </si>
  <si>
    <t>760780726</t>
  </si>
  <si>
    <t>CH LE HAVRE</t>
  </si>
  <si>
    <t>760780734</t>
  </si>
  <si>
    <t>CH FECAMP</t>
  </si>
  <si>
    <t>760780742</t>
  </si>
  <si>
    <t>CHI CAUX VALLEE DE SEINE</t>
  </si>
  <si>
    <t>760780759</t>
  </si>
  <si>
    <t>HL SAINT-ROMAIN-DE-COLBOSC</t>
  </si>
  <si>
    <t>760781054</t>
  </si>
  <si>
    <t>CENTRE SSR LADAPT HAUTE NORMANDIE</t>
  </si>
  <si>
    <t>760782227</t>
  </si>
  <si>
    <t>CENTRE MOYEN SEJOUR CH DARNETAL</t>
  </si>
  <si>
    <t>760782425</t>
  </si>
  <si>
    <t>CENTRE MOYEN SEJOUR CH SOTTEVILLE/ROUEN</t>
  </si>
  <si>
    <t>760783035</t>
  </si>
  <si>
    <t>HOPITAL ECOLE DE LA CROIX ROUGE</t>
  </si>
  <si>
    <t>760783563</t>
  </si>
  <si>
    <t>INSTITUT DE JOUR ALFRED BINET</t>
  </si>
  <si>
    <t>760801100</t>
  </si>
  <si>
    <t>CTRE READ SOC ADULTES STE CLAIRE</t>
  </si>
  <si>
    <t>760802439</t>
  </si>
  <si>
    <t>MECS ASS AIDE AUX JEUNES DIABETIQUES - CENTRE DES HELLANDES</t>
  </si>
  <si>
    <t>760806950</t>
  </si>
  <si>
    <t>USLD LAMOUR MANIQUERVILLE CHI FECAMP</t>
  </si>
  <si>
    <t>760913137</t>
  </si>
  <si>
    <t>CENTRE LUTTE ISOLEMENT ET SUICIDE</t>
  </si>
  <si>
    <t>760914275</t>
  </si>
  <si>
    <t>USLD CHATEAU MICHEL CH DIEPPE</t>
  </si>
  <si>
    <t>760919019</t>
  </si>
  <si>
    <t>USLD HL SAINT-ROMAIN-DE-COLBOSC</t>
  </si>
  <si>
    <t>760921247</t>
  </si>
  <si>
    <t>USLD OISSEL CHU ROUEN</t>
  </si>
  <si>
    <t>270000326</t>
  </si>
  <si>
    <t>270000862</t>
  </si>
  <si>
    <t>CLINIQUE BERGOUIGNAN</t>
  </si>
  <si>
    <t>270016058</t>
  </si>
  <si>
    <t>HAD EURE-SEINE</t>
  </si>
  <si>
    <t>270019649</t>
  </si>
  <si>
    <t>HAD DE BERNAY ET DE PONT-AUDEMER (PONT-AUDEMER)</t>
  </si>
  <si>
    <t>760016659</t>
  </si>
  <si>
    <t>HAD CAUX-MARITIME ADIR</t>
  </si>
  <si>
    <t>760020529</t>
  </si>
  <si>
    <t>HAD DU CEDRE</t>
  </si>
  <si>
    <t>760021329</t>
  </si>
  <si>
    <t>HOPITAL PRIVE DE L'ESTUAIRE</t>
  </si>
  <si>
    <t>760025312</t>
  </si>
  <si>
    <t>CLINIQUE MATHILDE</t>
  </si>
  <si>
    <t>760027292</t>
  </si>
  <si>
    <t>POLYCLINIQUE MEGIVAL</t>
  </si>
  <si>
    <t>760027938</t>
  </si>
  <si>
    <t>HAD FECAMP SAS ADIR ASSISTANCE</t>
  </si>
  <si>
    <t>760780197</t>
  </si>
  <si>
    <t>CLINIQUE LES AUBEPINES</t>
  </si>
  <si>
    <t>760780205</t>
  </si>
  <si>
    <t>760780510</t>
  </si>
  <si>
    <t>CLINIQUE DU CEDRE</t>
  </si>
  <si>
    <t>760780619</t>
  </si>
  <si>
    <t>CLINIQUE SAINT HILAIRE</t>
  </si>
  <si>
    <t>760780668</t>
  </si>
  <si>
    <t>CLINIQUE CHIRURGICALE D'YVETOT</t>
  </si>
  <si>
    <t>760780783</t>
  </si>
  <si>
    <t>CLINIQUE TOUS VENTS</t>
  </si>
  <si>
    <t>760780791</t>
  </si>
  <si>
    <t>CLINIQUE DES ORMEAUX</t>
  </si>
  <si>
    <t>760780825</t>
  </si>
  <si>
    <t>CLINIQUE DE L'ABBAYE</t>
  </si>
  <si>
    <t>760783159</t>
  </si>
  <si>
    <t>CLINIQUE DES ESSARTS</t>
  </si>
  <si>
    <t>760917773</t>
  </si>
  <si>
    <t>A.N.I.D.E.R</t>
  </si>
  <si>
    <t>760921106</t>
  </si>
  <si>
    <t>760921718</t>
  </si>
  <si>
    <t>760921809</t>
  </si>
  <si>
    <t>CLINIQUE DE L'EUROPE</t>
  </si>
  <si>
    <t>750000507</t>
  </si>
  <si>
    <t>CENTRE PARIS SUD</t>
  </si>
  <si>
    <t>Ile-de-France</t>
  </si>
  <si>
    <t>750000523</t>
  </si>
  <si>
    <t>GROUPE HOSPITALIER PARIS SAINT-JOSEPH</t>
  </si>
  <si>
    <t>750000549</t>
  </si>
  <si>
    <t>FONDATION OPHTALMOLOGIQUE ROTHSCHILD</t>
  </si>
  <si>
    <t>750006728</t>
  </si>
  <si>
    <t>GROUPE HOSPITALIER DIACONESSES CROIX SAINT-SIMON</t>
  </si>
  <si>
    <t>750007528</t>
  </si>
  <si>
    <t>CENTRE GRANGE BATELIERE</t>
  </si>
  <si>
    <t>750007619</t>
  </si>
  <si>
    <t>750007668</t>
  </si>
  <si>
    <t>CENTRE SPASM RUE DE LIEGE</t>
  </si>
  <si>
    <t>750007999</t>
  </si>
  <si>
    <t>750010324</t>
  </si>
  <si>
    <t>CMP - CCTP ADULTES JEAN FAVREAU</t>
  </si>
  <si>
    <t>750034308</t>
  </si>
  <si>
    <t>CENTRE INTERHOSPITALIER MAISON-BLANCHE</t>
  </si>
  <si>
    <t>750048266</t>
  </si>
  <si>
    <t>GCS DEVELOPPEMENT DE SI DE SANTE PARTAGES EN IDF</t>
  </si>
  <si>
    <t>750050940</t>
  </si>
  <si>
    <t>GCS UNICANCER</t>
  </si>
  <si>
    <t>750100356</t>
  </si>
  <si>
    <t>UNITÉ GÉRONTIQUE LA COLLÉGIALE</t>
  </si>
  <si>
    <t>750110025</t>
  </si>
  <si>
    <t>CHNO DES QUINZE-VINGT PARIS</t>
  </si>
  <si>
    <t>750140014</t>
  </si>
  <si>
    <t>CH SAINTE-ANNE</t>
  </si>
  <si>
    <t>750140022</t>
  </si>
  <si>
    <t>CLINIQUE UNIVERSITAIRE GEORGES HEUYER</t>
  </si>
  <si>
    <t>750140055</t>
  </si>
  <si>
    <t>CENTRE RENE CAPITANT</t>
  </si>
  <si>
    <t>750150013</t>
  </si>
  <si>
    <t>HOPITAL PIERRE ROUQUES - LES BLUETS</t>
  </si>
  <si>
    <t>750150088</t>
  </si>
  <si>
    <t>HOPITAL DES GARDIENS DE LA PAIX</t>
  </si>
  <si>
    <t>750150104</t>
  </si>
  <si>
    <t>INSTITUT MUTUALISTE MONTSOURIS</t>
  </si>
  <si>
    <t>750150146</t>
  </si>
  <si>
    <t>HOPITAL LEOPOLD BELLAN</t>
  </si>
  <si>
    <t>750150187</t>
  </si>
  <si>
    <t>MAISON MEDICALE JEANNE GARNIER</t>
  </si>
  <si>
    <t>750150252</t>
  </si>
  <si>
    <t>CENTRE MEDICAL EDOUARD RIST</t>
  </si>
  <si>
    <t>750150286</t>
  </si>
  <si>
    <t>HOPITAL JEAN JAURES</t>
  </si>
  <si>
    <t>750150310</t>
  </si>
  <si>
    <t>CENTRE PASTEUR VALLERY RADOT</t>
  </si>
  <si>
    <t>750150344</t>
  </si>
  <si>
    <t>HOPITAL COGNACQ-JAY</t>
  </si>
  <si>
    <t>750150377</t>
  </si>
  <si>
    <t>HOPITAL HENRY DUNANT</t>
  </si>
  <si>
    <t>750160012</t>
  </si>
  <si>
    <t>INSTITUT CURIE</t>
  </si>
  <si>
    <t>750170102</t>
  </si>
  <si>
    <t>INSTITUT PAUL SIVADON -ELAN RETROUVE</t>
  </si>
  <si>
    <t>750170110</t>
  </si>
  <si>
    <t>HOPITAL DE JOUR CEREP (BOULLOCHE, MONTSOURIS)</t>
  </si>
  <si>
    <t>750170185</t>
  </si>
  <si>
    <t>HOPITAL DE JOUR AURORE (CEVENNES-LABRADOR)</t>
  </si>
  <si>
    <t>750170193</t>
  </si>
  <si>
    <t>CENTRE PSYCHOTHERAPIQUE DUTOT AURORE</t>
  </si>
  <si>
    <t>750170235</t>
  </si>
  <si>
    <t>HOPITAL DE JOUR MGEN (CSMRP)</t>
  </si>
  <si>
    <t>750170243</t>
  </si>
  <si>
    <t>HOPITAL DE JOUR GOMBAULT-DARNAUD</t>
  </si>
  <si>
    <t>750170268</t>
  </si>
  <si>
    <t>HOPITAL DE JOUR ETINCELLE</t>
  </si>
  <si>
    <t>750170490</t>
  </si>
  <si>
    <t>HOPITAL DE JOUR ENTRAIDE UNIVERSITAIRE</t>
  </si>
  <si>
    <t>750710782</t>
  </si>
  <si>
    <t>CMP ADULTES FRANÇOISE MINKOWSKA</t>
  </si>
  <si>
    <t>750712184</t>
  </si>
  <si>
    <t>AP-HP</t>
  </si>
  <si>
    <t>APHP</t>
  </si>
  <si>
    <t>750720914</t>
  </si>
  <si>
    <t>ASM 13</t>
  </si>
  <si>
    <t>750802316</t>
  </si>
  <si>
    <t>CMP ENFANTS SOCIETE PHILANTHROPIQUE</t>
  </si>
  <si>
    <t>750813016</t>
  </si>
  <si>
    <t>CMP ECOLE PARENTS ET ÉDUCATEURS D'IDF</t>
  </si>
  <si>
    <t>750825184</t>
  </si>
  <si>
    <t>CRF LA CHATAIGNERAIE</t>
  </si>
  <si>
    <t>750826141</t>
  </si>
  <si>
    <t>HOPITAL DE JOUR ETIENNE MARCEL</t>
  </si>
  <si>
    <t>750827214</t>
  </si>
  <si>
    <t>CMP ADULTES RECHERCHE ET RENCONTRES</t>
  </si>
  <si>
    <t>750832750</t>
  </si>
  <si>
    <t>CMP ADULTES DE L'UNAFAM</t>
  </si>
  <si>
    <t>750833733</t>
  </si>
  <si>
    <t>CENTRE DE LONG SEJOUR HOPITAL HENRY DUNANT</t>
  </si>
  <si>
    <t>770000420</t>
  </si>
  <si>
    <t>CRF ELLEN POIDATZ</t>
  </si>
  <si>
    <t>770110013</t>
  </si>
  <si>
    <t>CH ARBELTIER DE COULOMMIERS</t>
  </si>
  <si>
    <t>770110021</t>
  </si>
  <si>
    <t>CH DE FONTAINEBLEAU</t>
  </si>
  <si>
    <t>770110054</t>
  </si>
  <si>
    <t>CH MARC JACQUET</t>
  </si>
  <si>
    <t>770110062</t>
  </si>
  <si>
    <t>CH DE MONTEREAU</t>
  </si>
  <si>
    <t>770110070</t>
  </si>
  <si>
    <t>CH LEON BINET DE PROVINS</t>
  </si>
  <si>
    <t>770130011</t>
  </si>
  <si>
    <t>HOPITAL LOCAL DE BRIE-COMTE-ROBERT</t>
  </si>
  <si>
    <t>770130052</t>
  </si>
  <si>
    <t>CH DE NEMOURS</t>
  </si>
  <si>
    <t>770150019</t>
  </si>
  <si>
    <t>CENTRE MEDICAL DE FORCILLES</t>
  </si>
  <si>
    <t>770150027</t>
  </si>
  <si>
    <t>C.M.P.A. NEUFMOUTIERS</t>
  </si>
  <si>
    <t>770150043</t>
  </si>
  <si>
    <t>CENTRE MEDICAL BTP RETRAITE</t>
  </si>
  <si>
    <t>770170017</t>
  </si>
  <si>
    <t>CH DE MARNE-LA-VALLEE</t>
  </si>
  <si>
    <t>770510055</t>
  </si>
  <si>
    <t>MAISON DE REPOS SPECIALISEE CHANTEMERLE</t>
  </si>
  <si>
    <t>770700011</t>
  </si>
  <si>
    <t>CRF ADULTES DE COUBERT</t>
  </si>
  <si>
    <t>770700185</t>
  </si>
  <si>
    <t>CH DE MEAUX</t>
  </si>
  <si>
    <t>770701225</t>
  </si>
  <si>
    <t>CRRF LE BRASSET</t>
  </si>
  <si>
    <t>770790004</t>
  </si>
  <si>
    <t>LS CH MEAUX</t>
  </si>
  <si>
    <t>770808640</t>
  </si>
  <si>
    <t>LS LE ROCHER VERT CH NEMOURS</t>
  </si>
  <si>
    <t>770809200</t>
  </si>
  <si>
    <t>LS CH MONTEREAU</t>
  </si>
  <si>
    <t>770811289</t>
  </si>
  <si>
    <t>LS DU CH MELUN</t>
  </si>
  <si>
    <t>770813814</t>
  </si>
  <si>
    <t>LS HL DE JOUARRE</t>
  </si>
  <si>
    <t>780000360</t>
  </si>
  <si>
    <t>LS DU CENTRE DE GERONTOLOGIE CHEVREUSE</t>
  </si>
  <si>
    <t>780000436</t>
  </si>
  <si>
    <t>CH DES COURSES</t>
  </si>
  <si>
    <t>780001236</t>
  </si>
  <si>
    <t>CH INTERCOMMUNAL DE POISSY ST-GERMAIN</t>
  </si>
  <si>
    <t>780002697</t>
  </si>
  <si>
    <t>CH INTERCOMMUNAL DE MEULAN-LES MUREAUX</t>
  </si>
  <si>
    <t>780021788</t>
  </si>
  <si>
    <t>CH DE LA MAULDRE</t>
  </si>
  <si>
    <t>780110011</t>
  </si>
  <si>
    <t>780110037</t>
  </si>
  <si>
    <t>HOPITAL GERONTOLOGIQUE ET MEDICO-SOCIAL DE PLAISIR</t>
  </si>
  <si>
    <t>780110052</t>
  </si>
  <si>
    <t>CH DE RAMBOUILLET</t>
  </si>
  <si>
    <t>780110078</t>
  </si>
  <si>
    <t>CH DE VERSAILLES</t>
  </si>
  <si>
    <t>780110094</t>
  </si>
  <si>
    <t>HOPITAL DU VESINET</t>
  </si>
  <si>
    <t>780130027</t>
  </si>
  <si>
    <t>HOPITAL LOCAL DE HOUDAN</t>
  </si>
  <si>
    <t>780140018</t>
  </si>
  <si>
    <t>INSTITUT MGEN DE LA VERRIERE</t>
  </si>
  <si>
    <t>780140026</t>
  </si>
  <si>
    <t>CH CHARCOT</t>
  </si>
  <si>
    <t>780140059</t>
  </si>
  <si>
    <t>CH THEOPHILE ROUSSEL MONTESSON</t>
  </si>
  <si>
    <t>780140075</t>
  </si>
  <si>
    <t>CENTRE GILBERT RABY</t>
  </si>
  <si>
    <t>780150017</t>
  </si>
  <si>
    <t>CENTRE DE SSR ET INSTITUT NEPHROLOGIE</t>
  </si>
  <si>
    <t>780150033</t>
  </si>
  <si>
    <t>MAISON SANTE CLAIRE DEMEURE</t>
  </si>
  <si>
    <t>780150066</t>
  </si>
  <si>
    <t>CLINIQUE DE LA PORTE VERTE</t>
  </si>
  <si>
    <t>780170049</t>
  </si>
  <si>
    <t>HOPITAL DE JOUR DE POISSY</t>
  </si>
  <si>
    <t>780170056</t>
  </si>
  <si>
    <t>HOPITAL DE JOUR L'ENVOL ROSNY</t>
  </si>
  <si>
    <t>780170064</t>
  </si>
  <si>
    <t>HOPITAL DE JOUR DE L'ARIS JOUY</t>
  </si>
  <si>
    <t>780530010</t>
  </si>
  <si>
    <t>CENTRE PEDIATRIE ET REEDUCATION BULLION</t>
  </si>
  <si>
    <t>780630026</t>
  </si>
  <si>
    <t>CENTRE PEDIATRIQUE DES COTES</t>
  </si>
  <si>
    <t>780800066</t>
  </si>
  <si>
    <t>CONSULTATION MEDICO-PSY DE L'ARIS</t>
  </si>
  <si>
    <t>780800892</t>
  </si>
  <si>
    <t>LS LES MAISONNEES CHI POISSY ST-GERMAIN</t>
  </si>
  <si>
    <t>780804027</t>
  </si>
  <si>
    <t>LS HL HOUDAN</t>
  </si>
  <si>
    <t>780804209</t>
  </si>
  <si>
    <t>CSLD CH MANTES</t>
  </si>
  <si>
    <t>780822748</t>
  </si>
  <si>
    <t>CSLD DU CH MEULAN</t>
  </si>
  <si>
    <t>780824587</t>
  </si>
  <si>
    <t>CSLD HGMS DE PLAISIR</t>
  </si>
  <si>
    <t>780825329</t>
  </si>
  <si>
    <t>LS MAISON SANTE CLAIRE DEMEURE</t>
  </si>
  <si>
    <t>780825337</t>
  </si>
  <si>
    <t>LS DE L'HOPITAL DU VESINET</t>
  </si>
  <si>
    <t>780825816</t>
  </si>
  <si>
    <t>CRF DE RICHEBOURG</t>
  </si>
  <si>
    <t>910002773</t>
  </si>
  <si>
    <t>CH SUD-FRANCILIEN</t>
  </si>
  <si>
    <t>910019447</t>
  </si>
  <si>
    <t>CH SUD ESSONNE-DOURDAN-ETAMPES</t>
  </si>
  <si>
    <t>910019454</t>
  </si>
  <si>
    <t>CH JUVISY-SUR-ORGE</t>
  </si>
  <si>
    <t>910110014</t>
  </si>
  <si>
    <t>CH D'ARPAJON</t>
  </si>
  <si>
    <t>910110055</t>
  </si>
  <si>
    <t>CH LONGJUMEAU</t>
  </si>
  <si>
    <t>910110063</t>
  </si>
  <si>
    <t>CH D'ORSAY</t>
  </si>
  <si>
    <t>910140011</t>
  </si>
  <si>
    <t>GPS DE PERRAY-VAUCLUSE</t>
  </si>
  <si>
    <t>910140029</t>
  </si>
  <si>
    <t>CH BARTHELEMY DURAND ETAMPES</t>
  </si>
  <si>
    <t>910150010</t>
  </si>
  <si>
    <t>CH F.H. MANHES</t>
  </si>
  <si>
    <t>910150028</t>
  </si>
  <si>
    <t>CMC DE BLIGNY</t>
  </si>
  <si>
    <t>910150069</t>
  </si>
  <si>
    <t>HOPITAL PRIVE GERIATRIQUE LES MAGNOLIAS</t>
  </si>
  <si>
    <t>910150077</t>
  </si>
  <si>
    <t>CENTRE MED. PEDAGOGIQUE VARENNES-JARCY</t>
  </si>
  <si>
    <t>910150085</t>
  </si>
  <si>
    <t>GROUPE HOSPITALIER LES CHEMINOTS</t>
  </si>
  <si>
    <t>910810647</t>
  </si>
  <si>
    <t>USLD DU CH DOURDAN - ETAMPES</t>
  </si>
  <si>
    <t>910811074</t>
  </si>
  <si>
    <t>CSLD CH ORSAY</t>
  </si>
  <si>
    <t>910811322</t>
  </si>
  <si>
    <t>MAISON DE SANTE GERIATRIQUE LA MARTINIERE</t>
  </si>
  <si>
    <t>910811728</t>
  </si>
  <si>
    <t>CSLD CH ARPAJON</t>
  </si>
  <si>
    <t>910815992</t>
  </si>
  <si>
    <t>CSLD MAGNOLIAS</t>
  </si>
  <si>
    <t>920000635</t>
  </si>
  <si>
    <t>HOPITAL SUISSE DE PARIS</t>
  </si>
  <si>
    <t>920000643</t>
  </si>
  <si>
    <t>INSTITUT HOSPITALIER FRANCO-BRITANIQUE</t>
  </si>
  <si>
    <t>920000650</t>
  </si>
  <si>
    <t>HOPITAL FOCH</t>
  </si>
  <si>
    <t>920000684</t>
  </si>
  <si>
    <t>CENTRE CHIRURGICAL MARIE LANNELONGUE</t>
  </si>
  <si>
    <t>920002508</t>
  </si>
  <si>
    <t>CSLD LES ABONDANCES</t>
  </si>
  <si>
    <t>920009909</t>
  </si>
  <si>
    <t>CH DES QUATRE VILLES</t>
  </si>
  <si>
    <t>920016698</t>
  </si>
  <si>
    <t>L'ADAPT CMPR DU SUD PARISIEN</t>
  </si>
  <si>
    <t>920026374</t>
  </si>
  <si>
    <t>CHI DE COURBEVOIE-NEUILLY-PUTEAUX</t>
  </si>
  <si>
    <t>920110020</t>
  </si>
  <si>
    <t>C.A.S.H. DE NANTERRE</t>
  </si>
  <si>
    <t>920110053</t>
  </si>
  <si>
    <t>HOPITAL DEPARTEMENTAL STELL RUEIL</t>
  </si>
  <si>
    <t>920140019</t>
  </si>
  <si>
    <t>CENTRE NATIONAL PSYCHIATRIQUE MGEN</t>
  </si>
  <si>
    <t>920140027</t>
  </si>
  <si>
    <t>CLINIQUE DUPRE</t>
  </si>
  <si>
    <t>920150018</t>
  </si>
  <si>
    <t>HOPITAL CHIRURGICAL GOUIN</t>
  </si>
  <si>
    <t>920150075</t>
  </si>
  <si>
    <t>HOPITAL CITE DES FLEURS</t>
  </si>
  <si>
    <t>920170024</t>
  </si>
  <si>
    <t>CENTRE DENISE CROISSANT</t>
  </si>
  <si>
    <t>920170081</t>
  </si>
  <si>
    <t>HOPITAL DE JOUR ATELIER THERAP (ELAN RETROUVE)</t>
  </si>
  <si>
    <t>920170115</t>
  </si>
  <si>
    <t>CENTRE DU PARC DE SAINT-CLOUD AVRAY</t>
  </si>
  <si>
    <t>920300464</t>
  </si>
  <si>
    <t>HOPITAL SAINT-JEAN DES GRESILLONS</t>
  </si>
  <si>
    <t>920300845</t>
  </si>
  <si>
    <t>MAISON MEDICALE N.D. DU LAC RUEIL</t>
  </si>
  <si>
    <t>920300985</t>
  </si>
  <si>
    <t>HOPITAL NORD 92</t>
  </si>
  <si>
    <t>920600061</t>
  </si>
  <si>
    <t>FONDATION PAUL PARQUET</t>
  </si>
  <si>
    <t>PCS</t>
  </si>
  <si>
    <t>920690278</t>
  </si>
  <si>
    <t>HOPITAL DE JOUR LES LIERRES SEVRES</t>
  </si>
  <si>
    <t>920700010</t>
  </si>
  <si>
    <t>CENTRE ELISABETH DE LA PANOUSE</t>
  </si>
  <si>
    <t>920710654</t>
  </si>
  <si>
    <t>FONDATION ROGUET DE CLICHY</t>
  </si>
  <si>
    <t>920804465</t>
  </si>
  <si>
    <t>ETABLISSEMENT PUBLIC DE SANTE ERASME</t>
  </si>
  <si>
    <t>920807401</t>
  </si>
  <si>
    <t>CSLD DU CH DES QUATRE VILLES</t>
  </si>
  <si>
    <t>920808037</t>
  </si>
  <si>
    <t>CENTRE SOINS DE SUITE LES ABONDANCES</t>
  </si>
  <si>
    <t>920809852</t>
  </si>
  <si>
    <t>CSLD FONDATION ROGUET</t>
  </si>
  <si>
    <t>920811320</t>
  </si>
  <si>
    <t>CSLD CH DE COURBEVOIE-NEUILLY-PUTEAUX</t>
  </si>
  <si>
    <t>920813623</t>
  </si>
  <si>
    <t>SANTE SERVICE</t>
  </si>
  <si>
    <t>930004288</t>
  </si>
  <si>
    <t>HOPITAL DE JOUR SALNEUVE</t>
  </si>
  <si>
    <t>930021480</t>
  </si>
  <si>
    <t>930110036</t>
  </si>
  <si>
    <t>CH ANDRE GREGOIRE</t>
  </si>
  <si>
    <t>930110051</t>
  </si>
  <si>
    <t>CH DE ST-DENIS</t>
  </si>
  <si>
    <t>930110069</t>
  </si>
  <si>
    <t>CH ROBERT BALLANGER</t>
  </si>
  <si>
    <t>930140025</t>
  </si>
  <si>
    <t>EPS VILLE-EVRARD</t>
  </si>
  <si>
    <t>930150032</t>
  </si>
  <si>
    <t>MATERNITE DES LILAS</t>
  </si>
  <si>
    <t>930150057</t>
  </si>
  <si>
    <t>MAISON SANTE MEDICALE LES FLORALIES</t>
  </si>
  <si>
    <t>930500012</t>
  </si>
  <si>
    <t>ETABLISSEMENT HOSPITALIER STE-MARIE</t>
  </si>
  <si>
    <t>930700018</t>
  </si>
  <si>
    <t>UMPR PARIS EST</t>
  </si>
  <si>
    <t>930703319</t>
  </si>
  <si>
    <t>CSLD DANIELE CASANOVA CH ST-DENIS</t>
  </si>
  <si>
    <t>930703921</t>
  </si>
  <si>
    <t>CMPP CRF BAGNOLET</t>
  </si>
  <si>
    <t>930815501</t>
  </si>
  <si>
    <t>LS LA ROSERAIE MAISON BLANCHE</t>
  </si>
  <si>
    <t>930815527</t>
  </si>
  <si>
    <t>LS LES FLORALIES</t>
  </si>
  <si>
    <t>930816962</t>
  </si>
  <si>
    <t>LS DU GHI LE RAINCY-MONTFERMEIL</t>
  </si>
  <si>
    <t>930817465</t>
  </si>
  <si>
    <t>HOPITAL DE JOUR JEAN MACE MONTREUIL</t>
  </si>
  <si>
    <t>940000649</t>
  </si>
  <si>
    <t>HOPITAL SAINT-CAMILLE - BRY S/MARNE</t>
  </si>
  <si>
    <t>940000656</t>
  </si>
  <si>
    <t>CH EN PNEUMOLOGIE CHEVILLY</t>
  </si>
  <si>
    <t>940000664</t>
  </si>
  <si>
    <t>INSTITUT GUSTAVE ROUSSY</t>
  </si>
  <si>
    <t>940016819</t>
  </si>
  <si>
    <t>LES HOPITAUX DE SAINT MAURICE</t>
  </si>
  <si>
    <t>940110018</t>
  </si>
  <si>
    <t>CH INTERCOMMUNAL DE CRETEIL</t>
  </si>
  <si>
    <t>940110042</t>
  </si>
  <si>
    <t>CHI DE VILLENEUVE-ST-GEORGES</t>
  </si>
  <si>
    <t>940140015</t>
  </si>
  <si>
    <t>CH FONDATION VALLEE</t>
  </si>
  <si>
    <t>940140023</t>
  </si>
  <si>
    <t>CH LES MURETS</t>
  </si>
  <si>
    <t>940140049</t>
  </si>
  <si>
    <t>CH PAUL GUIRAUD</t>
  </si>
  <si>
    <t>940170012</t>
  </si>
  <si>
    <t>HOPITAL DE JOUR AAE LIONEL VIDART</t>
  </si>
  <si>
    <t>940170095</t>
  </si>
  <si>
    <t>ECOLE EXPERIMENTALE DE BONNEUIL SUR MARNE</t>
  </si>
  <si>
    <t>940170137</t>
  </si>
  <si>
    <t>HOPITAL DE JOUR POUR ENFANTS - CHEVILLY</t>
  </si>
  <si>
    <t>940510027</t>
  </si>
  <si>
    <t>CENTRE POST-CURE UDSM - EST PARIS ST MAUR</t>
  </si>
  <si>
    <t>940700032</t>
  </si>
  <si>
    <t>CRF ET D'APPAREILLAGE VALENTON</t>
  </si>
  <si>
    <t>940700040</t>
  </si>
  <si>
    <t>CRF DE VILLIERS</t>
  </si>
  <si>
    <t>940804412</t>
  </si>
  <si>
    <t>CMP UDSM</t>
  </si>
  <si>
    <t>940804560</t>
  </si>
  <si>
    <t>CMP PSY. GENERALE - ACMPP</t>
  </si>
  <si>
    <t>940806490</t>
  </si>
  <si>
    <t>ETABLISSEMENT NATIONAL DE SANTE FRESNES</t>
  </si>
  <si>
    <t>940807480</t>
  </si>
  <si>
    <t>LS CHS LES MURETS</t>
  </si>
  <si>
    <t>940812506</t>
  </si>
  <si>
    <t>CSLD DU CHI DE VILLENEUVE-ST-GEORGES</t>
  </si>
  <si>
    <t>950000406</t>
  </si>
  <si>
    <t>HOPITAL DE L'ISLE-ADAM</t>
  </si>
  <si>
    <t>950001370</t>
  </si>
  <si>
    <t>CHI DES PORTES DE L'OISE</t>
  </si>
  <si>
    <t>950013870</t>
  </si>
  <si>
    <t>G.H.E.M. - HOPITAL SIMONE VEIL</t>
  </si>
  <si>
    <t>950015289</t>
  </si>
  <si>
    <t>GROUPEMENT HOSPITALIER INTERCOMMUNAL DU VEXIN</t>
  </si>
  <si>
    <t>950110015</t>
  </si>
  <si>
    <t>CH VICTOR DUPOUY</t>
  </si>
  <si>
    <t>950110049</t>
  </si>
  <si>
    <t>CH DE GONESSE</t>
  </si>
  <si>
    <t>950110080</t>
  </si>
  <si>
    <t>CH RENE DUBOS</t>
  </si>
  <si>
    <t>950140012</t>
  </si>
  <si>
    <t>CHS ROGER PREVOT</t>
  </si>
  <si>
    <t>950150011</t>
  </si>
  <si>
    <t>CL DIETETIQUE GERONTOLOGIQUE ENNERY</t>
  </si>
  <si>
    <t>950150052</t>
  </si>
  <si>
    <t>CMP J. ARNAUD BOUFFEMONT</t>
  </si>
  <si>
    <t>950170019</t>
  </si>
  <si>
    <t>HOPITAL DE JOUR LA MAYOTTE</t>
  </si>
  <si>
    <t>950500033</t>
  </si>
  <si>
    <t>CH DE CARNELLE</t>
  </si>
  <si>
    <t>950500041</t>
  </si>
  <si>
    <t>LE PARC HOPITAL DE TAVERNY</t>
  </si>
  <si>
    <t>950630012</t>
  </si>
  <si>
    <t>HOPITAL D'ENFANTS DE MARGENCY</t>
  </si>
  <si>
    <t>950700021</t>
  </si>
  <si>
    <t>CRF CHATAIGNERAIE MENUCOURT</t>
  </si>
  <si>
    <t>950787119</t>
  </si>
  <si>
    <t>HOPITAL DE JOUR CENTRE PSY LES VIGNOLLES</t>
  </si>
  <si>
    <t>950801399</t>
  </si>
  <si>
    <t>LS GROUPEMENT HOSPITALIER INTERCOMMUNAL DU VEXIN</t>
  </si>
  <si>
    <t>950801712</t>
  </si>
  <si>
    <t>CSLD CH DE GONESSE</t>
  </si>
  <si>
    <t>950807370</t>
  </si>
  <si>
    <t>LS HOPITAL L'ISLE ADAM</t>
  </si>
  <si>
    <t>950807800</t>
  </si>
  <si>
    <t>CSLD DU CH ARGENTEUIL</t>
  </si>
  <si>
    <t>950808667</t>
  </si>
  <si>
    <t>CSLD CH DE CARNELLE</t>
  </si>
  <si>
    <t>750000184</t>
  </si>
  <si>
    <t>STRUCTURE DE DIALYSE AURA PELLEPORT</t>
  </si>
  <si>
    <t>750009318</t>
  </si>
  <si>
    <t>CENTRE DE DIALYSE BICHAT-AURA</t>
  </si>
  <si>
    <t>750040297</t>
  </si>
  <si>
    <t>UNITE D'AUTODIALYSE</t>
  </si>
  <si>
    <t>750047318</t>
  </si>
  <si>
    <t>DIAVERUM PARIS (ST MAUR)</t>
  </si>
  <si>
    <t>750150302</t>
  </si>
  <si>
    <t>AURA CENTRE HENRI KUNTZIGER</t>
  </si>
  <si>
    <t>750200024</t>
  </si>
  <si>
    <t>750300014</t>
  </si>
  <si>
    <t>CLINIQUE DU LOUVRE</t>
  </si>
  <si>
    <t>750300071</t>
  </si>
  <si>
    <t>CLINIQUE GEOFFROY ST HILAIRE</t>
  </si>
  <si>
    <t>750300089</t>
  </si>
  <si>
    <t>CLINIQUE MEDICO-CHIRURGICALE PARIS V</t>
  </si>
  <si>
    <t>750300097</t>
  </si>
  <si>
    <t>INSTITUT ARTHUR VERNES</t>
  </si>
  <si>
    <t>750300121</t>
  </si>
  <si>
    <t>FONDATION SAINT JEAN DE DIEU - CLINIQUE OUDINOT</t>
  </si>
  <si>
    <t>750300139</t>
  </si>
  <si>
    <t>CLINIQUE DE L ALMA</t>
  </si>
  <si>
    <t>750300154</t>
  </si>
  <si>
    <t>CLINIQUE TURIN</t>
  </si>
  <si>
    <t>750300220</t>
  </si>
  <si>
    <t>750300360</t>
  </si>
  <si>
    <t>HOPITAL PRIVE DES PEUPLIERS</t>
  </si>
  <si>
    <t>750300410</t>
  </si>
  <si>
    <t>CLINIQUE JEANNE D'ARC</t>
  </si>
  <si>
    <t>750300493</t>
  </si>
  <si>
    <t>CLINIQUE ARAGO</t>
  </si>
  <si>
    <t>750300550</t>
  </si>
  <si>
    <t>CLINIQUE SAINTE GENEVIEVE</t>
  </si>
  <si>
    <t>750300592</t>
  </si>
  <si>
    <t>CLINIQUE BLOMET</t>
  </si>
  <si>
    <t>750300667</t>
  </si>
  <si>
    <t>MATERNITE SAINTE FELICITE</t>
  </si>
  <si>
    <t>750300741</t>
  </si>
  <si>
    <t>CLINIQUE VICTOR HUGO</t>
  </si>
  <si>
    <t>750300766</t>
  </si>
  <si>
    <t>750300774</t>
  </si>
  <si>
    <t>CLINIQUE JOUVENET</t>
  </si>
  <si>
    <t>750300840</t>
  </si>
  <si>
    <t>CLINIQUE DE LA MUETTE</t>
  </si>
  <si>
    <t>750300857</t>
  </si>
  <si>
    <t>MAISON DE SANTE REMUSAT</t>
  </si>
  <si>
    <t>750300881</t>
  </si>
  <si>
    <t>CLINIQUE DU TROCADERO</t>
  </si>
  <si>
    <t>750300907</t>
  </si>
  <si>
    <t>CLINIQUE DAUTANCOURT</t>
  </si>
  <si>
    <t>750300915</t>
  </si>
  <si>
    <t>CLINIQUE INTERNATIONALE PARC MONCEAU</t>
  </si>
  <si>
    <t>750300931</t>
  </si>
  <si>
    <t>CLINIQUE SAINTE-THERESE</t>
  </si>
  <si>
    <t>750301137</t>
  </si>
  <si>
    <t>CLINIQUE ALLERAY LABROUSTE</t>
  </si>
  <si>
    <t>750301145</t>
  </si>
  <si>
    <t>CLINIQUE DU MONT LOUIS</t>
  </si>
  <si>
    <t>750301152</t>
  </si>
  <si>
    <t>CLINIQUE PARIS MONTMARTRE</t>
  </si>
  <si>
    <t>750301160</t>
  </si>
  <si>
    <t>CLINIQUE MAUSSINS-NOLLET</t>
  </si>
  <si>
    <t>750790164</t>
  </si>
  <si>
    <t>CMC ORL ET OPH - CLINIQUE ROOSEVELT</t>
  </si>
  <si>
    <t>750814824</t>
  </si>
  <si>
    <t>CENTRE DE DIALYSE RENE MOREAU ANDRA</t>
  </si>
  <si>
    <t>750828618</t>
  </si>
  <si>
    <t>UNITE AUTODIALYSE A.U.R.A. COMPOINT</t>
  </si>
  <si>
    <t>750829053</t>
  </si>
  <si>
    <t>CENTRE D'AUTODIALYSE DE L'ALMA</t>
  </si>
  <si>
    <t>750831067</t>
  </si>
  <si>
    <t>DIAVERUM PARIS MONT LOUIS (UDM)</t>
  </si>
  <si>
    <t>770001873</t>
  </si>
  <si>
    <t>770014603</t>
  </si>
  <si>
    <t>770016087</t>
  </si>
  <si>
    <t>770016160</t>
  </si>
  <si>
    <t>UNITE AUTODIALYSE A.U.R.A. MELUN</t>
  </si>
  <si>
    <t>770016475</t>
  </si>
  <si>
    <t>H.A.D. CENTRE 77</t>
  </si>
  <si>
    <t>770300010</t>
  </si>
  <si>
    <t>HOPITAL PRIVE DE MARNE CHANTEREINE</t>
  </si>
  <si>
    <t>770300093</t>
  </si>
  <si>
    <t>770300135</t>
  </si>
  <si>
    <t>CLINIQUE LES FONTAINES</t>
  </si>
  <si>
    <t>770300143</t>
  </si>
  <si>
    <t>POLYCLINIQUE SAINT JEAN</t>
  </si>
  <si>
    <t>770300176</t>
  </si>
  <si>
    <t>CLINIQUE LA FRANCILIENNE</t>
  </si>
  <si>
    <t>770300192</t>
  </si>
  <si>
    <t>CLINIQUE ST BRICE</t>
  </si>
  <si>
    <t>770300275</t>
  </si>
  <si>
    <t>POLYCLINIQUE DE LA FORET</t>
  </si>
  <si>
    <t>770300283</t>
  </si>
  <si>
    <t>CLINIQUE CHIRURGICALE ERMITAGE</t>
  </si>
  <si>
    <t>770790707</t>
  </si>
  <si>
    <t>CLINIQUE DE TOURNAN</t>
  </si>
  <si>
    <t>770803708</t>
  </si>
  <si>
    <t>UNITE D AUTODIALYSE A.U.R.A. MEAUX</t>
  </si>
  <si>
    <t>770809028</t>
  </si>
  <si>
    <t>UNITE D'AUTODIALYSE ALFADIAL</t>
  </si>
  <si>
    <t>770813400</t>
  </si>
  <si>
    <t>CLINIQUE SAINT FARON</t>
  </si>
  <si>
    <t>770813426</t>
  </si>
  <si>
    <t>770813459</t>
  </si>
  <si>
    <t>770814986</t>
  </si>
  <si>
    <t>780001558</t>
  </si>
  <si>
    <t>UNITE D'AUTODIALYSE DIALYVE</t>
  </si>
  <si>
    <t>780001707</t>
  </si>
  <si>
    <t>A.D.D.Y - CENTRE AUTODIALYSE DES TEMPLIERS</t>
  </si>
  <si>
    <t>780004529</t>
  </si>
  <si>
    <t>780008298</t>
  </si>
  <si>
    <t>CLINIQUE ST REMY</t>
  </si>
  <si>
    <t>780017802</t>
  </si>
  <si>
    <t>CENTRE HEMODIALYSE DE MANTES</t>
  </si>
  <si>
    <t>780018727</t>
  </si>
  <si>
    <t>CLINIQUE SAINT GERMAIN</t>
  </si>
  <si>
    <t>780300075</t>
  </si>
  <si>
    <t>CENTRE CARDIOLOGIQUE D'EVECQUEMONT</t>
  </si>
  <si>
    <t>780300125</t>
  </si>
  <si>
    <t>POLYCLINIQUE LA REGION MANTAISE</t>
  </si>
  <si>
    <t>780300208</t>
  </si>
  <si>
    <t>CLINIQUE SAINT LOUIS</t>
  </si>
  <si>
    <t>780300323</t>
  </si>
  <si>
    <t>HP DE VERSAILLES - CLINIQUE DES FRANCISCAINES</t>
  </si>
  <si>
    <t>780300364</t>
  </si>
  <si>
    <t>HP DE VERSAILLES - CLINIQUE DE LA MAYE</t>
  </si>
  <si>
    <t>780300406</t>
  </si>
  <si>
    <t>HOPITAL PRIVE DE PARLY II</t>
  </si>
  <si>
    <t>780300414</t>
  </si>
  <si>
    <t>CTRE MEDICO-CHIRURGICAL EUROPE</t>
  </si>
  <si>
    <t>780300422</t>
  </si>
  <si>
    <t>HOPITAL PRIVE DE L'OUEST PARISIEN</t>
  </si>
  <si>
    <t>780300455</t>
  </si>
  <si>
    <t>CENTRE HOSPITALIER PRIVE DU MONTGARDE</t>
  </si>
  <si>
    <t>780808234</t>
  </si>
  <si>
    <t>A.D.D.Y. - SERVICE DE DIALYSE A DOMICILE</t>
  </si>
  <si>
    <t>780822631</t>
  </si>
  <si>
    <t>A.D.D.Y. - CENTRE AUTODIALYSE DES ARCADES</t>
  </si>
  <si>
    <t>780823134</t>
  </si>
  <si>
    <t>A.D.D.Y. - CENTRE AUTODIALYSE BEAUREGARD</t>
  </si>
  <si>
    <t>780826145</t>
  </si>
  <si>
    <t>STRUCTURE DE DIALYSE A.U.R.A. RAMBOUILLET</t>
  </si>
  <si>
    <t>780826152</t>
  </si>
  <si>
    <t>A.D.D.Y. - UNITE AUTODIALYSE DES IMPRESSIONNISTES</t>
  </si>
  <si>
    <t>910000090</t>
  </si>
  <si>
    <t>UNITE AUTODIALYSE AURA FLEURY MEROGIS</t>
  </si>
  <si>
    <t>910002609</t>
  </si>
  <si>
    <t>CENTRE D'HEMODIALYSE D'ATHIS</t>
  </si>
  <si>
    <t>910005057</t>
  </si>
  <si>
    <t>UNITE D'AUTODIALYSE GEORGES LAURE</t>
  </si>
  <si>
    <t>910009349</t>
  </si>
  <si>
    <t>910015965</t>
  </si>
  <si>
    <t>CLINIQUE LE MOULIN DE VIRY</t>
  </si>
  <si>
    <t>910017433</t>
  </si>
  <si>
    <t>UNITE D'AUTODIALYSE QUINCY SOUS SENART</t>
  </si>
  <si>
    <t>910018373</t>
  </si>
  <si>
    <t>CENTRE D'AUTODIALYSE D'EVRY</t>
  </si>
  <si>
    <t>910300011</t>
  </si>
  <si>
    <t>HP PARIS ESSONNE - LES CHARMILLES</t>
  </si>
  <si>
    <t>910300029</t>
  </si>
  <si>
    <t>HP D'ATHIS MONS - SITE JULES VALLES</t>
  </si>
  <si>
    <t>910300060</t>
  </si>
  <si>
    <t>CLIN GERIATRIQUE LES VALLEES</t>
  </si>
  <si>
    <t>910300144</t>
  </si>
  <si>
    <t>CTRE MEDICO-CHIRURGICAL ET OBST D'EVRY</t>
  </si>
  <si>
    <t>910300177</t>
  </si>
  <si>
    <t>CLINIQUE DE L'YVETTE</t>
  </si>
  <si>
    <t>910300219</t>
  </si>
  <si>
    <t>HOPITAL PRIVE JACQUES CARTIER</t>
  </si>
  <si>
    <t>910300300</t>
  </si>
  <si>
    <t>HOPITAL PRIVE DU VAL D'YERRES</t>
  </si>
  <si>
    <t>910300326</t>
  </si>
  <si>
    <t>910300359</t>
  </si>
  <si>
    <t>HP D'ATHIS MONS - SITE CARON</t>
  </si>
  <si>
    <t>910803543</t>
  </si>
  <si>
    <t>HOPITAL PRIVE CLAUDE GALIEN</t>
  </si>
  <si>
    <t>910805357</t>
  </si>
  <si>
    <t>CLINIQUE DE L ESSONNE</t>
  </si>
  <si>
    <t>910811959</t>
  </si>
  <si>
    <t>UNITE D AUTODIALYSE A.I.R.B.P</t>
  </si>
  <si>
    <t>910813963</t>
  </si>
  <si>
    <t>910814144</t>
  </si>
  <si>
    <t>UNITE AUTODIALYSE A.U.R.A. CORBEIL</t>
  </si>
  <si>
    <t>920003811</t>
  </si>
  <si>
    <t>920004959</t>
  </si>
  <si>
    <t>UNITE D'AUTODIALYSE DE NANTERRE (UADN)</t>
  </si>
  <si>
    <t>920008539</t>
  </si>
  <si>
    <t>HOPITAL AMERICAIN 2</t>
  </si>
  <si>
    <t>920008778</t>
  </si>
  <si>
    <t>920022605</t>
  </si>
  <si>
    <t>920022704</t>
  </si>
  <si>
    <t>CENTRE D'AUTODIALYSE DE BOIS COLOMBES</t>
  </si>
  <si>
    <t>920025210</t>
  </si>
  <si>
    <t>UNITE AUTODIALYSE A.U.R.A. ISSY LES MOULINEAUX</t>
  </si>
  <si>
    <t>920300043</t>
  </si>
  <si>
    <t>HOPITAL PRIVE D ANTONY</t>
  </si>
  <si>
    <t>920300183</t>
  </si>
  <si>
    <t>CENTRE CHIRURGICAL DES PRINCES</t>
  </si>
  <si>
    <t>920300191</t>
  </si>
  <si>
    <t>C.C.B.B. MARCEL SEMBAT</t>
  </si>
  <si>
    <t>920300209</t>
  </si>
  <si>
    <t>CLINIQUE AMBROISE PARE</t>
  </si>
  <si>
    <t>920300266</t>
  </si>
  <si>
    <t>POLE DE SANTE DU PLATEAU - SITE CLAMART</t>
  </si>
  <si>
    <t>920300365</t>
  </si>
  <si>
    <t>CLINIQUE LA MONTAGNE</t>
  </si>
  <si>
    <t>920300415</t>
  </si>
  <si>
    <t>CLINIQUE LAMBERT</t>
  </si>
  <si>
    <t>920300597</t>
  </si>
  <si>
    <t>POLE DE SANTE DU PLATEAU - SITE MEUDON</t>
  </si>
  <si>
    <t>920300670</t>
  </si>
  <si>
    <t>CLINIQUE SAINTE ISABELLE</t>
  </si>
  <si>
    <t>920300712</t>
  </si>
  <si>
    <t>CENTRE CHIRURGICAL P. CHEREST</t>
  </si>
  <si>
    <t>920300753</t>
  </si>
  <si>
    <t>CENTRE CHIRURGICAL AMBROISE PARE</t>
  </si>
  <si>
    <t>920300761</t>
  </si>
  <si>
    <t>CLINIQUE HARTMANN</t>
  </si>
  <si>
    <t>920300787</t>
  </si>
  <si>
    <t>HOPITAL AMERICAIN</t>
  </si>
  <si>
    <t>920300837</t>
  </si>
  <si>
    <t>CLINIQUE LES MARTINETS</t>
  </si>
  <si>
    <t>920300936</t>
  </si>
  <si>
    <t>CENTRE CHIRURGICAL VAL D'OR</t>
  </si>
  <si>
    <t>920301033</t>
  </si>
  <si>
    <t>CLINIQUE DE LA PORTE DE ST CLOUD</t>
  </si>
  <si>
    <t>920803798</t>
  </si>
  <si>
    <t>CLINIQUE DE LA DEFENSE</t>
  </si>
  <si>
    <t>920811775</t>
  </si>
  <si>
    <t>930003355</t>
  </si>
  <si>
    <t>CENTRE AUTODIALYSE A.P.A.D.LE FIGUIER</t>
  </si>
  <si>
    <t>930003942</t>
  </si>
  <si>
    <t>930014428</t>
  </si>
  <si>
    <t>CENTRE DE DIALYSE DE L'ESTREE</t>
  </si>
  <si>
    <t>930017496</t>
  </si>
  <si>
    <t>UNITE D'AUTODIALYSE VERT GALANT</t>
  </si>
  <si>
    <t>930022603</t>
  </si>
  <si>
    <t>CENTRE DE DIALYSE DE MONTFERMEIL</t>
  </si>
  <si>
    <t>930300025</t>
  </si>
  <si>
    <t>HOPITAL EUROPEEN DE PARIS - LA ROSERAIE</t>
  </si>
  <si>
    <t>930300066</t>
  </si>
  <si>
    <t>HOPITAL PRIVE DE L'EST PARISIEN</t>
  </si>
  <si>
    <t>930300082</t>
  </si>
  <si>
    <t>CENTRE CHIRURGICAL FLOREAL</t>
  </si>
  <si>
    <t>930300116</t>
  </si>
  <si>
    <t>HOPITAL PRIVE DE SEINE ST DENIS</t>
  </si>
  <si>
    <t>930300264</t>
  </si>
  <si>
    <t>CLINIQUE LES LILAS</t>
  </si>
  <si>
    <t>930300298</t>
  </si>
  <si>
    <t>POLYCLINIQUE VAUBAN</t>
  </si>
  <si>
    <t>930300504</t>
  </si>
  <si>
    <t>CLINIQUE HOFFMANN</t>
  </si>
  <si>
    <t>930300553</t>
  </si>
  <si>
    <t>CLINIQUE DE L'ESTREE</t>
  </si>
  <si>
    <t>930300587</t>
  </si>
  <si>
    <t>CLINIQUE DU LANDY</t>
  </si>
  <si>
    <t>930300595</t>
  </si>
  <si>
    <t>HOPITAL PRIVE DU VERT GALANT</t>
  </si>
  <si>
    <t>930300629</t>
  </si>
  <si>
    <t>CLINIQUE DE LA DHUYS</t>
  </si>
  <si>
    <t>930300645</t>
  </si>
  <si>
    <t>CENTRE CARDIOLOGIQUE DU NORD</t>
  </si>
  <si>
    <t>930813910</t>
  </si>
  <si>
    <t>UNITE AUTODIALYSE A.U.R.A. MONTREUIL</t>
  </si>
  <si>
    <t>930815618</t>
  </si>
  <si>
    <t>STRUCTURE DE DIALYSE AURA SAINT OUEN</t>
  </si>
  <si>
    <t>930816079</t>
  </si>
  <si>
    <t>UNITE D AUTODIALYSE STAIR</t>
  </si>
  <si>
    <t>930817333</t>
  </si>
  <si>
    <t>ATS CENTRE DE NEPHROLOGIE</t>
  </si>
  <si>
    <t>930817606</t>
  </si>
  <si>
    <t>CENTRE AUTODIALYSE EPINAY</t>
  </si>
  <si>
    <t>940000078</t>
  </si>
  <si>
    <t>940006679</t>
  </si>
  <si>
    <t>HOPITAL PRIVE DE MARNE-LA-VALLEE</t>
  </si>
  <si>
    <t>940019375</t>
  </si>
  <si>
    <t>940300031</t>
  </si>
  <si>
    <t>HOPITAL PRIVE PAUL D'EGINE</t>
  </si>
  <si>
    <t>940300163</t>
  </si>
  <si>
    <t>CLINIQUE LES TOURNELLES</t>
  </si>
  <si>
    <t>940300270</t>
  </si>
  <si>
    <t>HOPITAL PRIVE ARMAND BRILLARD</t>
  </si>
  <si>
    <t>940300379</t>
  </si>
  <si>
    <t>CLINIQUE GASTON METIVET</t>
  </si>
  <si>
    <t>940300445</t>
  </si>
  <si>
    <t>HOPITAL PRIVE DE THIAIS</t>
  </si>
  <si>
    <t>940300452</t>
  </si>
  <si>
    <t>POLYCLINIQUE DIETETIQUE DE VILLECRESNES</t>
  </si>
  <si>
    <t>940300494</t>
  </si>
  <si>
    <t>POLYCL. DE VILLENEUVE ST GEORGES</t>
  </si>
  <si>
    <t>940300551</t>
  </si>
  <si>
    <t>HOPITAL PRIVE DE VITRY SITE LES NORIETS</t>
  </si>
  <si>
    <t>940300569</t>
  </si>
  <si>
    <t>HOPITAL PRIVE DE VITRY SITE PASTEUR</t>
  </si>
  <si>
    <t>940813017</t>
  </si>
  <si>
    <t>940813033</t>
  </si>
  <si>
    <t>CLINIQUE DE BERCY</t>
  </si>
  <si>
    <t>940814460</t>
  </si>
  <si>
    <t>950002709</t>
  </si>
  <si>
    <t>950300095</t>
  </si>
  <si>
    <t>POLYCLINIQUE DU PLATEAU</t>
  </si>
  <si>
    <t>950300137</t>
  </si>
  <si>
    <t>CLINIQUE DE DOMONT</t>
  </si>
  <si>
    <t>950300152</t>
  </si>
  <si>
    <t>CLINIQUE MIRABEAU MONT D'EAUBONNE</t>
  </si>
  <si>
    <t>950300202</t>
  </si>
  <si>
    <t>CLINIQUE CONTI</t>
  </si>
  <si>
    <t>950300244</t>
  </si>
  <si>
    <t>CLINIQUE SAINTE MARIE</t>
  </si>
  <si>
    <t>950300277</t>
  </si>
  <si>
    <t>HOPITAL PRIVE NORD PARISIEN</t>
  </si>
  <si>
    <t>950300301</t>
  </si>
  <si>
    <t>CLINIQUE MEDICALE DU PARC</t>
  </si>
  <si>
    <t>950300350</t>
  </si>
  <si>
    <t>CLINIQUE DU PARISIS</t>
  </si>
  <si>
    <t>950806307</t>
  </si>
  <si>
    <t>CENTRE AUTODIALYSE S.I.R.T.A.</t>
  </si>
  <si>
    <t>950807982</t>
  </si>
  <si>
    <t>CLINIQUE CLAUDE BERNARD</t>
  </si>
  <si>
    <t>950808725</t>
  </si>
  <si>
    <t>950808949</t>
  </si>
  <si>
    <t>STRUCTURE DE DIALYSE A.U.R.A. PONTOISE</t>
  </si>
  <si>
    <t>110006137</t>
  </si>
  <si>
    <t>USLD LES RIVES D'ODE - CH CARCASSONNE</t>
  </si>
  <si>
    <t>Languedoc-Roussillon</t>
  </si>
  <si>
    <t>110780061</t>
  </si>
  <si>
    <t>CENTRE HOSPITALIER CARCASSONNE</t>
  </si>
  <si>
    <t>110780087</t>
  </si>
  <si>
    <t>CENTRE HOSPITALIER CASTELNAUDARY</t>
  </si>
  <si>
    <t>110780137</t>
  </si>
  <si>
    <t>CENTRE HOSPITALIER NARBONNE</t>
  </si>
  <si>
    <t>110780186</t>
  </si>
  <si>
    <t>CENTRE DE LORDAT</t>
  </si>
  <si>
    <t>110780707</t>
  </si>
  <si>
    <t>CENTRE HOSPITALIER LIMOUX-QUILLAN</t>
  </si>
  <si>
    <t>110780772</t>
  </si>
  <si>
    <t>CENTRE HOSPITALIER LEZIGNAN</t>
  </si>
  <si>
    <t>110781010</t>
  </si>
  <si>
    <t>CENTRE HOSPITALIER FRANCIS VALS</t>
  </si>
  <si>
    <t>110781283</t>
  </si>
  <si>
    <t>USLD CH NARBONNE</t>
  </si>
  <si>
    <t>110785516</t>
  </si>
  <si>
    <t>CTRE PSYCHOTHERAP. ARAGOU-LES TILLEU</t>
  </si>
  <si>
    <t>110785789</t>
  </si>
  <si>
    <t>USLD ASM MASSIA</t>
  </si>
  <si>
    <t>110787322</t>
  </si>
  <si>
    <t>USLD CH CASTELNAUDARY</t>
  </si>
  <si>
    <t>110787363</t>
  </si>
  <si>
    <t>USLD CH LEZIGNAN</t>
  </si>
  <si>
    <t>300000296</t>
  </si>
  <si>
    <t>300002169</t>
  </si>
  <si>
    <t>300011095</t>
  </si>
  <si>
    <t>ADMSI</t>
  </si>
  <si>
    <t>300780038</t>
  </si>
  <si>
    <t>CHU NIMES</t>
  </si>
  <si>
    <t>300780046</t>
  </si>
  <si>
    <t>CENTRE HOSPITALIER ALES - CEVENNES</t>
  </si>
  <si>
    <t>300780053</t>
  </si>
  <si>
    <t>CENTRE HOSPITALIER BAGNOLS SUR CEZE</t>
  </si>
  <si>
    <t>300780079</t>
  </si>
  <si>
    <t>CENTRE HOSPITALIER PONT SAINT-ESPRIT</t>
  </si>
  <si>
    <t>300780087</t>
  </si>
  <si>
    <t>CENTRE HOSPITALIER UZES</t>
  </si>
  <si>
    <t>300780095</t>
  </si>
  <si>
    <t>CENTRE HOSPITALIER DU VIGAN</t>
  </si>
  <si>
    <t>300780103</t>
  </si>
  <si>
    <t>CENTRE HOSPITALIER LE MAS CAREIRON</t>
  </si>
  <si>
    <t>300780111</t>
  </si>
  <si>
    <t>MAISON DE SANTE LA POMAREDE</t>
  </si>
  <si>
    <t>300780384</t>
  </si>
  <si>
    <t>CENTRE PROTECTION INFANTILE MONTAURY</t>
  </si>
  <si>
    <t>300780475</t>
  </si>
  <si>
    <t>300780764</t>
  </si>
  <si>
    <t>CENTRE DE POST-CURE DU PEYRON</t>
  </si>
  <si>
    <t>300781010</t>
  </si>
  <si>
    <t>CH PONTEILS</t>
  </si>
  <si>
    <t>300782356</t>
  </si>
  <si>
    <t>USLD CH ALES - CEVENNES</t>
  </si>
  <si>
    <t>300783438</t>
  </si>
  <si>
    <t>USLD CH BAGNOLS</t>
  </si>
  <si>
    <t>300785037</t>
  </si>
  <si>
    <t>USLD SERRE-CAVALIER CHU NIMES</t>
  </si>
  <si>
    <t>300785151</t>
  </si>
  <si>
    <t>USLD CH LE VIGAN</t>
  </si>
  <si>
    <t>300786274</t>
  </si>
  <si>
    <t>300786548</t>
  </si>
  <si>
    <t>USLD CH UZES</t>
  </si>
  <si>
    <t>300786787</t>
  </si>
  <si>
    <t>CMPI DU VIGAN</t>
  </si>
  <si>
    <t>340000025</t>
  </si>
  <si>
    <t>INSTITUT MARIN SAINT-PIERRE</t>
  </si>
  <si>
    <t>340000207</t>
  </si>
  <si>
    <t>340000439</t>
  </si>
  <si>
    <t>CENTRE ORTHOPEDIQUE MAGUELONE</t>
  </si>
  <si>
    <t>340001064</t>
  </si>
  <si>
    <t>CENTRE PROPARA</t>
  </si>
  <si>
    <t>340008275</t>
  </si>
  <si>
    <t>USLD ANTONIN BALMES CHU MONTPELLIER</t>
  </si>
  <si>
    <t>340009893</t>
  </si>
  <si>
    <t>CENTRE HOSPITALIER BEDARIEUX</t>
  </si>
  <si>
    <t>340011295</t>
  </si>
  <si>
    <t>LES HOPITAUX DU BASSIN DE THAU</t>
  </si>
  <si>
    <t>340011386</t>
  </si>
  <si>
    <t>ASSOCIATION TRAIT D'UNION</t>
  </si>
  <si>
    <t>340019173</t>
  </si>
  <si>
    <t>GCS HAD DU BASSIN DE THAU</t>
  </si>
  <si>
    <t>340780055</t>
  </si>
  <si>
    <t>CENTRE HOSPITALIER BEZIERS</t>
  </si>
  <si>
    <t>340780204</t>
  </si>
  <si>
    <t>340780451</t>
  </si>
  <si>
    <t>CENTRE HOSPITALIER PEZENAS</t>
  </si>
  <si>
    <t>340780469</t>
  </si>
  <si>
    <t>CENTRE HOSPITALIER SAINT-PONS</t>
  </si>
  <si>
    <t>340780477</t>
  </si>
  <si>
    <t>CHU MONTPELLIER</t>
  </si>
  <si>
    <t>340780519</t>
  </si>
  <si>
    <t>CENTRE HOSPITALIER LODEVE</t>
  </si>
  <si>
    <t>340780535</t>
  </si>
  <si>
    <t>CENTRE HOSPITALIER DE LUNEL</t>
  </si>
  <si>
    <t>340780543</t>
  </si>
  <si>
    <t>CENTRE HOSPITALIER CLERMONT-L'HERAULT</t>
  </si>
  <si>
    <t>340780642</t>
  </si>
  <si>
    <t>CLINIQUE BEAU SOLEIL</t>
  </si>
  <si>
    <t>340781608</t>
  </si>
  <si>
    <t>CLINIQUE DU MAS DE ROCHET</t>
  </si>
  <si>
    <t>340782697</t>
  </si>
  <si>
    <t>USLD CH LUNEL</t>
  </si>
  <si>
    <t>340785138</t>
  </si>
  <si>
    <t>ANTIM</t>
  </si>
  <si>
    <t>340788595</t>
  </si>
  <si>
    <t>USLD CH BEDARIEUX</t>
  </si>
  <si>
    <t>340788678</t>
  </si>
  <si>
    <t>USLD CH LODEVE</t>
  </si>
  <si>
    <t>340789379</t>
  </si>
  <si>
    <t>LES JARDINS DE SOPHIA</t>
  </si>
  <si>
    <t>340796051</t>
  </si>
  <si>
    <t>USLD LES PERGOLINES CHI BASSIN DE THAU</t>
  </si>
  <si>
    <t>340796150</t>
  </si>
  <si>
    <t>USLD CH BEZIERS</t>
  </si>
  <si>
    <t>340796358</t>
  </si>
  <si>
    <t>CENTRE HOSPITALIER PAUL COSTE FLORET</t>
  </si>
  <si>
    <t>480000694</t>
  </si>
  <si>
    <t>USLD CH FLORAC</t>
  </si>
  <si>
    <t>480000793</t>
  </si>
  <si>
    <t>SSR SPECIALISE EN PNEUMOLOGIE</t>
  </si>
  <si>
    <t>480780097</t>
  </si>
  <si>
    <t>CENTRE HOSPITALIER MENDE</t>
  </si>
  <si>
    <t>480780121</t>
  </si>
  <si>
    <t>CENTRE HOSPITALIER SAINT-CHELY D'APCHER</t>
  </si>
  <si>
    <t>480780139</t>
  </si>
  <si>
    <t>CENTRE HOSPITALIER FLORAC</t>
  </si>
  <si>
    <t>480780147</t>
  </si>
  <si>
    <t>CENTRE HOSPITALIER FRANCOIS TOSQUELL</t>
  </si>
  <si>
    <t>480780154</t>
  </si>
  <si>
    <t>CENTRE HOSPITALIER MARVEJOLS</t>
  </si>
  <si>
    <t>480780162</t>
  </si>
  <si>
    <t>CENTRE HOSPITALIER LANGOGNE</t>
  </si>
  <si>
    <t>480780212</t>
  </si>
  <si>
    <t>CENTRE POST CURE LE BOY</t>
  </si>
  <si>
    <t>480780287</t>
  </si>
  <si>
    <t>MAISON DE REPOS LES TILLEULS</t>
  </si>
  <si>
    <t>480780543</t>
  </si>
  <si>
    <t>SSR PEDIATRIQUE LES ECUREUILS</t>
  </si>
  <si>
    <t>480783034</t>
  </si>
  <si>
    <t>CRF DE MONTRODAT</t>
  </si>
  <si>
    <t>480783208</t>
  </si>
  <si>
    <t>USLD CH LANGOGNE</t>
  </si>
  <si>
    <t>480783810</t>
  </si>
  <si>
    <t>USLD CHALDECOSTE CH MENDE</t>
  </si>
  <si>
    <t>660000605</t>
  </si>
  <si>
    <t>CENTRE DOCTEUR BOUFFARD-VERCELLI</t>
  </si>
  <si>
    <t>660006990</t>
  </si>
  <si>
    <t>GCS MAISON DE SANTE MEDICALE</t>
  </si>
  <si>
    <t>660007006</t>
  </si>
  <si>
    <t>GCS CENTRE LES ESCALDES</t>
  </si>
  <si>
    <t>660007261</t>
  </si>
  <si>
    <t>USLD GCS MAISON DE SANTE ERR</t>
  </si>
  <si>
    <t>660007436</t>
  </si>
  <si>
    <t>GECT-HOPITAL CATALAN PUIGCERDA</t>
  </si>
  <si>
    <t>660780156</t>
  </si>
  <si>
    <t>CENTRE LE VALLESPIR</t>
  </si>
  <si>
    <t>660780172</t>
  </si>
  <si>
    <t>CENTRE HELIO MARIN</t>
  </si>
  <si>
    <t>660780180</t>
  </si>
  <si>
    <t>CENTRE HOSPITALIER PERPIGNAN</t>
  </si>
  <si>
    <t>660780198</t>
  </si>
  <si>
    <t>CENTRE HOSPITALIER LEON JEAN GREGORY</t>
  </si>
  <si>
    <t>660780271</t>
  </si>
  <si>
    <t>CENTRE HOSPITALIER PRADES</t>
  </si>
  <si>
    <t>660780321</t>
  </si>
  <si>
    <t>MECSS LA PERLE CERDANE</t>
  </si>
  <si>
    <t>660780370</t>
  </si>
  <si>
    <t>MAISON DE REPOS LE CHATEAU BLEU</t>
  </si>
  <si>
    <t>660781444</t>
  </si>
  <si>
    <t>USLD LA MISERICORDE CH PERPIGNAN</t>
  </si>
  <si>
    <t>660786906</t>
  </si>
  <si>
    <t>USLD CH PRADES</t>
  </si>
  <si>
    <t>110004413</t>
  </si>
  <si>
    <t>AIDER UAD NARBONNE</t>
  </si>
  <si>
    <t>110004421</t>
  </si>
  <si>
    <t>110004439</t>
  </si>
  <si>
    <t>AIDER UAD DE TREBES</t>
  </si>
  <si>
    <t>110005048</t>
  </si>
  <si>
    <t>HOSPITALISATION A DOMICILE LES GENETS</t>
  </si>
  <si>
    <t>110005311</t>
  </si>
  <si>
    <t>110005394</t>
  </si>
  <si>
    <t>HAD OUEST AUDOIS</t>
  </si>
  <si>
    <t>110780210</t>
  </si>
  <si>
    <t>110780228</t>
  </si>
  <si>
    <t>POLYCLINIQUE LE LANGUEDOC</t>
  </si>
  <si>
    <t>110780483</t>
  </si>
  <si>
    <t>CLINIQUE MONTREAL</t>
  </si>
  <si>
    <t>300002508</t>
  </si>
  <si>
    <t>CENTRE DE CHIRURGIE AMBULATOIRE DES HAUTS D'AVIGNON</t>
  </si>
  <si>
    <t>300007119</t>
  </si>
  <si>
    <t>300007168</t>
  </si>
  <si>
    <t>300008588</t>
  </si>
  <si>
    <t>300008638</t>
  </si>
  <si>
    <t>300012309</t>
  </si>
  <si>
    <t>300013745</t>
  </si>
  <si>
    <t>HAD APARD ALES</t>
  </si>
  <si>
    <t>300013778</t>
  </si>
  <si>
    <t>HAD 3G SANTE NIMES</t>
  </si>
  <si>
    <t>300780137</t>
  </si>
  <si>
    <t>300780152</t>
  </si>
  <si>
    <t>300780228</t>
  </si>
  <si>
    <t>POLYCLINIQUE LA GARAUD</t>
  </si>
  <si>
    <t>300780285</t>
  </si>
  <si>
    <t>CLINIQUE VALDEGOUR</t>
  </si>
  <si>
    <t>300781465</t>
  </si>
  <si>
    <t>CLINIQUE KENNEDY</t>
  </si>
  <si>
    <t>300787421</t>
  </si>
  <si>
    <t>300788502</t>
  </si>
  <si>
    <t>POLYCLINIQUE DU GRAND SUD</t>
  </si>
  <si>
    <t>340009539</t>
  </si>
  <si>
    <t>340009885</t>
  </si>
  <si>
    <t>POLYCLINIQUE CHAMPEAU</t>
  </si>
  <si>
    <t>340013119</t>
  </si>
  <si>
    <t>AIDER UAD DE GRABELS</t>
  </si>
  <si>
    <t>340013168</t>
  </si>
  <si>
    <t>340013218</t>
  </si>
  <si>
    <t>340013259</t>
  </si>
  <si>
    <t>AIDER UAD DE BEDARIEUX</t>
  </si>
  <si>
    <t>340013309</t>
  </si>
  <si>
    <t>340013358</t>
  </si>
  <si>
    <t>AIDER UAD DE BOUZIGUES</t>
  </si>
  <si>
    <t>340013408</t>
  </si>
  <si>
    <t>AIDER UAD DE SETE</t>
  </si>
  <si>
    <t>340013499</t>
  </si>
  <si>
    <t>AIDER UAD DE VILLENEUVE LES BEZIERS</t>
  </si>
  <si>
    <t>340015502</t>
  </si>
  <si>
    <t>CLINIQUE LE MILLENAIRE</t>
  </si>
  <si>
    <t>340015965</t>
  </si>
  <si>
    <t>340015999</t>
  </si>
  <si>
    <t>340016005</t>
  </si>
  <si>
    <t>340016476</t>
  </si>
  <si>
    <t>BEZIERS HAD</t>
  </si>
  <si>
    <t>340017292</t>
  </si>
  <si>
    <t>340017490</t>
  </si>
  <si>
    <t>CHLM CENTRE NEPHROLOGIQUE MEDITERRANEE</t>
  </si>
  <si>
    <t>340017839</t>
  </si>
  <si>
    <t>340017847</t>
  </si>
  <si>
    <t>HOSPITALISATION A DOMICILE POLYVALENTE (HAD OC SANTE)</t>
  </si>
  <si>
    <t>340019603</t>
  </si>
  <si>
    <t>GCS HEMODIALYSE LAPEYRONIE</t>
  </si>
  <si>
    <t>340020221</t>
  </si>
  <si>
    <t>AIDER DIALYSE A DOMICILE</t>
  </si>
  <si>
    <t>340780139</t>
  </si>
  <si>
    <t>340780147</t>
  </si>
  <si>
    <t>POLYCLINIQUE DES 3 VALLEES</t>
  </si>
  <si>
    <t>340780154</t>
  </si>
  <si>
    <t>POLYCLINIQUE PASTEUR</t>
  </si>
  <si>
    <t>340780568</t>
  </si>
  <si>
    <t>CLINIQUE DU SOUFFLE LA VALONIE</t>
  </si>
  <si>
    <t>340780634</t>
  </si>
  <si>
    <t>POLYCLINIQUE SAINT-JEAN</t>
  </si>
  <si>
    <t>340780667</t>
  </si>
  <si>
    <t>340780675</t>
  </si>
  <si>
    <t>CLINIQUE CLEMENTVILLE</t>
  </si>
  <si>
    <t>340780683</t>
  </si>
  <si>
    <t>POLYCLINIQUE SAINT ROCH</t>
  </si>
  <si>
    <t>340780717</t>
  </si>
  <si>
    <t>CLINIQUE SAINT- LOUIS</t>
  </si>
  <si>
    <t>340780725</t>
  </si>
  <si>
    <t>CLINIQUE VIA DOMITIA POLE DE SANTE</t>
  </si>
  <si>
    <t>340780741</t>
  </si>
  <si>
    <t>POLYCLINIQUE SAINTE THERESE</t>
  </si>
  <si>
    <t>340780840</t>
  </si>
  <si>
    <t>CHLM CENTRE HEMODIALYSE DU LEZ</t>
  </si>
  <si>
    <t>480001403</t>
  </si>
  <si>
    <t>480001783</t>
  </si>
  <si>
    <t>480001825</t>
  </si>
  <si>
    <t>HAD LOZERE</t>
  </si>
  <si>
    <t>480780113</t>
  </si>
  <si>
    <t>CLINIQUE MUTUALISTE DU GEVAUDAN</t>
  </si>
  <si>
    <t>660004953</t>
  </si>
  <si>
    <t>660004961</t>
  </si>
  <si>
    <t>660004979</t>
  </si>
  <si>
    <t>660005182</t>
  </si>
  <si>
    <t>AIDER UAD D'ELNE</t>
  </si>
  <si>
    <t>660005190</t>
  </si>
  <si>
    <t>AIDER UAD DE FONT ROMEU</t>
  </si>
  <si>
    <t>660005208</t>
  </si>
  <si>
    <t>AIDER UAD DU BOULOU</t>
  </si>
  <si>
    <t>660005216</t>
  </si>
  <si>
    <t>660005687</t>
  </si>
  <si>
    <t>660006172</t>
  </si>
  <si>
    <t>660006305</t>
  </si>
  <si>
    <t>LA CLINIQUE MUTUALISTE CATALANE</t>
  </si>
  <si>
    <t>660780628</t>
  </si>
  <si>
    <t>CLINIQUE DU VALLESPIR</t>
  </si>
  <si>
    <t>660780669</t>
  </si>
  <si>
    <t>CLINIQUE NOTRE DAME D ESPERANCE</t>
  </si>
  <si>
    <t>660780776</t>
  </si>
  <si>
    <t>CLINIQUE SAINT MICHEL</t>
  </si>
  <si>
    <t>660780784</t>
  </si>
  <si>
    <t>660789892</t>
  </si>
  <si>
    <t>660790387</t>
  </si>
  <si>
    <t>190000042</t>
  </si>
  <si>
    <t>CENTRE HOSPITALIER DUBOIS BRIVE</t>
  </si>
  <si>
    <t>Limousin</t>
  </si>
  <si>
    <t>190000059</t>
  </si>
  <si>
    <t>CENTRE HOSPITALIER DE TULLE</t>
  </si>
  <si>
    <t>190000067</t>
  </si>
  <si>
    <t>HOPITAL LOCAL BORT-LES-ORGUES</t>
  </si>
  <si>
    <t>190000075</t>
  </si>
  <si>
    <t>CENTRE HOSPITALIER D'USSEL</t>
  </si>
  <si>
    <t>190000711</t>
  </si>
  <si>
    <t>CENTRE HOSPITALIER PAYS EYGURANDE</t>
  </si>
  <si>
    <t>190002717</t>
  </si>
  <si>
    <t>USLD DU CH D'USSEL</t>
  </si>
  <si>
    <t>190002725</t>
  </si>
  <si>
    <t>USLD HL DE BORT-LES-ORGUES</t>
  </si>
  <si>
    <t>190002741</t>
  </si>
  <si>
    <t>USLD LE CHANDOU CH TULLE</t>
  </si>
  <si>
    <t>190005140</t>
  </si>
  <si>
    <t>USLD ALEXIS BOYER D'UZERCHE</t>
  </si>
  <si>
    <t>190005165</t>
  </si>
  <si>
    <t>USLD DE CORNIL</t>
  </si>
  <si>
    <t>190005470</t>
  </si>
  <si>
    <t>USLD BEL AIR DU CH DE BRIVE</t>
  </si>
  <si>
    <t>230000234</t>
  </si>
  <si>
    <t>USLD DU CH B. DESPLAS BOURGANEUF</t>
  </si>
  <si>
    <t>230000259</t>
  </si>
  <si>
    <t>USLD DU CH GUERET</t>
  </si>
  <si>
    <t>230780041</t>
  </si>
  <si>
    <t>CENTRE HOSPITALIER DE GUERET</t>
  </si>
  <si>
    <t>230780058</t>
  </si>
  <si>
    <t>CENTRE HOSPITALIER D'AUBUSSON</t>
  </si>
  <si>
    <t>230780066</t>
  </si>
  <si>
    <t>CENTRE HOSPITALIER BOURGANEUF</t>
  </si>
  <si>
    <t>230780074</t>
  </si>
  <si>
    <t>CENTRE HOSPITALIER SAINT VAURY</t>
  </si>
  <si>
    <t>CH - ex CHS</t>
  </si>
  <si>
    <t>230780082</t>
  </si>
  <si>
    <t>CENTRE MEDICAL NATIONAL SAINTE FEYRE</t>
  </si>
  <si>
    <t>230780199</t>
  </si>
  <si>
    <t>CLINIQUE DE LA CROIX BLANCHE MOUTIER</t>
  </si>
  <si>
    <t>230780512</t>
  </si>
  <si>
    <t>CENTRE HOSPITALIER MOYEN SEJOUR EVAUX</t>
  </si>
  <si>
    <t>230780520</t>
  </si>
  <si>
    <t>CENTRE HOSPITAL MOYEN SEJOUR LA SOUTERRAINE</t>
  </si>
  <si>
    <t>230782617</t>
  </si>
  <si>
    <t>230782716</t>
  </si>
  <si>
    <t>USLD DU CH AUBUSSON</t>
  </si>
  <si>
    <t>230782724</t>
  </si>
  <si>
    <t>USLD DU CH EVAUX-LES-BAINS</t>
  </si>
  <si>
    <t>230782732</t>
  </si>
  <si>
    <t>USLD DU CH DE LA SOUTERRAINE</t>
  </si>
  <si>
    <t>230783326</t>
  </si>
  <si>
    <t>870000015</t>
  </si>
  <si>
    <t>CHU DE LIMOGES</t>
  </si>
  <si>
    <t>870000023</t>
  </si>
  <si>
    <t>CENTRE HOSPITALIER DE ST-JUNIEN</t>
  </si>
  <si>
    <t>870000031</t>
  </si>
  <si>
    <t>CENTRE HOSPITALIER J BOUTARD ST YRIEIX</t>
  </si>
  <si>
    <t>870000171</t>
  </si>
  <si>
    <t>CENTRE CONVALESCENCE LA CHENAIE</t>
  </si>
  <si>
    <t>870002466</t>
  </si>
  <si>
    <t>CENTRE HOSPITALIER ESQUIROL</t>
  </si>
  <si>
    <t>870004231</t>
  </si>
  <si>
    <t>HAD SANTE SERVICE LIMOUSIN LIMOGES</t>
  </si>
  <si>
    <t>870005790</t>
  </si>
  <si>
    <t>USLD DU CH DE SAINT-YRIEIX LA PERCHE</t>
  </si>
  <si>
    <t>870005824</t>
  </si>
  <si>
    <t>USLD DE L'HOPITAL INTERCOMMUNAL DU HAUT LIMOUSIN</t>
  </si>
  <si>
    <t>870005931</t>
  </si>
  <si>
    <t>USLD DU CH ST-JUNIEN</t>
  </si>
  <si>
    <t>870008042</t>
  </si>
  <si>
    <t>USLD CHASTAINGT CHU DE LIMOGES</t>
  </si>
  <si>
    <t>870008133</t>
  </si>
  <si>
    <t>USLD DE L'HOPITAL INTERCOMMUNAL MONTS ET BARRAGES</t>
  </si>
  <si>
    <t>870014248</t>
  </si>
  <si>
    <t>HOPITAL INTERCOMMUNAL MONTS ET BARRAGES</t>
  </si>
  <si>
    <t>870014503</t>
  </si>
  <si>
    <t>HOPITAL INTERCOMMUNAL DU HAUT LIMOUSIN</t>
  </si>
  <si>
    <t>870017076</t>
  </si>
  <si>
    <t>GCS EPSILIM</t>
  </si>
  <si>
    <t>190000224</t>
  </si>
  <si>
    <t>CMC LES CEDRES BRIVE</t>
  </si>
  <si>
    <t>190000257</t>
  </si>
  <si>
    <t>CLINIQUE "SAINT-GERMAIN" BRIVE</t>
  </si>
  <si>
    <t>190010512</t>
  </si>
  <si>
    <t>UNITE DE DIALYSE USSEL</t>
  </si>
  <si>
    <t>190010553</t>
  </si>
  <si>
    <t>UNITE DE DIALYSE BRIVE</t>
  </si>
  <si>
    <t>190010629</t>
  </si>
  <si>
    <t>HAD RELAIS SANTE</t>
  </si>
  <si>
    <t>230003576</t>
  </si>
  <si>
    <t>UNITE DE DIALYSE GUERET</t>
  </si>
  <si>
    <t>230780157</t>
  </si>
  <si>
    <t>CLINIQUE DE LA MARCHE</t>
  </si>
  <si>
    <t>870000080</t>
  </si>
  <si>
    <t>UNITE DE DIALYSE LIMOGES BUISSON</t>
  </si>
  <si>
    <t>870000288</t>
  </si>
  <si>
    <t>870000411</t>
  </si>
  <si>
    <t>870002060</t>
  </si>
  <si>
    <t>870014792</t>
  </si>
  <si>
    <t>UNITE DE DIALYSE LIMOGES SCHOELCHER</t>
  </si>
  <si>
    <t>Lorraine</t>
  </si>
  <si>
    <t>540000049</t>
  </si>
  <si>
    <t>CENTRE HOSPITALIER SAINT CHARLES TOUL</t>
  </si>
  <si>
    <t>540000056</t>
  </si>
  <si>
    <t>CENTRE PSYCHOTHERAPIQUE DE NANCY</t>
  </si>
  <si>
    <t>540000072</t>
  </si>
  <si>
    <t>MAISON HOSPITALIERE DE BACCARAT</t>
  </si>
  <si>
    <t>540000080</t>
  </si>
  <si>
    <t>CENTRE HOSPITALIER DE LUNEVILLE</t>
  </si>
  <si>
    <t>540000106</t>
  </si>
  <si>
    <t>CENTRE HOSPITALIER DE PONT A MOUSSON</t>
  </si>
  <si>
    <t>540000114</t>
  </si>
  <si>
    <t>CENTRE HOSPITALIER ST NICOLAS DE PORT</t>
  </si>
  <si>
    <t>540000122</t>
  </si>
  <si>
    <t>MAISON HOSPITALIERE ST CHARLES NANCY</t>
  </si>
  <si>
    <t>540000585</t>
  </si>
  <si>
    <t>MAISON DE CONVALESCENCE DE FLAVIGNY</t>
  </si>
  <si>
    <t>540000668</t>
  </si>
  <si>
    <t>CENTRE JACQUES PARISOT BAINVILLE/MADON</t>
  </si>
  <si>
    <t>540000726</t>
  </si>
  <si>
    <t>CENTRE SANITAIRE LES R. DU CHATEAU BLAMONT</t>
  </si>
  <si>
    <t>540000767</t>
  </si>
  <si>
    <t>CENTRE HOSPITALIER DE BRIEY</t>
  </si>
  <si>
    <t>540000858</t>
  </si>
  <si>
    <t>CLINIQUE SAINT ELOI NEUVES MAISONS</t>
  </si>
  <si>
    <t>540000973</t>
  </si>
  <si>
    <t>CENTRE D'OBSERVATION ET DE CURE FLAVIGNY</t>
  </si>
  <si>
    <t>540001104</t>
  </si>
  <si>
    <t>ASSOCIATION HOSPITALIERE DE JOEUF</t>
  </si>
  <si>
    <t>540001286</t>
  </si>
  <si>
    <t>CHU DE NANCY</t>
  </si>
  <si>
    <t>540003399</t>
  </si>
  <si>
    <t>HL INTERCOM POMPEY LAY ST CHRISTOPHE</t>
  </si>
  <si>
    <t>540006665</t>
  </si>
  <si>
    <t>USLD BLAMONT HL 3H SANTE</t>
  </si>
  <si>
    <t>540006780</t>
  </si>
  <si>
    <t>USLD CH LUNEVILLE</t>
  </si>
  <si>
    <t>540008364</t>
  </si>
  <si>
    <t>USLD CH TOUL</t>
  </si>
  <si>
    <t>540008737</t>
  </si>
  <si>
    <t>USLD CH ST NICOLAS DE PORT</t>
  </si>
  <si>
    <t>540009578</t>
  </si>
  <si>
    <t>USLD MH ST CHARLES NANCY</t>
  </si>
  <si>
    <t>540009586</t>
  </si>
  <si>
    <t>USLD CENTRE J PARISOT BAINVILLE</t>
  </si>
  <si>
    <t>540009701</t>
  </si>
  <si>
    <t>INSTITUT REGIONAL DE READAPTATION NANCY</t>
  </si>
  <si>
    <t>540010584</t>
  </si>
  <si>
    <t>USLD PASTEUR VILLERUPT (ALPHA SANTE)</t>
  </si>
  <si>
    <t>540012747</t>
  </si>
  <si>
    <t>USLD MAISON HOSPITALIERE BACCARAT</t>
  </si>
  <si>
    <t>540013232</t>
  </si>
  <si>
    <t>USLD ST STANISLAS CHU NANCY</t>
  </si>
  <si>
    <t>540019007</t>
  </si>
  <si>
    <t>HOPITAL LOCAL INTERCOMMUNAL 3 H SANTE</t>
  </si>
  <si>
    <t>540020112</t>
  </si>
  <si>
    <t>SYNDICAT INTERHOSPITALIER SINCAL</t>
  </si>
  <si>
    <t>540021805</t>
  </si>
  <si>
    <t>GCS TELESANTE LORRAINE</t>
  </si>
  <si>
    <t>550000046</t>
  </si>
  <si>
    <t>CENTRE HOSPITALIER ST-CHARLES COMMERCY</t>
  </si>
  <si>
    <t>550000095</t>
  </si>
  <si>
    <t>CHS DE FAINS-VEEL</t>
  </si>
  <si>
    <t>550003321</t>
  </si>
  <si>
    <t>USLD CH BAR LE DUC</t>
  </si>
  <si>
    <t>550003354</t>
  </si>
  <si>
    <t>CENTRE HOSPITALIER DE BAR LE DUC</t>
  </si>
  <si>
    <t>550003370</t>
  </si>
  <si>
    <t>USLD DU CH VERDUN</t>
  </si>
  <si>
    <t>550004626</t>
  </si>
  <si>
    <t>USLD DU CH COMMERCY</t>
  </si>
  <si>
    <t>550005581</t>
  </si>
  <si>
    <t>USLD DU CHS DE FAINS-VEEL</t>
  </si>
  <si>
    <t>570000026</t>
  </si>
  <si>
    <t>HOPITAL SAINT JOSEPH DE SARRALBE</t>
  </si>
  <si>
    <t>570000034</t>
  </si>
  <si>
    <t>C.R.S. SAINT LUC - ABRESCHVILLER</t>
  </si>
  <si>
    <t>570000091</t>
  </si>
  <si>
    <t>HOPITAL DE FREYMING-MERLEBACH</t>
  </si>
  <si>
    <t>570000133</t>
  </si>
  <si>
    <t>CENTRE HOSPITALIER DE LORQUIN</t>
  </si>
  <si>
    <t>570000141</t>
  </si>
  <si>
    <t>CHS DE SARREGUEMINES</t>
  </si>
  <si>
    <t>570000158</t>
  </si>
  <si>
    <t>CENTRE HOSPITALIER DU PARC - SARREGUEMINES</t>
  </si>
  <si>
    <t>570000430</t>
  </si>
  <si>
    <t>CH LE SECQ DE CREPY - BOULAY</t>
  </si>
  <si>
    <t>570000448</t>
  </si>
  <si>
    <t>CENTRE MOYEN SEJOUR CONVALESCENCE CHARLEVILLE/BOI</t>
  </si>
  <si>
    <t>570000489</t>
  </si>
  <si>
    <t>HOPITAL DE CREUTZWALD</t>
  </si>
  <si>
    <t>570000497</t>
  </si>
  <si>
    <t>HOPITAL SAINT JACQUES DE DIEUZE</t>
  </si>
  <si>
    <t>570000513</t>
  </si>
  <si>
    <t>CENTRE HOSPITALIER SPECIALISE DE JURY</t>
  </si>
  <si>
    <t>570000547</t>
  </si>
  <si>
    <t>MRC LONGEVILLE-LES-ST-AVOLD</t>
  </si>
  <si>
    <t>570000562</t>
  </si>
  <si>
    <t>HOPITAL ST FRANCOIS - MARANGE-SILVANG</t>
  </si>
  <si>
    <t>570000794</t>
  </si>
  <si>
    <t>CENTRE L'ADAPT THIONIS THIONVILLE</t>
  </si>
  <si>
    <t>570000828</t>
  </si>
  <si>
    <t>CENTRE DE POST-CURE LA FONTENELLE MAIZEROY</t>
  </si>
  <si>
    <t>570000950</t>
  </si>
  <si>
    <t>CLINIQUE SAINTE ELISABETH - THIONVILLE</t>
  </si>
  <si>
    <t>570001867</t>
  </si>
  <si>
    <t>USLD DE GORZE</t>
  </si>
  <si>
    <t>570003103</t>
  </si>
  <si>
    <t>CRF LE HOHBERG - SARREGUEMINES</t>
  </si>
  <si>
    <t>570003947</t>
  </si>
  <si>
    <t>USLD DE L'ASSOCIATION DES HOPITAUX PRIVÉS DE METZ</t>
  </si>
  <si>
    <t>570005165</t>
  </si>
  <si>
    <t>CHR METZ-THIONVILLE</t>
  </si>
  <si>
    <t>570009670</t>
  </si>
  <si>
    <t>HOPITAL ST MAURICE - MOYEUVRE-GRANDE</t>
  </si>
  <si>
    <t>570010173</t>
  </si>
  <si>
    <t>HOSPITALOR</t>
  </si>
  <si>
    <t>570010181</t>
  </si>
  <si>
    <t>ALPHA SANTE</t>
  </si>
  <si>
    <t>570011163</t>
  </si>
  <si>
    <t>USLD DU CH LE SECQ DE CREPY-BOULAY</t>
  </si>
  <si>
    <t>570011247</t>
  </si>
  <si>
    <t>USLD DU CENTRE FELIX MARECHAL - METZ</t>
  </si>
  <si>
    <t>570012369</t>
  </si>
  <si>
    <t>CENTRE DE MOYEN SEJOUR DE GORZE</t>
  </si>
  <si>
    <t>570012633</t>
  </si>
  <si>
    <t>CENTRE MEDICAL L'ALUMNAT SCY CHAZELLES</t>
  </si>
  <si>
    <t>570013367</t>
  </si>
  <si>
    <t>USLD DU CHS DE SARREGUEMINES</t>
  </si>
  <si>
    <t>570013888</t>
  </si>
  <si>
    <t>USLD CHARLEVILLE SOUS BOIS</t>
  </si>
  <si>
    <t>570014621</t>
  </si>
  <si>
    <t>USLD HOSPITALOR HOPITAL DE ST AVOLD</t>
  </si>
  <si>
    <t>570015040</t>
  </si>
  <si>
    <t>USLD HOSPITALOR HOPITAL STE BARBE FORBACH</t>
  </si>
  <si>
    <t>570015099</t>
  </si>
  <si>
    <t>CENTRE HOSPITALIER DE SARREBOURG</t>
  </si>
  <si>
    <t>570015206</t>
  </si>
  <si>
    <t>USLD DE L'HOPITAL DE CHATEAU-SALINS</t>
  </si>
  <si>
    <t>570015776</t>
  </si>
  <si>
    <t>USLD DE L'HOPITAL DE CREUTZWALD</t>
  </si>
  <si>
    <t>570015784</t>
  </si>
  <si>
    <t>USLD DE L'HOPITAL SAINT-JOSEPH BITCHE</t>
  </si>
  <si>
    <t>570016014</t>
  </si>
  <si>
    <t>USLD HOPITAL DE HOFF - CH SARREBOURG</t>
  </si>
  <si>
    <t>570022376</t>
  </si>
  <si>
    <t>USLD HOPITAL DE MARANGE-SILVANGE</t>
  </si>
  <si>
    <t>570023192</t>
  </si>
  <si>
    <t>USLD LE KEM</t>
  </si>
  <si>
    <t>570023630</t>
  </si>
  <si>
    <t>ASSOCIATION DES HOPITAUX PRIVES DE METZ</t>
  </si>
  <si>
    <t>570025254</t>
  </si>
  <si>
    <t>UNISANTE +</t>
  </si>
  <si>
    <t>880001789</t>
  </si>
  <si>
    <t>SIREV GOLBEY</t>
  </si>
  <si>
    <t>880006325</t>
  </si>
  <si>
    <t>H VAL DU MADON MIRECOURT</t>
  </si>
  <si>
    <t>880007059</t>
  </si>
  <si>
    <t>CHI EMILE DURKHEIM  EPINAL</t>
  </si>
  <si>
    <t>880007299</t>
  </si>
  <si>
    <t>CHI DE L'OUEST VOSGIEN</t>
  </si>
  <si>
    <t>880780069</t>
  </si>
  <si>
    <t>CENTRE HOSPITALIER DE GERARDMER</t>
  </si>
  <si>
    <t>880780077</t>
  </si>
  <si>
    <t>CENTRE HOSPITALIER DE SAINT-DIE</t>
  </si>
  <si>
    <t>880780093</t>
  </si>
  <si>
    <t>CENTRE HOSPITALIER DE REMIREMONT</t>
  </si>
  <si>
    <t>880780119</t>
  </si>
  <si>
    <t>CENTRE HOSPITALIER DE RAVENEL</t>
  </si>
  <si>
    <t>880780259</t>
  </si>
  <si>
    <t>H DE BRUYERES</t>
  </si>
  <si>
    <t>880780267</t>
  </si>
  <si>
    <t>H DE CHATEL-SUR-MOSELLE</t>
  </si>
  <si>
    <t>880780291</t>
  </si>
  <si>
    <t>H DE RAON L' ETAPE</t>
  </si>
  <si>
    <t>880780309</t>
  </si>
  <si>
    <t>H DE BUSSANG</t>
  </si>
  <si>
    <t>880780325</t>
  </si>
  <si>
    <t>H DE FRAIZE</t>
  </si>
  <si>
    <t>880780333</t>
  </si>
  <si>
    <t>H DE LAMARCHE</t>
  </si>
  <si>
    <t>880780341</t>
  </si>
  <si>
    <t>H DE RAMBERVILLERS</t>
  </si>
  <si>
    <t>880780358</t>
  </si>
  <si>
    <t>H LE THILLOT</t>
  </si>
  <si>
    <t>880780366</t>
  </si>
  <si>
    <t>H DE SENONES</t>
  </si>
  <si>
    <t>880780465</t>
  </si>
  <si>
    <t>MAISON D'ENFANTS LA COMBE - SENONES</t>
  </si>
  <si>
    <t>880785621</t>
  </si>
  <si>
    <t>USLD DU CH GOLBEY</t>
  </si>
  <si>
    <t>880786637</t>
  </si>
  <si>
    <t>USLD DU CH REMIREMONT</t>
  </si>
  <si>
    <t>880786645</t>
  </si>
  <si>
    <t>USLD DU CH ST-DIE</t>
  </si>
  <si>
    <t>880787692</t>
  </si>
  <si>
    <t>USLD DU CH GERARDMER</t>
  </si>
  <si>
    <t>880788773</t>
  </si>
  <si>
    <t>USLD DU CH VITTEL</t>
  </si>
  <si>
    <t>880789409</t>
  </si>
  <si>
    <t>USLD HL DE BRUYERES</t>
  </si>
  <si>
    <t>540000361</t>
  </si>
  <si>
    <t>CLINIQUE JEANNE D'ARC - LUNEVILLE</t>
  </si>
  <si>
    <t>540000445</t>
  </si>
  <si>
    <t>ESPACE CHIR. AMBROISE PARE NANCY</t>
  </si>
  <si>
    <t>540000452</t>
  </si>
  <si>
    <t>CLINIQUE ST ANDRE VANDOEUVRE</t>
  </si>
  <si>
    <t>540000478</t>
  </si>
  <si>
    <t>POLYCLINIQUE LOUIS PASTEUR ESSEY LES NANCY</t>
  </si>
  <si>
    <t>540000486</t>
  </si>
  <si>
    <t>POLYCLINIQUE DE GENTILLY NANCY</t>
  </si>
  <si>
    <t>540000981</t>
  </si>
  <si>
    <t>A. L. T. I. R. VANDOEUVRE</t>
  </si>
  <si>
    <t>540008380</t>
  </si>
  <si>
    <t>CTRE D'AUTODIAL. ET UNITE MEDICALISEE MAXEVILLE</t>
  </si>
  <si>
    <t>540010568</t>
  </si>
  <si>
    <t>ASSOCIATION HADAN VANDOEUVRE</t>
  </si>
  <si>
    <t>540013224</t>
  </si>
  <si>
    <t>POLYCLINIQUE MAJORELLE NANCY</t>
  </si>
  <si>
    <t>540018876</t>
  </si>
  <si>
    <t>CTRE D'AUTODIALYSE A ESSEY (ALTIR)</t>
  </si>
  <si>
    <t>540019023</t>
  </si>
  <si>
    <t>CENTRE D'AUTODIALYSE DE L'ALTIR MONT SAINT MARTIN</t>
  </si>
  <si>
    <t>550000178</t>
  </si>
  <si>
    <t>POLYCLINIQUE DU PARC - BAR-LE-DUC</t>
  </si>
  <si>
    <t>550002885</t>
  </si>
  <si>
    <t>CENTRE D'AUTODIALYSE ALTIR VERDUN</t>
  </si>
  <si>
    <t>550005219</t>
  </si>
  <si>
    <t>CENTRE D'AUTODIALYSE ALTIR BAR LE DUC</t>
  </si>
  <si>
    <t>570000083</t>
  </si>
  <si>
    <t>CLINIQUE SAINT NABOR ST AVOLD</t>
  </si>
  <si>
    <t>570000356</t>
  </si>
  <si>
    <t>CLINIQUE CHIR. AMBROISE PARE THIONVILLE</t>
  </si>
  <si>
    <t>570000364</t>
  </si>
  <si>
    <t>CLINIQUE NOTRE DAME DU PARC THIONVILLE</t>
  </si>
  <si>
    <t>570000646</t>
  </si>
  <si>
    <t>HOPITAL CLINIQUE CLAUDE BERNARD METZ</t>
  </si>
  <si>
    <t>570003905</t>
  </si>
  <si>
    <t>CENTRE D'AUTODYALISE ALTIR METZ</t>
  </si>
  <si>
    <t>570004002</t>
  </si>
  <si>
    <t>CENTRE D'AUTODIALYSE FREYMING-MERLEBACH</t>
  </si>
  <si>
    <t>570010082</t>
  </si>
  <si>
    <t>AUTODIALYSE - DIALYSE A DOMICILE ASA METZ</t>
  </si>
  <si>
    <t>570011635</t>
  </si>
  <si>
    <t>570015636</t>
  </si>
  <si>
    <t>CENTRE D'AUTODIALYSE DE MOULINS-LES-METZ</t>
  </si>
  <si>
    <t>570022830</t>
  </si>
  <si>
    <t>880001458</t>
  </si>
  <si>
    <t>CENTRE D'AUTODIALYSE ALTIR GERARDMER</t>
  </si>
  <si>
    <t>880001730</t>
  </si>
  <si>
    <t>CENTRE D'AUTODIALYSE ALTIR VITTEL</t>
  </si>
  <si>
    <t>880006606</t>
  </si>
  <si>
    <t>SAS HAD FRANCE EPINAL</t>
  </si>
  <si>
    <t>880780135</t>
  </si>
  <si>
    <t>880785019</t>
  </si>
  <si>
    <t>CENTRE D'AUTODIALYSE ALTIR EPINAL</t>
  </si>
  <si>
    <t>880785548</t>
  </si>
  <si>
    <t>CENTRE D'AUTODIALYSE ALTIR SAINT DIE</t>
  </si>
  <si>
    <t>880788591</t>
  </si>
  <si>
    <t>POLYCLINIQUE LA LIGNE BLEUE EPINAL</t>
  </si>
  <si>
    <t>970202156</t>
  </si>
  <si>
    <t>HOPITAL DU MARIN</t>
  </si>
  <si>
    <t>Martinique</t>
  </si>
  <si>
    <t>970202164</t>
  </si>
  <si>
    <t>HOPITAL ST ESPRIT</t>
  </si>
  <si>
    <t>970202172</t>
  </si>
  <si>
    <t>HOPITAL DES TROIS ILETS</t>
  </si>
  <si>
    <t>970202180</t>
  </si>
  <si>
    <t>CHSP DE COLSON</t>
  </si>
  <si>
    <t>970202198</t>
  </si>
  <si>
    <t>HOPITAL ROMAIN BLONDET</t>
  </si>
  <si>
    <t>970202222</t>
  </si>
  <si>
    <t>HOPITAL LOCAL DU FRANCOIS</t>
  </si>
  <si>
    <t>970208906</t>
  </si>
  <si>
    <t>CHI LORRAIN BASSE POINTE</t>
  </si>
  <si>
    <t>970210811</t>
  </si>
  <si>
    <t>GCS SI SANTE DE MARTINIQUE - CH DE LAMENTIN</t>
  </si>
  <si>
    <t>970211157</t>
  </si>
  <si>
    <t>CENTRE HOSPITALIER NORD CARAÏBE</t>
  </si>
  <si>
    <t>970211207</t>
  </si>
  <si>
    <t>CHU DE MARTINIQUE</t>
  </si>
  <si>
    <t>970211389</t>
  </si>
  <si>
    <t>USLD CHU DE MARTINIQUE</t>
  </si>
  <si>
    <t>970202313</t>
  </si>
  <si>
    <t>CLINIQUE SAINT PAUL</t>
  </si>
  <si>
    <t>970202321</t>
  </si>
  <si>
    <t>S. A. CLINIQUE SAINTE MARIE</t>
  </si>
  <si>
    <t>970203493</t>
  </si>
  <si>
    <t>A.T.I.R.</t>
  </si>
  <si>
    <t>970203774</t>
  </si>
  <si>
    <t>STEER SARL</t>
  </si>
  <si>
    <t>970209219</t>
  </si>
  <si>
    <t>E.T.E.E.R.</t>
  </si>
  <si>
    <t>970209441</t>
  </si>
  <si>
    <t>SOINS SANTE SERVICES - HAD MARTINIQUE</t>
  </si>
  <si>
    <t>090180019</t>
  </si>
  <si>
    <t>CENTRE HOSPITALIER SAINT LOUIS D'AX LES THERMES</t>
  </si>
  <si>
    <t>Midi-Pyrénées</t>
  </si>
  <si>
    <t>090780107</t>
  </si>
  <si>
    <t>C.H. DU PAYS D'OLMES</t>
  </si>
  <si>
    <t>090781774</t>
  </si>
  <si>
    <t>CHI DU VAL D'ARIEGE</t>
  </si>
  <si>
    <t>090781816</t>
  </si>
  <si>
    <t>CENTRE HOSPITALIER ARIEGE COUSERANS</t>
  </si>
  <si>
    <t>090782251</t>
  </si>
  <si>
    <t>CH DE TARASCON SUR ARIEGE</t>
  </si>
  <si>
    <t>120004528</t>
  </si>
  <si>
    <t>CH DE MILLAU</t>
  </si>
  <si>
    <t>120004619</t>
  </si>
  <si>
    <t>CH DE SAINT-AFFRIQUE</t>
  </si>
  <si>
    <t>120780044</t>
  </si>
  <si>
    <t>CH "HOPITAL JACQUES PUEL" DE RODEZ</t>
  </si>
  <si>
    <t>120780069</t>
  </si>
  <si>
    <t>CH VILLEFRANCHE DE ROUERGUE</t>
  </si>
  <si>
    <t>120780085</t>
  </si>
  <si>
    <t>CH PIERRE DELPECH DECAZEVILLE</t>
  </si>
  <si>
    <t>120780093</t>
  </si>
  <si>
    <t>CH DE SAINT GENIEZ D'OLT</t>
  </si>
  <si>
    <t>120780101</t>
  </si>
  <si>
    <t>CH INTERCOMMUNAL ESPALION ST LAURENT D'OLT</t>
  </si>
  <si>
    <t>120780135</t>
  </si>
  <si>
    <t>CENTRE DE SOINS DE SUITE ET DE READAPTATION LA CLAUZE</t>
  </si>
  <si>
    <t>120780283</t>
  </si>
  <si>
    <t>CENTRE HOSPITALIER SAINTE MARIE</t>
  </si>
  <si>
    <t>120780291</t>
  </si>
  <si>
    <t>CENTRE HOSPITALIER MAURICE FENAILLE</t>
  </si>
  <si>
    <t>120780481</t>
  </si>
  <si>
    <t>CH INTERCOMMUNAL DU VALLON SALLES LA SOURCE</t>
  </si>
  <si>
    <t>120782263</t>
  </si>
  <si>
    <t>USLD CH VILLEFRANCHE-DE-ROUERGUE</t>
  </si>
  <si>
    <t>120783097</t>
  </si>
  <si>
    <t>USLD CH MILLAU</t>
  </si>
  <si>
    <t>120784178</t>
  </si>
  <si>
    <t>USLD CH SAINT-AFFRIQUE</t>
  </si>
  <si>
    <t>120786066</t>
  </si>
  <si>
    <t>USLD ESPALION CHI ESPALION ST-LAURENT D'OLT</t>
  </si>
  <si>
    <t>120786074</t>
  </si>
  <si>
    <t>USLD CH SAINT GENIEZ D'OLT</t>
  </si>
  <si>
    <t>120786918</t>
  </si>
  <si>
    <t>USLD SEVERAC LE CHATEAU</t>
  </si>
  <si>
    <t>120786959</t>
  </si>
  <si>
    <t>USLD OLEMPS CH RODEZ</t>
  </si>
  <si>
    <t>120787262</t>
  </si>
  <si>
    <t>USLD CH DECAZEVILLE</t>
  </si>
  <si>
    <t>310001383</t>
  </si>
  <si>
    <t>USLD CH MURET</t>
  </si>
  <si>
    <t>310014329</t>
  </si>
  <si>
    <t>310018049</t>
  </si>
  <si>
    <t>USLD LA CADENE-TOULOUSE</t>
  </si>
  <si>
    <t>310018650</t>
  </si>
  <si>
    <t>SECTORISATION PSY NEBOUZAN ASEI</t>
  </si>
  <si>
    <t>310018676</t>
  </si>
  <si>
    <t>SECTORISATION PSY GUIDANCE INF ARSEAA</t>
  </si>
  <si>
    <t>310021886</t>
  </si>
  <si>
    <t>SANTE RELAIS DOMICILE</t>
  </si>
  <si>
    <t>310025093</t>
  </si>
  <si>
    <t>USLD DES MINIMES</t>
  </si>
  <si>
    <t>310180013</t>
  </si>
  <si>
    <t>CENTRE DE CONVALESCENCE ET DE GERONTOLOGIE HOPITAUX DE LUCHO</t>
  </si>
  <si>
    <t>310780481</t>
  </si>
  <si>
    <t>MECS CASTELNOUVEL</t>
  </si>
  <si>
    <t>310780671</t>
  </si>
  <si>
    <t>CH COMMINGES PYRENEES SAINT GAUDENS</t>
  </si>
  <si>
    <t>310780713</t>
  </si>
  <si>
    <t>CH DE REVEL</t>
  </si>
  <si>
    <t>310780754</t>
  </si>
  <si>
    <t>CENTRE HOSPITALIER G. MARCHANT</t>
  </si>
  <si>
    <t>310781067</t>
  </si>
  <si>
    <t>HOPITAL JOSEPH DUCUING</t>
  </si>
  <si>
    <t>310781083</t>
  </si>
  <si>
    <t>CENTRE PIERRE HANZEL</t>
  </si>
  <si>
    <t>310781406</t>
  </si>
  <si>
    <t>HOTEL DIEU ST-JACQUES CHU DE TOULOUSE</t>
  </si>
  <si>
    <t>310781422</t>
  </si>
  <si>
    <t>CRF PAUL DOTTIN</t>
  </si>
  <si>
    <t>310781430</t>
  </si>
  <si>
    <t>310782347</t>
  </si>
  <si>
    <t>INSTITUT CLAUDIUS REGAUD</t>
  </si>
  <si>
    <t>310783097</t>
  </si>
  <si>
    <t>CENTRE DE SANTE MENTALE MGEN TOULOUSE</t>
  </si>
  <si>
    <t>310786256</t>
  </si>
  <si>
    <t>CH MURET</t>
  </si>
  <si>
    <t>310790332</t>
  </si>
  <si>
    <t>USLD CHU TOULOUSE</t>
  </si>
  <si>
    <t>310792056</t>
  </si>
  <si>
    <t>USLD CH SAINT GAUDENS</t>
  </si>
  <si>
    <t>310792080</t>
  </si>
  <si>
    <t>USLD CH REVEL</t>
  </si>
  <si>
    <t>310792874</t>
  </si>
  <si>
    <t>POUPONNIERE ANDRE BOUSQUAIROL</t>
  </si>
  <si>
    <t>310794094</t>
  </si>
  <si>
    <t>USLD MARCEL RISER CH G.MARCHANT</t>
  </si>
  <si>
    <t>310795463</t>
  </si>
  <si>
    <t>CENTRE DE POST CURE APRES</t>
  </si>
  <si>
    <t>320001092</t>
  </si>
  <si>
    <t>USLD CH NOGARO</t>
  </si>
  <si>
    <t>320004310</t>
  </si>
  <si>
    <t>ETABLISSEMENT PUBLIC DE SANTE DE LOMAGNE (FLEURANCE)</t>
  </si>
  <si>
    <t>320780117</t>
  </si>
  <si>
    <t>CENTRE HOSPITALIER D'AUCH</t>
  </si>
  <si>
    <t>320780125</t>
  </si>
  <si>
    <t>CENTRE HOSPITALIER DU GERS</t>
  </si>
  <si>
    <t>320780133</t>
  </si>
  <si>
    <t>CENTRE HOSPITALIER CONDOM</t>
  </si>
  <si>
    <t>320780158</t>
  </si>
  <si>
    <t>CH DE GIMONT</t>
  </si>
  <si>
    <t>320780174</t>
  </si>
  <si>
    <t>CH INTERCOMMUNAL DE LOMBEZ ET DE SAMATAN</t>
  </si>
  <si>
    <t>320780182</t>
  </si>
  <si>
    <t>CH DE MAUVEZIN</t>
  </si>
  <si>
    <t>320780190</t>
  </si>
  <si>
    <t>CH DE MIRANDE</t>
  </si>
  <si>
    <t>320780208</t>
  </si>
  <si>
    <t>CH DE NOGARO</t>
  </si>
  <si>
    <t>320780216</t>
  </si>
  <si>
    <t>CH DE VIC-FEZENSAC</t>
  </si>
  <si>
    <t>320780323</t>
  </si>
  <si>
    <t>CENTRE PEDIATRIQUE DE MEDECINE PHYSIQUE ET DE READAPTATION D</t>
  </si>
  <si>
    <t>320784036</t>
  </si>
  <si>
    <t>USLD CH INTERCOMMUNAL DE LOMBEZ ET DE SAMATAN</t>
  </si>
  <si>
    <t>320784069</t>
  </si>
  <si>
    <t>USLD LA RIBERE CH AUCH</t>
  </si>
  <si>
    <t>320784549</t>
  </si>
  <si>
    <t>USLD CH CONDOM</t>
  </si>
  <si>
    <t>320784952</t>
  </si>
  <si>
    <t>USLD CH GIMONT</t>
  </si>
  <si>
    <t>460000060</t>
  </si>
  <si>
    <t>CENTRE DE REEDUCATION FONCTIONNELLE LA ROSERAIE</t>
  </si>
  <si>
    <t>460780083</t>
  </si>
  <si>
    <t>CENTRE HOSPITALIER FIGEAC</t>
  </si>
  <si>
    <t>460780091</t>
  </si>
  <si>
    <t>CENTRE HOSPITALIER SAINT CERE</t>
  </si>
  <si>
    <t>460780208</t>
  </si>
  <si>
    <t>CENTRE HOSPITALIER JEAN COULON GOURDON</t>
  </si>
  <si>
    <t>460780216</t>
  </si>
  <si>
    <t>CENTRE HOSPITALIER JEAN ROUGIER CAHOR</t>
  </si>
  <si>
    <t>460780430</t>
  </si>
  <si>
    <t>CENTRE HOSPITALIER LOUIS CONTE GRAMAT</t>
  </si>
  <si>
    <t>460780554</t>
  </si>
  <si>
    <t>CENTRE HOSPITALIER SPECIALISE DE LEYME</t>
  </si>
  <si>
    <t>460785595</t>
  </si>
  <si>
    <t>USLD CH CAHORS</t>
  </si>
  <si>
    <t>460786767</t>
  </si>
  <si>
    <t>USLD CH SAINT CERE</t>
  </si>
  <si>
    <t>650780158</t>
  </si>
  <si>
    <t>CENTRE HOSPITALIER LOURDES</t>
  </si>
  <si>
    <t>650780166</t>
  </si>
  <si>
    <t>CENTRE HOSPITALIER BAGNERES DE BIGORRE</t>
  </si>
  <si>
    <t>650780174</t>
  </si>
  <si>
    <t>CENTRE HOSPITALIER DE LANNEMEZAN</t>
  </si>
  <si>
    <t>650780190</t>
  </si>
  <si>
    <t>HOPITAL LE MONTAIGU</t>
  </si>
  <si>
    <t>650780398</t>
  </si>
  <si>
    <t>CENTRE MEDICAL NATIONAL DE LA MGEN L'ARBIZON</t>
  </si>
  <si>
    <t>650783160</t>
  </si>
  <si>
    <t>CH DE BIGORRE</t>
  </si>
  <si>
    <t>650786635</t>
  </si>
  <si>
    <t>USLD CH LOURDES</t>
  </si>
  <si>
    <t>650786668</t>
  </si>
  <si>
    <t>USLD CH BAGNERES</t>
  </si>
  <si>
    <t>650786684</t>
  </si>
  <si>
    <t>USLD CHIC TARBES VIC EN BIGORRE</t>
  </si>
  <si>
    <t>650788565</t>
  </si>
  <si>
    <t>USLD HOPITAUX LANNEMEZAN</t>
  </si>
  <si>
    <t>810000158</t>
  </si>
  <si>
    <t>CLINIQUE REFUGE PROTESTANT</t>
  </si>
  <si>
    <t>810000232</t>
  </si>
  <si>
    <t>CRF ALBI UNION MUTUALISTE TARNAISE</t>
  </si>
  <si>
    <t>810000331</t>
  </si>
  <si>
    <t>CENTRE HOSPITALIER D'ALBI</t>
  </si>
  <si>
    <t>810000349</t>
  </si>
  <si>
    <t>CENTRE HOSPITALIER DE GAILLAC</t>
  </si>
  <si>
    <t>810000380</t>
  </si>
  <si>
    <t>HOPITAL DU PAYS DE L'AUTAN SITE DE CASTRES</t>
  </si>
  <si>
    <t>810000398</t>
  </si>
  <si>
    <t>CH DE GRAULHET</t>
  </si>
  <si>
    <t>810000448</t>
  </si>
  <si>
    <t>POLYCLINIQUE SAINTE BARBE</t>
  </si>
  <si>
    <t>810000455</t>
  </si>
  <si>
    <t>CENTRE HOSPITALIER DE LAVAUR</t>
  </si>
  <si>
    <t>810002022</t>
  </si>
  <si>
    <t>CTRE HOSP SPECIALISE PIERRE JAMET ALB</t>
  </si>
  <si>
    <t>810003954</t>
  </si>
  <si>
    <t>CENTRE READAPTATION PERSONNES AGEES ALBI</t>
  </si>
  <si>
    <t>810010538</t>
  </si>
  <si>
    <t>USLD CH GAILLAC</t>
  </si>
  <si>
    <t>810100297</t>
  </si>
  <si>
    <t>USLD CH ALBI</t>
  </si>
  <si>
    <t>810100313</t>
  </si>
  <si>
    <t>USLD CH LAVAUR</t>
  </si>
  <si>
    <t>810100370</t>
  </si>
  <si>
    <t>USLD CH MAZAMET</t>
  </si>
  <si>
    <t>820000016</t>
  </si>
  <si>
    <t>CENTRE HOSPITALIER DE MONTAUBAN</t>
  </si>
  <si>
    <t>820000206</t>
  </si>
  <si>
    <t>ETABLISSEMENT PUBLIC DE SANTE DE NEGREPELISSE</t>
  </si>
  <si>
    <t>820000248</t>
  </si>
  <si>
    <t>CH (EX-HL) DES DEUX RIVES</t>
  </si>
  <si>
    <t>820000438</t>
  </si>
  <si>
    <t>USLD HL CAUSSADE</t>
  </si>
  <si>
    <t>820003911</t>
  </si>
  <si>
    <t>FONDATION JOHN BOST LOU CAMIN</t>
  </si>
  <si>
    <t>820004950</t>
  </si>
  <si>
    <t>CH DE MOISSAC</t>
  </si>
  <si>
    <t>820005403</t>
  </si>
  <si>
    <t>USLD CH MONTAUBAN</t>
  </si>
  <si>
    <t>820005908</t>
  </si>
  <si>
    <t>SECTORISATION PSY MONTAUBAN ASEI</t>
  </si>
  <si>
    <t>090002478</t>
  </si>
  <si>
    <t>ASSOCIATION ECHO SANTE HOSPITALISATION A DOMICILE</t>
  </si>
  <si>
    <t>090002833</t>
  </si>
  <si>
    <t>ANTENNE AUTODIALYSE ASSISTEE PAMIERS</t>
  </si>
  <si>
    <t>090784125</t>
  </si>
  <si>
    <t>UNITE AUTODIALYSE DE LAVELANET</t>
  </si>
  <si>
    <t>090784679</t>
  </si>
  <si>
    <t>UNITE AUTODIALYSE DE ST-LIZIER</t>
  </si>
  <si>
    <t>120005228</t>
  </si>
  <si>
    <t>ANTENNE AUTODIALYSE ASSISTEE RODEZ</t>
  </si>
  <si>
    <t>120780036</t>
  </si>
  <si>
    <t>120783618</t>
  </si>
  <si>
    <t>UDSMA</t>
  </si>
  <si>
    <t>120787254</t>
  </si>
  <si>
    <t>AUTODIALYSE DE MILLAU</t>
  </si>
  <si>
    <t>120787429</t>
  </si>
  <si>
    <t>UNITE D AUTODIALYSE DE VILLEFRANCHE DE ROUERGUE</t>
  </si>
  <si>
    <t>120788088</t>
  </si>
  <si>
    <t>UNITE AUTODIALYSE DE DECAZEVILLE</t>
  </si>
  <si>
    <t>310006473</t>
  </si>
  <si>
    <t>UNITE D'AUTODIALYSE DE RIEUX</t>
  </si>
  <si>
    <t>310006481</t>
  </si>
  <si>
    <t>UNITE AUTODIALYSE BALMA</t>
  </si>
  <si>
    <t>310018684</t>
  </si>
  <si>
    <t>ANTENNE D' AUTODIALYSE TOULOUSE SANS ST-EXPUPERY</t>
  </si>
  <si>
    <t>310020169</t>
  </si>
  <si>
    <t>UNITE MEDICALISEE DE DIALYSE COLOMIERS</t>
  </si>
  <si>
    <t>310020904</t>
  </si>
  <si>
    <t>ASSOCIATION IFREARES</t>
  </si>
  <si>
    <t>310023528</t>
  </si>
  <si>
    <t>GCS TELESANTE MIDI-PYRENEES</t>
  </si>
  <si>
    <t>310780085</t>
  </si>
  <si>
    <t>CLINIQUE SAINT-NICOLAS</t>
  </si>
  <si>
    <t>310780101</t>
  </si>
  <si>
    <t>CLINIQUE SAINT JEAN LANGUEDOC</t>
  </si>
  <si>
    <t>310780135</t>
  </si>
  <si>
    <t>CLINIQUE SARRUS-TEINTURIERS</t>
  </si>
  <si>
    <t>310780150</t>
  </si>
  <si>
    <t>CLINIQUE MEDIPOLE GARONNE</t>
  </si>
  <si>
    <t>310780259</t>
  </si>
  <si>
    <t>S.A. CLINIQUE PASTEUR</t>
  </si>
  <si>
    <t>310780283</t>
  </si>
  <si>
    <t>NOUVELLE CLINIQUE DE L'UNION</t>
  </si>
  <si>
    <t>310780309</t>
  </si>
  <si>
    <t>310780366</t>
  </si>
  <si>
    <t>CLINIQUE MONIE</t>
  </si>
  <si>
    <t>310780374</t>
  </si>
  <si>
    <t>CLINIQUE DU CHATEAU DE VERNHES</t>
  </si>
  <si>
    <t>310780382</t>
  </si>
  <si>
    <t>310781000</t>
  </si>
  <si>
    <t>CLINIQUE DES CEDRES</t>
  </si>
  <si>
    <t>310781505</t>
  </si>
  <si>
    <t>CLINIQUE D'OCCITANIE</t>
  </si>
  <si>
    <t>310781695</t>
  </si>
  <si>
    <t>POLYCLINIQUE MEDICALE DE LA LEZE</t>
  </si>
  <si>
    <t>310782016</t>
  </si>
  <si>
    <t>CLINIQUE NEPHRO. SAINT EXUPERY</t>
  </si>
  <si>
    <t>310782065</t>
  </si>
  <si>
    <t>CENTRE D EDUCATION A LA DIALYSE ROBERT MONTHIEU</t>
  </si>
  <si>
    <t>310786389</t>
  </si>
  <si>
    <t>SARL CLINIQUE DES PYRENEES</t>
  </si>
  <si>
    <t>310793401</t>
  </si>
  <si>
    <t>ANTENNE AUTODIALYSE BESSIERES</t>
  </si>
  <si>
    <t>310793419</t>
  </si>
  <si>
    <t>ANTENNE AUTODIALYSE SAINT GAUDENS BD ENCORE</t>
  </si>
  <si>
    <t>310793435</t>
  </si>
  <si>
    <t>ANTENNE AUTODIALYSE VILLEFRANCHE DE LAURAGAIS</t>
  </si>
  <si>
    <t>310793542</t>
  </si>
  <si>
    <t>UNITE D AUTODIALYSE CARBONNE</t>
  </si>
  <si>
    <t>310793559</t>
  </si>
  <si>
    <t>UNITE D AUTODIALYSE TOULOUSE BONNEFOY</t>
  </si>
  <si>
    <t>310793567</t>
  </si>
  <si>
    <t>UNITE D AUTODIALYSE BLAGNAC</t>
  </si>
  <si>
    <t>310793575</t>
  </si>
  <si>
    <t>UNITE D AUTODIALYSE TOULOUSE CEPIERE</t>
  </si>
  <si>
    <t>310793807</t>
  </si>
  <si>
    <t>ANTENNE AUTODIALYSE BRAX</t>
  </si>
  <si>
    <t>310793849</t>
  </si>
  <si>
    <t>UNITE D AUTODIALYSE COLOMIERS</t>
  </si>
  <si>
    <t>310794417</t>
  </si>
  <si>
    <t>CENTRE NEPHROLOGIQUE D'OCCITANIE MURET</t>
  </si>
  <si>
    <t>310794524</t>
  </si>
  <si>
    <t>UNITE D AUTODIALYSE ST-GAUDENS ST-PLANCARD</t>
  </si>
  <si>
    <t>310794532</t>
  </si>
  <si>
    <t>ANTENNE AUTODIALYSE TOULOUSE BASSO CAMBO</t>
  </si>
  <si>
    <t>310796768</t>
  </si>
  <si>
    <t>ANTENNE AUTODIALYSE BAGNERE DE LUCHON</t>
  </si>
  <si>
    <t>310796776</t>
  </si>
  <si>
    <t>ANTENNE AUTODIALYSE REVEL</t>
  </si>
  <si>
    <t>310797535</t>
  </si>
  <si>
    <t>UNITE D AUTODIALYSE TOULOUSE FERETRA</t>
  </si>
  <si>
    <t>320000680</t>
  </si>
  <si>
    <t>UNITE D AUTODIALYSE DE NOGARO</t>
  </si>
  <si>
    <t>320001050</t>
  </si>
  <si>
    <t>ANTENNE D'AUTODIALYSE MIRANDE</t>
  </si>
  <si>
    <t>320001076</t>
  </si>
  <si>
    <t>AURAD AQUITAINE LIGARDES</t>
  </si>
  <si>
    <t>320001688</t>
  </si>
  <si>
    <t>ANT. AUTODIALYSE CONDOM</t>
  </si>
  <si>
    <t>320004328</t>
  </si>
  <si>
    <t>HAD DU GERS</t>
  </si>
  <si>
    <t>320780067</t>
  </si>
  <si>
    <t>POLYCLINIQUE DE GASCOGNE</t>
  </si>
  <si>
    <t>320784515</t>
  </si>
  <si>
    <t>UNITE D AUTODIALYSE PAVIE</t>
  </si>
  <si>
    <t>320785587</t>
  </si>
  <si>
    <t>UNITE D AUTODIALYSE FLEURANCE</t>
  </si>
  <si>
    <t>460003668</t>
  </si>
  <si>
    <t>HAD NOTRE DAME (BRETENOUX)</t>
  </si>
  <si>
    <t>460004641</t>
  </si>
  <si>
    <t>ANTENNE D'AUTODIALYSE PRAYSSAC</t>
  </si>
  <si>
    <t>460006075</t>
  </si>
  <si>
    <t>CLINIQUE FONT REDONDE</t>
  </si>
  <si>
    <t>460780042</t>
  </si>
  <si>
    <t>SA CLINIQUE DU QUERCY</t>
  </si>
  <si>
    <t>460786346</t>
  </si>
  <si>
    <t>UNITE D AUTODIALYSE CAHORS</t>
  </si>
  <si>
    <t>460786353</t>
  </si>
  <si>
    <t>UNITE D AUTODIALYSE FIGEAC</t>
  </si>
  <si>
    <t>460786478</t>
  </si>
  <si>
    <t>UNITE D AUTODIALYSE MONTFAUCON</t>
  </si>
  <si>
    <t>650001779</t>
  </si>
  <si>
    <t>HAD DE BIGORRE</t>
  </si>
  <si>
    <t>650002579</t>
  </si>
  <si>
    <t>CLINIQUE ORMEAU PYRENEES</t>
  </si>
  <si>
    <t>650005044</t>
  </si>
  <si>
    <t>ANTENNE D'AUTODIALYSE BIGORRE</t>
  </si>
  <si>
    <t>650780075</t>
  </si>
  <si>
    <t>CENTRE DE DIALYSE</t>
  </si>
  <si>
    <t>650780679</t>
  </si>
  <si>
    <t>S.A. CLINIQUE DE L'ORMEAU</t>
  </si>
  <si>
    <t>650788573</t>
  </si>
  <si>
    <t>ANTENNE AUTODIALYSE MAUBOURGUET</t>
  </si>
  <si>
    <t>650788599</t>
  </si>
  <si>
    <t>UNITE D AUTODIALYSE LANNEMEZAN</t>
  </si>
  <si>
    <t>650788607</t>
  </si>
  <si>
    <t>UNITE D AUTODIALYSE LOURDES</t>
  </si>
  <si>
    <t>650788615</t>
  </si>
  <si>
    <t>UNITE D AUTODIALYSE TARBES</t>
  </si>
  <si>
    <t>810000224</t>
  </si>
  <si>
    <t>CENTRE MEDICO CHIRURGICAL ET OBSTETRICAL CLAUDE BERNARD</t>
  </si>
  <si>
    <t>810007989</t>
  </si>
  <si>
    <t>HAD FRANCE ALBI LAVAUR</t>
  </si>
  <si>
    <t>810101170</t>
  </si>
  <si>
    <t>CLINIQUE TOULOUSE LAUTREC</t>
  </si>
  <si>
    <t>810101444</t>
  </si>
  <si>
    <t>S.A POLYCLINIQUE DU SIDOBRE</t>
  </si>
  <si>
    <t>810101741</t>
  </si>
  <si>
    <t>ANTENNE AUTODIALYSE DE CASTRES</t>
  </si>
  <si>
    <t>810101758</t>
  </si>
  <si>
    <t>ANTENNE AUTODIALYSE GRAULHET</t>
  </si>
  <si>
    <t>810102947</t>
  </si>
  <si>
    <t>ANTENNE AUTODIALYSE LESCURE D'ALBIGEOIS</t>
  </si>
  <si>
    <t>820000040</t>
  </si>
  <si>
    <t>CLINIQUE CROIX SAINT MICHEL</t>
  </si>
  <si>
    <t>820000057</t>
  </si>
  <si>
    <t>CLINIQUE DU PONT DE CHAUME</t>
  </si>
  <si>
    <t>820000065</t>
  </si>
  <si>
    <t>CLINIQUE DU DOCTEUR CAVE</t>
  </si>
  <si>
    <t>820001550</t>
  </si>
  <si>
    <t>ANTENNE D'AUTODIALYSE MONTAUBAN NORD</t>
  </si>
  <si>
    <t>820005791</t>
  </si>
  <si>
    <t>ANTENNE D 'AUTODIALYSE CASTELSARRASIN</t>
  </si>
  <si>
    <t>820007920</t>
  </si>
  <si>
    <t>ANTENNE AUTODIALYSE MONTAUBAN SUD</t>
  </si>
  <si>
    <t>590000188</t>
  </si>
  <si>
    <t>CLCC OSCAR LAMBRET LILLE</t>
  </si>
  <si>
    <t>Nord-Pas-de-Calais</t>
  </si>
  <si>
    <t>590001749</t>
  </si>
  <si>
    <t>POLYCLINIQUE DE GRANDE SYNTHE</t>
  </si>
  <si>
    <t>590002317</t>
  </si>
  <si>
    <t>CENTRE CHATEAU MAINTENON</t>
  </si>
  <si>
    <t>590034740</t>
  </si>
  <si>
    <t>EPSM AGGLO LILLOISE ST-ANDRE</t>
  </si>
  <si>
    <t>590039863</t>
  </si>
  <si>
    <t>UGECAM NORD PAS-DE-CALAIS PICARDIE</t>
  </si>
  <si>
    <t>590043162</t>
  </si>
  <si>
    <t>USLD FRATERNITÉ CH ROUBAIX</t>
  </si>
  <si>
    <t>590049565</t>
  </si>
  <si>
    <t>MAISON MEDICALE JEAN XXIII</t>
  </si>
  <si>
    <t>590051801</t>
  </si>
  <si>
    <t>GCS DU GPT DES HOPITAUX DE L'ICL</t>
  </si>
  <si>
    <t>590053120</t>
  </si>
  <si>
    <t>GROUPE HOSPITALIER LOOS HAUBOURDIN</t>
  </si>
  <si>
    <t>590780052</t>
  </si>
  <si>
    <t>CH SOMAIN</t>
  </si>
  <si>
    <t>590780128</t>
  </si>
  <si>
    <t>CRF HELENE BOREL</t>
  </si>
  <si>
    <t>590780185</t>
  </si>
  <si>
    <t>CH LA BASSEE</t>
  </si>
  <si>
    <t>590780193</t>
  </si>
  <si>
    <t>CHR LILLE</t>
  </si>
  <si>
    <t>590780227</t>
  </si>
  <si>
    <t>CH SECLIN</t>
  </si>
  <si>
    <t>590781415</t>
  </si>
  <si>
    <t>CH DUNKERQUE</t>
  </si>
  <si>
    <t>590781605</t>
  </si>
  <si>
    <t>CH CAMBRAI</t>
  </si>
  <si>
    <t>590781621</t>
  </si>
  <si>
    <t>CH LE CATEAU-CAMBRESIS</t>
  </si>
  <si>
    <t>590781639</t>
  </si>
  <si>
    <t>CH JEUMONT</t>
  </si>
  <si>
    <t>590781647</t>
  </si>
  <si>
    <t>CH HAUMONT</t>
  </si>
  <si>
    <t>590781662</t>
  </si>
  <si>
    <t>CH FOURMIES</t>
  </si>
  <si>
    <t>590781670</t>
  </si>
  <si>
    <t>CH LE QUESNOY</t>
  </si>
  <si>
    <t>590781795</t>
  </si>
  <si>
    <t>CH AVESNES SUR HELPE</t>
  </si>
  <si>
    <t>590781803</t>
  </si>
  <si>
    <t>CH SAMBRE-AVESNOIS</t>
  </si>
  <si>
    <t>590781811</t>
  </si>
  <si>
    <t>CH FELLERIES-LIESSIES</t>
  </si>
  <si>
    <t>590781902</t>
  </si>
  <si>
    <t>CH TOURCOING</t>
  </si>
  <si>
    <t>590782165</t>
  </si>
  <si>
    <t>CH DENAIN</t>
  </si>
  <si>
    <t>590782207</t>
  </si>
  <si>
    <t>CH SAINT-AMAND-LES-EAUX</t>
  </si>
  <si>
    <t>590782215</t>
  </si>
  <si>
    <t>CH VALENCIENNES</t>
  </si>
  <si>
    <t>590782421</t>
  </si>
  <si>
    <t>CH ROUBAIX</t>
  </si>
  <si>
    <t>590782439</t>
  </si>
  <si>
    <t>CH WATTRELOS</t>
  </si>
  <si>
    <t>590782611</t>
  </si>
  <si>
    <t>CRF MARC SAUTELET</t>
  </si>
  <si>
    <t>590782637</t>
  </si>
  <si>
    <t>CH ARMENTIERES</t>
  </si>
  <si>
    <t>590782645</t>
  </si>
  <si>
    <t>CH BAILLEUL</t>
  </si>
  <si>
    <t>590782652</t>
  </si>
  <si>
    <t>CH HAZEBROUCK</t>
  </si>
  <si>
    <t>590782660</t>
  </si>
  <si>
    <t>EPSM LILLE METROPOLE ARMENTIERES</t>
  </si>
  <si>
    <t>590782678</t>
  </si>
  <si>
    <t>EPSM DES FLANDRES</t>
  </si>
  <si>
    <t>590782694</t>
  </si>
  <si>
    <t>CENTRE DE CONVALESCENCE PONT BERTIN</t>
  </si>
  <si>
    <t>590783171</t>
  </si>
  <si>
    <t>CENTRE SSR LES ABEILLES</t>
  </si>
  <si>
    <t>590783239</t>
  </si>
  <si>
    <t>CH DOUAI</t>
  </si>
  <si>
    <t>590784245</t>
  </si>
  <si>
    <t>CH ZUYDCOOTE</t>
  </si>
  <si>
    <t>590785341</t>
  </si>
  <si>
    <t>HOPITAL DE JOUR DE LA M.G.E.N.</t>
  </si>
  <si>
    <t>590785424</t>
  </si>
  <si>
    <t>C.A.E.A.I. LADAPT CAMBRAI</t>
  </si>
  <si>
    <t>590785663</t>
  </si>
  <si>
    <t>CH INTERCOMMUNAL WASQUEHAL</t>
  </si>
  <si>
    <t>590786984</t>
  </si>
  <si>
    <t>U.L.S. ESCAUDAIN</t>
  </si>
  <si>
    <t>590790473</t>
  </si>
  <si>
    <t>LA PLAINE DE SCARPE LALLAING</t>
  </si>
  <si>
    <t>590797346</t>
  </si>
  <si>
    <t>U.L.S POUR PA FRESNES</t>
  </si>
  <si>
    <t>590804241</t>
  </si>
  <si>
    <t>USLD CH CAMBRAI</t>
  </si>
  <si>
    <t>590804274</t>
  </si>
  <si>
    <t>USLD CH ARMENTIERES</t>
  </si>
  <si>
    <t>590804290</t>
  </si>
  <si>
    <t>USLD CH AVESNES SUR HELPE</t>
  </si>
  <si>
    <t>590804324</t>
  </si>
  <si>
    <t>USLD CH DENAIN</t>
  </si>
  <si>
    <t>590804340</t>
  </si>
  <si>
    <t>USLD CH DUNKERQUE</t>
  </si>
  <si>
    <t>590804373</t>
  </si>
  <si>
    <t>USLD CH FOURMIES</t>
  </si>
  <si>
    <t>590804399</t>
  </si>
  <si>
    <t>USLD CH HAUMONT</t>
  </si>
  <si>
    <t>590804449</t>
  </si>
  <si>
    <t>USLD LES BATELIERS CHR LILLE</t>
  </si>
  <si>
    <t>590804522</t>
  </si>
  <si>
    <t>USLD CH SECLIN</t>
  </si>
  <si>
    <t>590804548</t>
  </si>
  <si>
    <t>USLD CH SOMAIN</t>
  </si>
  <si>
    <t>590804662</t>
  </si>
  <si>
    <t>USLD CH LE QUESNOY</t>
  </si>
  <si>
    <t>590811485</t>
  </si>
  <si>
    <t>CENTRE SLD LE MOLINEL WASQUEHAL</t>
  </si>
  <si>
    <t>590812228</t>
  </si>
  <si>
    <t>USLD CH DOUAI</t>
  </si>
  <si>
    <t>590812244</t>
  </si>
  <si>
    <t>590812749</t>
  </si>
  <si>
    <t>USLD CH VALENCIENNES</t>
  </si>
  <si>
    <t>620000026</t>
  </si>
  <si>
    <t>ETABLISSEMENT HOPALE BERCK</t>
  </si>
  <si>
    <t>620000596</t>
  </si>
  <si>
    <t>CENTRE LA PRESQU'ILE - L'ARCHIPEL</t>
  </si>
  <si>
    <t>620001834</t>
  </si>
  <si>
    <t>GROUPE AHNAC</t>
  </si>
  <si>
    <t>620027839</t>
  </si>
  <si>
    <t>CENTRE JOLIOT CURIE GCS PUBLIC PRIVE LITTORAL</t>
  </si>
  <si>
    <t>620100057</t>
  </si>
  <si>
    <t>CH ARRAS</t>
  </si>
  <si>
    <t>620100073</t>
  </si>
  <si>
    <t>CH BAPAUME</t>
  </si>
  <si>
    <t>620100081</t>
  </si>
  <si>
    <t>CH DU TERNOIS</t>
  </si>
  <si>
    <t>620100461</t>
  </si>
  <si>
    <t>CH D'HESDIN</t>
  </si>
  <si>
    <t>620100651</t>
  </si>
  <si>
    <t>CH BETHUNE</t>
  </si>
  <si>
    <t>620100669</t>
  </si>
  <si>
    <t>CH CARVIN</t>
  </si>
  <si>
    <t>620100677</t>
  </si>
  <si>
    <t>CH HENIN BEAUMONT</t>
  </si>
  <si>
    <t>620100685</t>
  </si>
  <si>
    <t>CH LENS</t>
  </si>
  <si>
    <t>620101287</t>
  </si>
  <si>
    <t>EPSM VAL DE LYS ARTOIS</t>
  </si>
  <si>
    <t>620101295</t>
  </si>
  <si>
    <t>CH AIRE SUR LA LYS</t>
  </si>
  <si>
    <t>620101337</t>
  </si>
  <si>
    <t>CH CALAIS</t>
  </si>
  <si>
    <t>620101360</t>
  </si>
  <si>
    <t>CH REGION DE ST-OMER</t>
  </si>
  <si>
    <t>620102954</t>
  </si>
  <si>
    <t>UNITE SOINS ET CONV. LE SURGEON</t>
  </si>
  <si>
    <t>620103432</t>
  </si>
  <si>
    <t>CH ARRONDISSEMENT DE MONTREUIL</t>
  </si>
  <si>
    <t>620103440</t>
  </si>
  <si>
    <t>CH BOULOGNE-SUR-MER</t>
  </si>
  <si>
    <t>620105957</t>
  </si>
  <si>
    <t>USLD CH DU TERNOIS</t>
  </si>
  <si>
    <t>620105965</t>
  </si>
  <si>
    <t>USLD CH BETHUNE</t>
  </si>
  <si>
    <t>620106203</t>
  </si>
  <si>
    <t>UNITE SOINS ET CONVALESCENCE LA ROSERAIE</t>
  </si>
  <si>
    <t>620106625</t>
  </si>
  <si>
    <t>MAISON SLD LA MANAIE AUCHEL</t>
  </si>
  <si>
    <t>620108357</t>
  </si>
  <si>
    <t>USLD MONTREUIL CH ARROND DE MONTREUIL</t>
  </si>
  <si>
    <t>620111005</t>
  </si>
  <si>
    <t>USLD GERNEZ RIEUX CH REGION SAINT-OMER</t>
  </si>
  <si>
    <t>620111062</t>
  </si>
  <si>
    <t>USLD CH LENS</t>
  </si>
  <si>
    <t>620111195</t>
  </si>
  <si>
    <t>USLD CH ARRAS</t>
  </si>
  <si>
    <t>620112607</t>
  </si>
  <si>
    <t>INSTITUT A. CALMETTE CAMIERS</t>
  </si>
  <si>
    <t>620115402</t>
  </si>
  <si>
    <t>USLD HL HESDIN</t>
  </si>
  <si>
    <t>620115592</t>
  </si>
  <si>
    <t>620116467</t>
  </si>
  <si>
    <t>USLD CH BOULOGNE SUR MER</t>
  </si>
  <si>
    <t>620116558</t>
  </si>
  <si>
    <t>USLD POLYCLINIQUE DE LIEVIN</t>
  </si>
  <si>
    <t>620117606</t>
  </si>
  <si>
    <t>MAISON LA MANAIE CONVALESCENCE</t>
  </si>
  <si>
    <t>620118190</t>
  </si>
  <si>
    <t>USLD HL AIRE-SUR-LA LYS</t>
  </si>
  <si>
    <t>620118299</t>
  </si>
  <si>
    <t>USLD CH CALAIS</t>
  </si>
  <si>
    <t>620118471</t>
  </si>
  <si>
    <t>USLD CH HENIN-BEAUMONT</t>
  </si>
  <si>
    <t>590006896</t>
  </si>
  <si>
    <t>CLIN. CHIR. DE LA THIERACHE</t>
  </si>
  <si>
    <t>590008041</t>
  </si>
  <si>
    <t>590008306</t>
  </si>
  <si>
    <t>CENTRE D'AUTODIALYSE ADH DE SOMAIN</t>
  </si>
  <si>
    <t>590015418</t>
  </si>
  <si>
    <t>590023438</t>
  </si>
  <si>
    <t>590024618</t>
  </si>
  <si>
    <t>590024659</t>
  </si>
  <si>
    <t>590025128</t>
  </si>
  <si>
    <t>HAD HAINAUT</t>
  </si>
  <si>
    <t>590031738</t>
  </si>
  <si>
    <t>590032108</t>
  </si>
  <si>
    <t>HOPITAL A DOMICILE DU DOUAISIS</t>
  </si>
  <si>
    <t>590032199</t>
  </si>
  <si>
    <t>HOPITAL A DOMICILE DU CAMBRESIS</t>
  </si>
  <si>
    <t>590034815</t>
  </si>
  <si>
    <t>CTRE D'AUTODIALYSE PONT/SAMBRE</t>
  </si>
  <si>
    <t>590035200</t>
  </si>
  <si>
    <t>CTRE AUTODIALYSE SANTELYS FACHES-THUM</t>
  </si>
  <si>
    <t>590035390</t>
  </si>
  <si>
    <t>CTRE D'AUTODIALYSE ADH DE LAMBERSART</t>
  </si>
  <si>
    <t>590035838</t>
  </si>
  <si>
    <t>HAD SAMBRE AVESNOIS</t>
  </si>
  <si>
    <t>590040317</t>
  </si>
  <si>
    <t>590040325</t>
  </si>
  <si>
    <t>590041471</t>
  </si>
  <si>
    <t>590043469</t>
  </si>
  <si>
    <t>HAD DE FLANDRE MARITIME</t>
  </si>
  <si>
    <t>590044640</t>
  </si>
  <si>
    <t>590045514</t>
  </si>
  <si>
    <t>590045951</t>
  </si>
  <si>
    <t>UNITE DE DIALYSE DE PONT-A-MARCQ</t>
  </si>
  <si>
    <t>590046124</t>
  </si>
  <si>
    <t>SANTELYS HAD ROUBAIX ET ENVIRONS</t>
  </si>
  <si>
    <t>590046579</t>
  </si>
  <si>
    <t>CENTRE D'AUTODIALYSE MARLY</t>
  </si>
  <si>
    <t>590046751</t>
  </si>
  <si>
    <t>590046769</t>
  </si>
  <si>
    <t>590780060</t>
  </si>
  <si>
    <t>590780094</t>
  </si>
  <si>
    <t>CENTRE LEONARD DE VINCI</t>
  </si>
  <si>
    <t>590780250</t>
  </si>
  <si>
    <t>CLINIQUE LILLE-SUD</t>
  </si>
  <si>
    <t>590780268</t>
  </si>
  <si>
    <t>POLYCLINIQUE DU BOIS</t>
  </si>
  <si>
    <t>590780342</t>
  </si>
  <si>
    <t>590780383</t>
  </si>
  <si>
    <t>POLYCLINIQUE DE LA LOUVIERE</t>
  </si>
  <si>
    <t>590781571</t>
  </si>
  <si>
    <t>CLINIQUE DU CAMBRESIS</t>
  </si>
  <si>
    <t>590781951</t>
  </si>
  <si>
    <t>590782256</t>
  </si>
  <si>
    <t>CLINIQUE DES DENTELLIERES</t>
  </si>
  <si>
    <t>590782298</t>
  </si>
  <si>
    <t>CLINIQUE DU PARC ST-SAULVE</t>
  </si>
  <si>
    <t>590782496</t>
  </si>
  <si>
    <t>CLINIQUE SAINT JEAN</t>
  </si>
  <si>
    <t>590782546</t>
  </si>
  <si>
    <t>CLINIQUE DE VILLENEUVE D'ASCQ</t>
  </si>
  <si>
    <t>590782553</t>
  </si>
  <si>
    <t>HOPITAL PRIVE DE VILLENEUVE D'ASCQ</t>
  </si>
  <si>
    <t>590784484</t>
  </si>
  <si>
    <t>590784914</t>
  </si>
  <si>
    <t>590788964</t>
  </si>
  <si>
    <t>POLYCLINIQUE DU PARC MAUBEUGE</t>
  </si>
  <si>
    <t>590790655</t>
  </si>
  <si>
    <t>CLIN. CHIR. ST ROCH RONCQ</t>
  </si>
  <si>
    <t>590806360</t>
  </si>
  <si>
    <t>CLINIQUE DE LA MITTERIE</t>
  </si>
  <si>
    <t>590806428</t>
  </si>
  <si>
    <t>CTRE D'AUTODIALYSE ADH DE DOUAI</t>
  </si>
  <si>
    <t>590810099</t>
  </si>
  <si>
    <t>CENTRE D'AUTODIALYSE ADH DE CAMBRAI</t>
  </si>
  <si>
    <t>590810941</t>
  </si>
  <si>
    <t>590811006</t>
  </si>
  <si>
    <t>590812509</t>
  </si>
  <si>
    <t>SANTELYS HAD LILLE METROPOLE</t>
  </si>
  <si>
    <t>590813176</t>
  </si>
  <si>
    <t>CLINIQUE DES HETRES</t>
  </si>
  <si>
    <t>590813341</t>
  </si>
  <si>
    <t>590813382</t>
  </si>
  <si>
    <t>590813507</t>
  </si>
  <si>
    <t>POLYCLINIQUE VAL DE SAMBRE</t>
  </si>
  <si>
    <t>590813747</t>
  </si>
  <si>
    <t>CENTRE AUTODIALYSE DE FOURMIES</t>
  </si>
  <si>
    <t>590815007</t>
  </si>
  <si>
    <t>CTRE D'AUTODIALYSE ADH LA SENTINELLE</t>
  </si>
  <si>
    <t>590815056</t>
  </si>
  <si>
    <t>CLINIQUE DE FLANDRE</t>
  </si>
  <si>
    <t>590816310</t>
  </si>
  <si>
    <t>CLINIQUE ST AME</t>
  </si>
  <si>
    <t>590817458</t>
  </si>
  <si>
    <t>CLINIQUE DE LA VICTOIRE</t>
  </si>
  <si>
    <t>590817839</t>
  </si>
  <si>
    <t>POLYCLINIQUE DU VAL DE LYS</t>
  </si>
  <si>
    <t>620003889</t>
  </si>
  <si>
    <t>620006049</t>
  </si>
  <si>
    <t>CLINIQUE DE ST OMER</t>
  </si>
  <si>
    <t>620010058</t>
  </si>
  <si>
    <t>620010348</t>
  </si>
  <si>
    <t>620010389</t>
  </si>
  <si>
    <t>620011338</t>
  </si>
  <si>
    <t>620012948</t>
  </si>
  <si>
    <t>CLINIQUE MAHAUT DE TERMONDE</t>
  </si>
  <si>
    <t>620013649</t>
  </si>
  <si>
    <t>620018705</t>
  </si>
  <si>
    <t>CTRE DE DIALYSE A DOMICILE ADH HENIN B</t>
  </si>
  <si>
    <t>620020636</t>
  </si>
  <si>
    <t>CTRE D'AUTODIALYSE ADH DE ST-POL</t>
  </si>
  <si>
    <t>620024208</t>
  </si>
  <si>
    <t>CLINIQUE NEPHROLOGIQUE DE L'AUDOMAROIS</t>
  </si>
  <si>
    <t>620025494</t>
  </si>
  <si>
    <t>620100099</t>
  </si>
  <si>
    <t>HOPITAL PRIVE ARRAS LES BONNETTES</t>
  </si>
  <si>
    <t>620100487</t>
  </si>
  <si>
    <t>CLINIQUE DES ACACIAS</t>
  </si>
  <si>
    <t>620100735</t>
  </si>
  <si>
    <t>CLINIQUE ANNE D'ARTOIS</t>
  </si>
  <si>
    <t>620100750</t>
  </si>
  <si>
    <t>620101311</t>
  </si>
  <si>
    <t>CLINIQUE DES 2 CAPS</t>
  </si>
  <si>
    <t>620101501</t>
  </si>
  <si>
    <t>HOPITAL PRIVE DE BOIS-BERNARD</t>
  </si>
  <si>
    <t>620105940</t>
  </si>
  <si>
    <t>POLYCLINIQUE DU TERNOIS</t>
  </si>
  <si>
    <t>620105981</t>
  </si>
  <si>
    <t>620106088</t>
  </si>
  <si>
    <t>CLIN. MEDICO CHIR. BRUAY LA BUISSIERE</t>
  </si>
  <si>
    <t>620115170</t>
  </si>
  <si>
    <t>CTRE D'ENTRAIN AUTODIALYSE ST-NICOLAS</t>
  </si>
  <si>
    <t>620115410</t>
  </si>
  <si>
    <t>CENTRE D'AUTODIALYSE ADH DE LENS</t>
  </si>
  <si>
    <t>620116046</t>
  </si>
  <si>
    <t>620117309</t>
  </si>
  <si>
    <t>CTRE D'AUTODIALYSE ADH HENIN-BEAUMONT</t>
  </si>
  <si>
    <t>620117325</t>
  </si>
  <si>
    <t>620117812</t>
  </si>
  <si>
    <t>CTRE D'AUTODIALYSE ADH DE LIEVIN</t>
  </si>
  <si>
    <t>620118513</t>
  </si>
  <si>
    <t>CENTRE MCO COTE D'OPALE</t>
  </si>
  <si>
    <t>620120063</t>
  </si>
  <si>
    <t>CENTRE AUTODIALYSE AIRE/LA LYS</t>
  </si>
  <si>
    <t>970403606</t>
  </si>
  <si>
    <t>G.H. EST-REUNION</t>
  </si>
  <si>
    <t>970406096</t>
  </si>
  <si>
    <t>MECS TEMPORAIRE SPECIALISE CILAOS</t>
  </si>
  <si>
    <t>970408589</t>
  </si>
  <si>
    <t>CHR REUNION</t>
  </si>
  <si>
    <t>970411005</t>
  </si>
  <si>
    <t>E.P.S.M.R.</t>
  </si>
  <si>
    <t>970421038</t>
  </si>
  <si>
    <t>CH GABRIEL MARTIN</t>
  </si>
  <si>
    <t>970423000</t>
  </si>
  <si>
    <t>HOPITAL D'ENFANTS SAINT-DENIS</t>
  </si>
  <si>
    <t>970463436</t>
  </si>
  <si>
    <t>SLD GH SUD-REUNION</t>
  </si>
  <si>
    <t>970463659</t>
  </si>
  <si>
    <t>SLD GH EST-REUNION</t>
  </si>
  <si>
    <t>980500011</t>
  </si>
  <si>
    <t>CENTRE HOSPITALIER DE MAYOTTE</t>
  </si>
  <si>
    <t>970403119</t>
  </si>
  <si>
    <t>ASDR ST LEU</t>
  </si>
  <si>
    <t>970403663</t>
  </si>
  <si>
    <t>A.S.D.R. (DIALYSE AMBU ST ANDRE)</t>
  </si>
  <si>
    <t>970403671</t>
  </si>
  <si>
    <t>A.S.D.R. (UNITE HEMODIALYSE ST PAUL)</t>
  </si>
  <si>
    <t>970403697</t>
  </si>
  <si>
    <t>A.U.R.A.R. (UNITE AUTODIALYSE ST BENO)</t>
  </si>
  <si>
    <t>970403705</t>
  </si>
  <si>
    <t>A.U.R.A.R. (UNITE AUTODIALYSE ST DENI)</t>
  </si>
  <si>
    <t>970403721</t>
  </si>
  <si>
    <t>A.U.R.A.R. (AUTODIALYSE &amp; UDM -PORT)</t>
  </si>
  <si>
    <t>970403747</t>
  </si>
  <si>
    <t>A.U.R.A.R. (UNITE D'AUTODIALYSE)</t>
  </si>
  <si>
    <t>970403754</t>
  </si>
  <si>
    <t>A.U.R.A.R. (UNITE AUTODIALYSE ST LOUIS</t>
  </si>
  <si>
    <t>970403762</t>
  </si>
  <si>
    <t>A.U.R.A.R. (UNITE D'AUTODIALYSE ST JO)</t>
  </si>
  <si>
    <t>970403770</t>
  </si>
  <si>
    <t>A. U. R. A. R. (UNITE D'AUTODIALYSE)</t>
  </si>
  <si>
    <t>970404018</t>
  </si>
  <si>
    <t>EURL MATAHITI VAIMATO (DIALYSE DURIEUX</t>
  </si>
  <si>
    <t>970404109</t>
  </si>
  <si>
    <t>INSTITUT ROBERT DEBRE</t>
  </si>
  <si>
    <t>970404158</t>
  </si>
  <si>
    <t>AURAR CENTRE HEMODIALYSE SAINT BENOIT</t>
  </si>
  <si>
    <t>970404711</t>
  </si>
  <si>
    <t>S.H. A. D- A. R. A. R. (HOSP DOM NORD)</t>
  </si>
  <si>
    <t>970404844</t>
  </si>
  <si>
    <t>970404851</t>
  </si>
  <si>
    <t>ASDR STE CLOTILDE</t>
  </si>
  <si>
    <t>970405064</t>
  </si>
  <si>
    <t>A.U.R.A.R. (CENTRE AMBULATOIRE ST PIE)</t>
  </si>
  <si>
    <t>970405395</t>
  </si>
  <si>
    <t>S. H. A. D.- A. R. A. R. (HOSP DOM SUD)</t>
  </si>
  <si>
    <t>970405411</t>
  </si>
  <si>
    <t>SOCIETE DE DIALYSE STE CLOTILDE</t>
  </si>
  <si>
    <t>970405452</t>
  </si>
  <si>
    <t>STE DIALYSE STE CLO - SITE OUEST</t>
  </si>
  <si>
    <t>970405676</t>
  </si>
  <si>
    <t>A.U.R.A.R. (DIALYSE PERITONEALE ST PA)</t>
  </si>
  <si>
    <t>970406625</t>
  </si>
  <si>
    <t>ASDR ST PAUL</t>
  </si>
  <si>
    <t>970407151</t>
  </si>
  <si>
    <t>AURAR ( UNITE DAUTODIALYSE ST PIERRE)</t>
  </si>
  <si>
    <t>970407318</t>
  </si>
  <si>
    <t>SHAD ARAR (OUEST)</t>
  </si>
  <si>
    <t>970407656</t>
  </si>
  <si>
    <t>HOSPITALISATION A DOMICILE ARAR EST</t>
  </si>
  <si>
    <t>970407722</t>
  </si>
  <si>
    <t>UNITE DAUTODIALYSE ASSISTE(STE MARIE)</t>
  </si>
  <si>
    <t>970462024</t>
  </si>
  <si>
    <t>970462073</t>
  </si>
  <si>
    <t>CLINIQUE DURIEUX</t>
  </si>
  <si>
    <t>970462081</t>
  </si>
  <si>
    <t>CLINIQUE DES ORCHIDEES</t>
  </si>
  <si>
    <t>970462107</t>
  </si>
  <si>
    <t>CLINIQUE SAINTE CLOTILDE</t>
  </si>
  <si>
    <t>970466751</t>
  </si>
  <si>
    <t>SARL AVICENNE</t>
  </si>
  <si>
    <t>970467197</t>
  </si>
  <si>
    <t>ASDR (UNITE D'AUTODIALYSE)</t>
  </si>
  <si>
    <t>440000057</t>
  </si>
  <si>
    <t>CENTRE HOSPITALIER DE ST NAZAIRE</t>
  </si>
  <si>
    <t>440000065</t>
  </si>
  <si>
    <t>CENTRE HOSPITALIER DE MAUBREUIL</t>
  </si>
  <si>
    <t>440000255</t>
  </si>
  <si>
    <t>CRRF LA TOURMALINE</t>
  </si>
  <si>
    <t>440000263</t>
  </si>
  <si>
    <t>CHS BLAIN</t>
  </si>
  <si>
    <t>440000289</t>
  </si>
  <si>
    <t>CHU DE NANTES</t>
  </si>
  <si>
    <t>440000297</t>
  </si>
  <si>
    <t>CENTRE HOSPITALIER ANCENIS</t>
  </si>
  <si>
    <t>440000313</t>
  </si>
  <si>
    <t>CENTRE HOSPITALIER CHATEAUBRIANT</t>
  </si>
  <si>
    <t>440000347</t>
  </si>
  <si>
    <t>HL CORCOUE S/LOGNE</t>
  </si>
  <si>
    <t>440000693</t>
  </si>
  <si>
    <t>MAISON CONVALESCENCE MUTUALISTE ST SEBASTIEN</t>
  </si>
  <si>
    <t>440000719</t>
  </si>
  <si>
    <t>CTRE THER. ALCOOL. LA BARONNAIS</t>
  </si>
  <si>
    <t>440000859</t>
  </si>
  <si>
    <t>HL LOIRE ET SILLON A SAVENAY</t>
  </si>
  <si>
    <t>440001188</t>
  </si>
  <si>
    <t>CENTRE HELIO-MARIN DE PEN-BRON</t>
  </si>
  <si>
    <t>440002459</t>
  </si>
  <si>
    <t>MRC LE BODIO</t>
  </si>
  <si>
    <t>440002624</t>
  </si>
  <si>
    <t>CENTRE POST CURE LES BRIORDS</t>
  </si>
  <si>
    <t>440002939</t>
  </si>
  <si>
    <t>USLD CHEVEUX BLANCS ORVAULT</t>
  </si>
  <si>
    <t>440003267</t>
  </si>
  <si>
    <t>HL DE CLISSON</t>
  </si>
  <si>
    <t>440003309</t>
  </si>
  <si>
    <t>CHS GEORGES DAUMEZON</t>
  </si>
  <si>
    <t>440004943</t>
  </si>
  <si>
    <t>FOYER THERAPEUTIQUE LA CHICOTIERE</t>
  </si>
  <si>
    <t>440009173</t>
  </si>
  <si>
    <t>CMP ENFANTS NANTES</t>
  </si>
  <si>
    <t>440012128</t>
  </si>
  <si>
    <t>HAD DE NANTES</t>
  </si>
  <si>
    <t>440021095</t>
  </si>
  <si>
    <t>USLD HL DE SAVENAY</t>
  </si>
  <si>
    <t>440021152</t>
  </si>
  <si>
    <t>USLD HEINLEX CH ST NAZAIRE</t>
  </si>
  <si>
    <t>440021194</t>
  </si>
  <si>
    <t>USLD HLI DE GUERANDE</t>
  </si>
  <si>
    <t>440021202</t>
  </si>
  <si>
    <t>USLD CH LOIRE VENDEE OCEAN A MACHECOUL</t>
  </si>
  <si>
    <t>440021236</t>
  </si>
  <si>
    <t>USLD HL DE VERTOU</t>
  </si>
  <si>
    <t>440021285</t>
  </si>
  <si>
    <t>USLD CH ANCENIS</t>
  </si>
  <si>
    <t>440024669</t>
  </si>
  <si>
    <t>CENTRE DE SOINS DE SUITE LA PAQUELAIS</t>
  </si>
  <si>
    <t>440028538</t>
  </si>
  <si>
    <t>HLI DE LA PRESQU'ILE GUERANDAISE</t>
  </si>
  <si>
    <t>440028843</t>
  </si>
  <si>
    <t>USLD HL DE CLISSON</t>
  </si>
  <si>
    <t>440028884</t>
  </si>
  <si>
    <t>USLD HL CORCOUE S/LOGNE</t>
  </si>
  <si>
    <t>440029338</t>
  </si>
  <si>
    <t>CLINIQUE MUTUALISTE JULES VERNE</t>
  </si>
  <si>
    <t>440029825</t>
  </si>
  <si>
    <t>USLD CENTRE DE L'ISAC A BLAIN</t>
  </si>
  <si>
    <t>440032399</t>
  </si>
  <si>
    <t>USLD HL DE PORNIC</t>
  </si>
  <si>
    <t>440033645</t>
  </si>
  <si>
    <t>USLD CH CHATEAUBRIANT</t>
  </si>
  <si>
    <t>440041531</t>
  </si>
  <si>
    <t>HLI DU PAYS DE RETZ</t>
  </si>
  <si>
    <t>440042091</t>
  </si>
  <si>
    <t>USLD BEAUSEJOUR CHR NANTES</t>
  </si>
  <si>
    <t>440042141</t>
  </si>
  <si>
    <t>HLI SEVRE ET LOIRE</t>
  </si>
  <si>
    <t>440042372</t>
  </si>
  <si>
    <t>S.I.S.M.L.A.</t>
  </si>
  <si>
    <t>440043123</t>
  </si>
  <si>
    <t>ESEAN</t>
  </si>
  <si>
    <t>440050417</t>
  </si>
  <si>
    <t>GCS E-SANTE</t>
  </si>
  <si>
    <t>440050433</t>
  </si>
  <si>
    <t>CLINIQUE MUTUALISTE DE L'ESTUAIRE</t>
  </si>
  <si>
    <t>490000031</t>
  </si>
  <si>
    <t>CHU D'ANGERS</t>
  </si>
  <si>
    <t>490000155</t>
  </si>
  <si>
    <t>490000163</t>
  </si>
  <si>
    <t>CESAME STE GEMMES SUR LOIRE</t>
  </si>
  <si>
    <t>490000387</t>
  </si>
  <si>
    <t>HL CANDE</t>
  </si>
  <si>
    <t>490000395</t>
  </si>
  <si>
    <t>HL CHALONNES/LOIRE</t>
  </si>
  <si>
    <t>490000403</t>
  </si>
  <si>
    <t>HL DOUE LA FONTAINE</t>
  </si>
  <si>
    <t>490000411</t>
  </si>
  <si>
    <t>HL LONGUE JUMELLES</t>
  </si>
  <si>
    <t>490000429</t>
  </si>
  <si>
    <t>HL MARTIGNE BRIAND</t>
  </si>
  <si>
    <t>490000601</t>
  </si>
  <si>
    <t>MAISON DE CONVALESCENCE LES RECOLLETS</t>
  </si>
  <si>
    <t>490000643</t>
  </si>
  <si>
    <t>CENTRE MEDICAL LE CHILLON</t>
  </si>
  <si>
    <t>490000676</t>
  </si>
  <si>
    <t>CENTRE HOSPITALIER DE CHOLET</t>
  </si>
  <si>
    <t>490000700</t>
  </si>
  <si>
    <t>HOPITAL SAINT JOSEPH - CHAUDRON</t>
  </si>
  <si>
    <t>490000817</t>
  </si>
  <si>
    <t>MAISON CONVALESCENCE ST-CHARLES</t>
  </si>
  <si>
    <t>490004256</t>
  </si>
  <si>
    <t>HOPITAL PRIVE ST MARTIN BEAUPREAU</t>
  </si>
  <si>
    <t>490007549</t>
  </si>
  <si>
    <t>CENTRE DE BASSE VISION REGIONAL ANGERS</t>
  </si>
  <si>
    <t>490007689</t>
  </si>
  <si>
    <t>HL LYS HYROME</t>
  </si>
  <si>
    <t>490008604</t>
  </si>
  <si>
    <t>USLD HL SAINT NICOLAS ANGERS</t>
  </si>
  <si>
    <t>490009248</t>
  </si>
  <si>
    <t>CENTRE DE SOINS DE SUITE ST-CLAUDE</t>
  </si>
  <si>
    <t>490015765</t>
  </si>
  <si>
    <t>HLI DU BAUGEOIS ET DE LA VALLÉE</t>
  </si>
  <si>
    <t>490528452</t>
  </si>
  <si>
    <t>CENTRE HOSPITALIER DE SAUMUR</t>
  </si>
  <si>
    <t>490531910</t>
  </si>
  <si>
    <t>CENTRE DES CAPUCINS A ANGERS</t>
  </si>
  <si>
    <t>490536109</t>
  </si>
  <si>
    <t>USLD HL LONGUE JUMELLES</t>
  </si>
  <si>
    <t>490536224</t>
  </si>
  <si>
    <t>USLD CHR ANGERS</t>
  </si>
  <si>
    <t>490537040</t>
  </si>
  <si>
    <t>USLD CRRRF ANGERS</t>
  </si>
  <si>
    <t>490537768</t>
  </si>
  <si>
    <t>USLD HLI LYS HYROME</t>
  </si>
  <si>
    <t>490539103</t>
  </si>
  <si>
    <t>USLD HL DE POUANCE</t>
  </si>
  <si>
    <t>530000025</t>
  </si>
  <si>
    <t>CENTRE HOSPITALIER DU HAUT ANJOU</t>
  </si>
  <si>
    <t>530000058</t>
  </si>
  <si>
    <t>HL ERNEE</t>
  </si>
  <si>
    <t>530000066</t>
  </si>
  <si>
    <t>HL EVRON</t>
  </si>
  <si>
    <t>530000074</t>
  </si>
  <si>
    <t>CENTRE HOSPITALIER NORD MAYENNE</t>
  </si>
  <si>
    <t>530000371</t>
  </si>
  <si>
    <t>CENTRE HOSPITALIER DE LAVAL</t>
  </si>
  <si>
    <t>530002591</t>
  </si>
  <si>
    <t>HL VILLAINES LA JUHEL</t>
  </si>
  <si>
    <t>530007202</t>
  </si>
  <si>
    <t>HOPITAL LOCAL DU SUD-OUEST MAYENNAIS</t>
  </si>
  <si>
    <t>530007285</t>
  </si>
  <si>
    <t>SIH EN SANTE MENTALE DE LA MAYENNE</t>
  </si>
  <si>
    <t>530031384</t>
  </si>
  <si>
    <t>USLD CH NORD MAYENNE</t>
  </si>
  <si>
    <t>530032424</t>
  </si>
  <si>
    <t>USLD CH LAVAL</t>
  </si>
  <si>
    <t>530032770</t>
  </si>
  <si>
    <t>USLD HL DE CRAON</t>
  </si>
  <si>
    <t>530032788</t>
  </si>
  <si>
    <t>USLD CH HAUT ANJOU CHATEAU GONTIER</t>
  </si>
  <si>
    <t>720000025</t>
  </si>
  <si>
    <t>CENTRE HOSPITALIER DU MANS</t>
  </si>
  <si>
    <t>720000058</t>
  </si>
  <si>
    <t>CENTRE HOSPITALIER SPECIALISE DE LA SARTHE</t>
  </si>
  <si>
    <t>720000066</t>
  </si>
  <si>
    <t>CENTRE HOSPITALIER CHATEAU DU LOIR</t>
  </si>
  <si>
    <t>720000090</t>
  </si>
  <si>
    <t>SOINS SUITE ET READAPTATION HL LE LUDE</t>
  </si>
  <si>
    <t>720000140</t>
  </si>
  <si>
    <t>CENTRE HOSPITALIER DE ST-CALAIS</t>
  </si>
  <si>
    <t>720000389</t>
  </si>
  <si>
    <t>CENTRE MEDICAL GEORGES COULON</t>
  </si>
  <si>
    <t>720000413</t>
  </si>
  <si>
    <t>CENTRE MEDICAL F. GALLOUEDEC</t>
  </si>
  <si>
    <t>720000744</t>
  </si>
  <si>
    <t>CRF L'ARCHE</t>
  </si>
  <si>
    <t>720000801</t>
  </si>
  <si>
    <t>USLD HL BEAUMONT</t>
  </si>
  <si>
    <t>720002062</t>
  </si>
  <si>
    <t>CENTRE SOINS DE SUITE - HL BONNETABLE</t>
  </si>
  <si>
    <t>720006022</t>
  </si>
  <si>
    <t>CENTRE HOSPITALIER LA FERTE BERNARD</t>
  </si>
  <si>
    <t>720007244</t>
  </si>
  <si>
    <t>CENTRE SOINS SUITE HL SILLE LE GUILLAU</t>
  </si>
  <si>
    <t>720014422</t>
  </si>
  <si>
    <t>USLD CH DU MANS</t>
  </si>
  <si>
    <t>720014505</t>
  </si>
  <si>
    <t>USLD CH CHATEAU DU LOIR</t>
  </si>
  <si>
    <t>720014513</t>
  </si>
  <si>
    <t>USLD CH ST CALAIS</t>
  </si>
  <si>
    <t>720014539</t>
  </si>
  <si>
    <t>USLD HL LE LUDE</t>
  </si>
  <si>
    <t>720014968</t>
  </si>
  <si>
    <t>USLD CH MAMERS</t>
  </si>
  <si>
    <t>720016724</t>
  </si>
  <si>
    <t>POLE SANTE SARTHE ET LOIR</t>
  </si>
  <si>
    <t>720018100</t>
  </si>
  <si>
    <t>CENTRE DE POST CURE PSYCHIATRIQUE DE SABLE SUR SARTHE</t>
  </si>
  <si>
    <t>850000019</t>
  </si>
  <si>
    <t>CENTRE HOSPITALIER DE LA ROCHE/YON</t>
  </si>
  <si>
    <t>850000035</t>
  </si>
  <si>
    <t>CENTRE HOSPITALIER FONTENAY LE COMTE</t>
  </si>
  <si>
    <t>850000043</t>
  </si>
  <si>
    <t>HL DUMONTE ILE D'YEU</t>
  </si>
  <si>
    <t>850000084</t>
  </si>
  <si>
    <t>CENTRE HOSPITALIER DES SABLES D OLONNE</t>
  </si>
  <si>
    <t>850000092</t>
  </si>
  <si>
    <t>CHS MAZURELLE LA ROCHE SUR YON</t>
  </si>
  <si>
    <t>850000100</t>
  </si>
  <si>
    <t>HOPITAL NOIRMOUTIER</t>
  </si>
  <si>
    <t>850000266</t>
  </si>
  <si>
    <t>USLD HL NOIRMOUTIER</t>
  </si>
  <si>
    <t>850000357</t>
  </si>
  <si>
    <t>CENTRE READAPTATION VILLA NOTRE DAME</t>
  </si>
  <si>
    <t>850000399</t>
  </si>
  <si>
    <t>CENTRE NATIONAL GERIATRIQUE LA CHIMOTAIE</t>
  </si>
  <si>
    <t>850001116</t>
  </si>
  <si>
    <t>USLD HL MORTAGNE S/SEVRE</t>
  </si>
  <si>
    <t>850002130</t>
  </si>
  <si>
    <t>EVEA (LE FREDERIC + SOPHIA)</t>
  </si>
  <si>
    <t>850002403</t>
  </si>
  <si>
    <t>CENTRE MPR ST JEAN DE MONTS</t>
  </si>
  <si>
    <t>850003351</t>
  </si>
  <si>
    <t>USLD CH LA ROCHE S/YON A LUCON</t>
  </si>
  <si>
    <t>850003377</t>
  </si>
  <si>
    <t>USLD CH LOIRE VENDEE OCEAN A CHALLANS</t>
  </si>
  <si>
    <t>850003385</t>
  </si>
  <si>
    <t>ARIA 85</t>
  </si>
  <si>
    <t>850009010</t>
  </si>
  <si>
    <t>CH LOIRE VENDEE OCEAN A CHALLANS</t>
  </si>
  <si>
    <t>850011453</t>
  </si>
  <si>
    <t>HOPITAL LOCAL LA CHATAIGNERAIE</t>
  </si>
  <si>
    <t>850020504</t>
  </si>
  <si>
    <t>USLD HL ST GILLES</t>
  </si>
  <si>
    <t>850020546</t>
  </si>
  <si>
    <t>USLD CH LA ROCHE S/YON</t>
  </si>
  <si>
    <t>850020579</t>
  </si>
  <si>
    <t>USLD HL LA CHATAIGNERAIE</t>
  </si>
  <si>
    <t>850021049</t>
  </si>
  <si>
    <t>USLD CH LES SABLES D'OLONNE</t>
  </si>
  <si>
    <t>850021866</t>
  </si>
  <si>
    <t>USLD DU CHS LA ROCHE S/YON</t>
  </si>
  <si>
    <t>440000404</t>
  </si>
  <si>
    <t>CLINIQUE CHIRURG.STE-MARIE</t>
  </si>
  <si>
    <t>440000412</t>
  </si>
  <si>
    <t>CLINIQUE BRETECHE VIAUD</t>
  </si>
  <si>
    <t>440000487</t>
  </si>
  <si>
    <t>CLINIQUE UROLOGIQUE NANTES ATLANTIS</t>
  </si>
  <si>
    <t>440000511</t>
  </si>
  <si>
    <t>440000651</t>
  </si>
  <si>
    <t>CLINIQUE SOURDILLE S.A.</t>
  </si>
  <si>
    <t>440002020</t>
  </si>
  <si>
    <t>POLYCLINIQUE DE L'EUROPE</t>
  </si>
  <si>
    <t>440005080</t>
  </si>
  <si>
    <t>ECHO</t>
  </si>
  <si>
    <t>440023364</t>
  </si>
  <si>
    <t>CENTRE CATHERINE DE SIENNE</t>
  </si>
  <si>
    <t>440024982</t>
  </si>
  <si>
    <t>AHO CLINIQUE SAINT AUGUSTIN</t>
  </si>
  <si>
    <t>440027589</t>
  </si>
  <si>
    <t>UNITE HEMODIALYSE ECHO CHATEAUBRIANT</t>
  </si>
  <si>
    <t>440029379</t>
  </si>
  <si>
    <t>CLINIQUE JULES VERNE</t>
  </si>
  <si>
    <t>440033819</t>
  </si>
  <si>
    <t>POLYCLINIQUE DE L'ATLANTIQUE</t>
  </si>
  <si>
    <t>440036176</t>
  </si>
  <si>
    <t>CENTRE D'HEMODIALYSE AMBULATOIRE ECHO</t>
  </si>
  <si>
    <t>440036218</t>
  </si>
  <si>
    <t>CENTRE AUTODIALYSE ECHO ANCENIS</t>
  </si>
  <si>
    <t>440036473</t>
  </si>
  <si>
    <t>CENTRE D'AUTODIALYSE ECHO</t>
  </si>
  <si>
    <t>440036499</t>
  </si>
  <si>
    <t>CENTRE D'HEMODIALYSE AMBULATOIRE</t>
  </si>
  <si>
    <t>440039568</t>
  </si>
  <si>
    <t>CENTRE AUTODIALYSE ECHO LA BAULE</t>
  </si>
  <si>
    <t>440041580</t>
  </si>
  <si>
    <t>NOUVELLES CLINIQUES NANTAISES</t>
  </si>
  <si>
    <t>440042513</t>
  </si>
  <si>
    <t>UNITE D'AUTODIALYSE ECHO</t>
  </si>
  <si>
    <t>440046910</t>
  </si>
  <si>
    <t>CENTRE D'AUTODIALYSE ECHO (SAINT NAZAIRE)</t>
  </si>
  <si>
    <t>490000262</t>
  </si>
  <si>
    <t>CLINIQUE SAINT-JOSEPH</t>
  </si>
  <si>
    <t>490000312</t>
  </si>
  <si>
    <t>CLINIQUE ST SAUVEUR</t>
  </si>
  <si>
    <t>490002037</t>
  </si>
  <si>
    <t>SA POLYCLINIQUE DU PARC</t>
  </si>
  <si>
    <t>490007499</t>
  </si>
  <si>
    <t>CENTRE D'HEMODIALYSE AMBULATOIRE ECHO ANGERS</t>
  </si>
  <si>
    <t>490007929</t>
  </si>
  <si>
    <t>CLINIQUE CHIRURGICALE DE LA LOIRE</t>
  </si>
  <si>
    <t>490008224</t>
  </si>
  <si>
    <t>UNITE D'AUTODIALYSE ECHO A CHOLET</t>
  </si>
  <si>
    <t>490009008</t>
  </si>
  <si>
    <t>CENTRE D'HEMODIALYSE AMBULATOIRE ECHO CHOLET</t>
  </si>
  <si>
    <t>490011350</t>
  </si>
  <si>
    <t>CENTRE D'AUTODIALYSE BELLE BEILLE ECHO</t>
  </si>
  <si>
    <t>490014909</t>
  </si>
  <si>
    <t>CLINIQUE DE L'ANJOU</t>
  </si>
  <si>
    <t>490015435</t>
  </si>
  <si>
    <t>CENTRE AUTODIALYSE ORGEMONT</t>
  </si>
  <si>
    <t>490015906</t>
  </si>
  <si>
    <t>CLINIQUE SAINT LEONARD</t>
  </si>
  <si>
    <t>490016235</t>
  </si>
  <si>
    <t>CENTRE D'AUTODIALYSE ECHO (SAUMUR)</t>
  </si>
  <si>
    <t>490016334</t>
  </si>
  <si>
    <t>H.A.D. MAUGES BOCAGE CHOLETAIS</t>
  </si>
  <si>
    <t>490016870</t>
  </si>
  <si>
    <t>HAD OUEST ANJOU</t>
  </si>
  <si>
    <t>490017613</t>
  </si>
  <si>
    <t>UNITE DE DIALYSE MEDICALISEE TRELAZE</t>
  </si>
  <si>
    <t>490537818</t>
  </si>
  <si>
    <t>CENTRE DE NEPHROLOGIE ET D'HEMODIALYSE</t>
  </si>
  <si>
    <t>490540440</t>
  </si>
  <si>
    <t>CENTRE DE LA MAIN</t>
  </si>
  <si>
    <t>530002898</t>
  </si>
  <si>
    <t>530006188</t>
  </si>
  <si>
    <t>CENTRE D'AUTODIALYSE ECHO (LAVAL)</t>
  </si>
  <si>
    <t>530031962</t>
  </si>
  <si>
    <t>POLYCLINIQUE DU MAINE</t>
  </si>
  <si>
    <t>720000199</t>
  </si>
  <si>
    <t>SA CLINIQUE CHIR. LE PRE-PASTEUR</t>
  </si>
  <si>
    <t>720000231</t>
  </si>
  <si>
    <t>CLINIQUE DU TERTRE ROUGE</t>
  </si>
  <si>
    <t>720000249</t>
  </si>
  <si>
    <t>720003441</t>
  </si>
  <si>
    <t>CENTRE D'HEMODIALYSE AMBULATOIRE ECHO (LE MANS)</t>
  </si>
  <si>
    <t>720016690</t>
  </si>
  <si>
    <t>720016831</t>
  </si>
  <si>
    <t>UNITE AUTODIALYSE ECHO CH SABLE</t>
  </si>
  <si>
    <t>720016856</t>
  </si>
  <si>
    <t>SERVICE DE L'HAD DE LA SARTHE</t>
  </si>
  <si>
    <t>720017235</t>
  </si>
  <si>
    <t>CENTRE AUTODIALYSE ECHO NAMERS</t>
  </si>
  <si>
    <t>720017748</t>
  </si>
  <si>
    <t>POLE SANTE SUD SITE CMCM</t>
  </si>
  <si>
    <t>720017755</t>
  </si>
  <si>
    <t>CENTRE D'AUTODIALYSE ECHO (LA FERTE BERNARD)</t>
  </si>
  <si>
    <t>720017839</t>
  </si>
  <si>
    <t>CENTRE D'HEMODIALYSE AMBULATOIRE SITE DU POLE SANTE SUD DU MANS</t>
  </si>
  <si>
    <t>850000118</t>
  </si>
  <si>
    <t>CLINIQUE SAINT CHARLES</t>
  </si>
  <si>
    <t>850000126</t>
  </si>
  <si>
    <t>CLINIQUE SUD VENDEE</t>
  </si>
  <si>
    <t>850000134</t>
  </si>
  <si>
    <t>CLINIQUE CHIRURGICALE PORTE OCEANE</t>
  </si>
  <si>
    <t>850005265</t>
  </si>
  <si>
    <t>850005869</t>
  </si>
  <si>
    <t>CENTRE AUTODIALYSE ECHO DE L'ILE D'YEU</t>
  </si>
  <si>
    <t>850006008</t>
  </si>
  <si>
    <t>HOPITAL A DOMICILE DE VENDEE</t>
  </si>
  <si>
    <t>850009333</t>
  </si>
  <si>
    <t>850009762</t>
  </si>
  <si>
    <t>UNITE SAISONNIERE D'AUTODIALYSE ECHO</t>
  </si>
  <si>
    <t>850011271</t>
  </si>
  <si>
    <t>CENTRE AUTODIALYSE ECHO CHALLANS</t>
  </si>
  <si>
    <t>850025156</t>
  </si>
  <si>
    <t>CENTRE D'HEMODIALYSE AMBULATOIRE PERMANENT (LES SABLES D'OLONNE)</t>
  </si>
  <si>
    <t>020000022</t>
  </si>
  <si>
    <t>CENTRE HOSPITALIER DE GUISE</t>
  </si>
  <si>
    <t>Picardie</t>
  </si>
  <si>
    <t>020000048</t>
  </si>
  <si>
    <t>CENTRE HOSPITALIER GERONTOLOGIQUE</t>
  </si>
  <si>
    <t>020000055</t>
  </si>
  <si>
    <t>CH NOUVION EN THIERACHE</t>
  </si>
  <si>
    <t>020000063</t>
  </si>
  <si>
    <t>CENTRE HOSPITALIER DE SAINT QUENTIN</t>
  </si>
  <si>
    <t>020000071</t>
  </si>
  <si>
    <t>CENTRE HOSPITALIER DE VERVINS</t>
  </si>
  <si>
    <t>020000253</t>
  </si>
  <si>
    <t>CENTRE HOSPITALIER DE LAON</t>
  </si>
  <si>
    <t>020000261</t>
  </si>
  <si>
    <t>CENTRE HOSPITALIER DE SOISSONS</t>
  </si>
  <si>
    <t>020000287</t>
  </si>
  <si>
    <t>CENTRE HOSPITALIER DE CHAUNY</t>
  </si>
  <si>
    <t>020000295</t>
  </si>
  <si>
    <t>ETS PUB SANTE MENTALE DE L'AISNE</t>
  </si>
  <si>
    <t>020000303</t>
  </si>
  <si>
    <t>LA RENAISSANCE SANITAIRE</t>
  </si>
  <si>
    <t>020002085</t>
  </si>
  <si>
    <t>MOYEN SEJOUR MAISON DE SANTE DE BOHAIN</t>
  </si>
  <si>
    <t>020003620</t>
  </si>
  <si>
    <t>CRF JACQUES FICHEUX</t>
  </si>
  <si>
    <t>020004404</t>
  </si>
  <si>
    <t>CENTRE HOSPITALIER DE CHATEAU THIERRY</t>
  </si>
  <si>
    <t>020004495</t>
  </si>
  <si>
    <t>CENTRE HOSPITALIER BRISSET D'HIRSON</t>
  </si>
  <si>
    <t>020004677</t>
  </si>
  <si>
    <t>USLD L'ECLAIRCIE CH SOISSONS</t>
  </si>
  <si>
    <t>020004727</t>
  </si>
  <si>
    <t>USLD CH CHAUNY</t>
  </si>
  <si>
    <t>020005476</t>
  </si>
  <si>
    <t>USLD CH LAON</t>
  </si>
  <si>
    <t>020009007</t>
  </si>
  <si>
    <t>USLD CH GUISE</t>
  </si>
  <si>
    <t>020009684</t>
  </si>
  <si>
    <t>USLD MAISON DE SANTE DE BOHAIN</t>
  </si>
  <si>
    <t>020009874</t>
  </si>
  <si>
    <t>USLD SAINT LAURENT CH SAINT QUENTIN</t>
  </si>
  <si>
    <t>020010310</t>
  </si>
  <si>
    <t>APTE CENTRE DE SOINS</t>
  </si>
  <si>
    <t>600001184</t>
  </si>
  <si>
    <t>USLD HL GRANDVILLIERS</t>
  </si>
  <si>
    <t>600009393</t>
  </si>
  <si>
    <t>EPSM - LA NOUVELLE FORGE</t>
  </si>
  <si>
    <t>600100028</t>
  </si>
  <si>
    <t>CHS CLERMONT</t>
  </si>
  <si>
    <t>600100085</t>
  </si>
  <si>
    <t>HOPITAL LOCAL DE CREPY EN VALOIS</t>
  </si>
  <si>
    <t>600100127</t>
  </si>
  <si>
    <t>CENTRE HOSPITALIER GEORGES DECROZE</t>
  </si>
  <si>
    <t>600100168</t>
  </si>
  <si>
    <t>CENTRE MEDICO CHIRURGICAL DES JOCKEYS</t>
  </si>
  <si>
    <t>600100275</t>
  </si>
  <si>
    <t>MAISON CONV SPEC CHATEAU DU TILLET</t>
  </si>
  <si>
    <t>600100283</t>
  </si>
  <si>
    <t>FONDATION ALPHONSE DE ROTHSCHILD</t>
  </si>
  <si>
    <t>600100309</t>
  </si>
  <si>
    <t>CRF BOIS LARRIS</t>
  </si>
  <si>
    <t>600100572</t>
  </si>
  <si>
    <t>CH CHAUMONT EN VEXIN</t>
  </si>
  <si>
    <t>600100580</t>
  </si>
  <si>
    <t>HOPITAL LOCAL DE CREVECOEUR LE GRAND</t>
  </si>
  <si>
    <t>600100648</t>
  </si>
  <si>
    <t>CENTRE HOSPITALIER DE CLERMONT</t>
  </si>
  <si>
    <t>600100671</t>
  </si>
  <si>
    <t>CRF LE BELLOY</t>
  </si>
  <si>
    <t>600100713</t>
  </si>
  <si>
    <t>CENTRE HOSPITALIER DE BEAUVAIS</t>
  </si>
  <si>
    <t>600100721</t>
  </si>
  <si>
    <t>CHICN - CENTRE HOSPITALIER INTERCOMMUNAL COMPIEGNE NOYON</t>
  </si>
  <si>
    <t>600100770</t>
  </si>
  <si>
    <t>FRATERNITE DE L'HERMITAGE</t>
  </si>
  <si>
    <t>600100796</t>
  </si>
  <si>
    <t>CENTRE MEDICAL LEOPOLD BELLAN</t>
  </si>
  <si>
    <t>600101679</t>
  </si>
  <si>
    <t>CRF SAINT LAZARE</t>
  </si>
  <si>
    <t>600101687</t>
  </si>
  <si>
    <t>MAISON CONVALESCENCE PAVILLON DE LA CHAUSSEE</t>
  </si>
  <si>
    <t>600101943</t>
  </si>
  <si>
    <t>CENTRE READAPTATION CARDIAQUE L. BELLAN</t>
  </si>
  <si>
    <t>600101984</t>
  </si>
  <si>
    <t>GROUPEMENT HOSPITALIER PUBLIC DU SUD DE L'OISE</t>
  </si>
  <si>
    <t>600105381</t>
  </si>
  <si>
    <t>USLD CENTRE GERIATRIQUE CONDE</t>
  </si>
  <si>
    <t>600107478</t>
  </si>
  <si>
    <t>USLD GHPSO</t>
  </si>
  <si>
    <t>600107494</t>
  </si>
  <si>
    <t>USLD ST LUCIEN CH BEAUVAIS</t>
  </si>
  <si>
    <t>600107510</t>
  </si>
  <si>
    <t>USLD CH GEORGES DECROZE</t>
  </si>
  <si>
    <t>600107536</t>
  </si>
  <si>
    <t>USLD CH BERTINOT JUEL</t>
  </si>
  <si>
    <t>600107551</t>
  </si>
  <si>
    <t>USLD CH CLERMONT</t>
  </si>
  <si>
    <t>600107668</t>
  </si>
  <si>
    <t>USLD CENTRE FOURNIER SARLOVEZE CH COMPIEGNE</t>
  </si>
  <si>
    <t>600107890</t>
  </si>
  <si>
    <t>USLD CH CREPY EN VALOIS</t>
  </si>
  <si>
    <t>600110589</t>
  </si>
  <si>
    <t>USLD CH HAUTE VALLEE DE L'OISE</t>
  </si>
  <si>
    <t>600111124</t>
  </si>
  <si>
    <t>MAISON DE CONVALESCENCE FONDATION CONDE</t>
  </si>
  <si>
    <t>800000028</t>
  </si>
  <si>
    <t>CENTRE HOSPITALIER D'ABBEVILLE</t>
  </si>
  <si>
    <t>800000036</t>
  </si>
  <si>
    <t>CENTRE HOSPITALIER D'ALBERT</t>
  </si>
  <si>
    <t>800000044</t>
  </si>
  <si>
    <t>CHU AMIENS</t>
  </si>
  <si>
    <t>800000051</t>
  </si>
  <si>
    <t>CENTRE HOSPITALIER DE CORBIE</t>
  </si>
  <si>
    <t>800000069</t>
  </si>
  <si>
    <t>CENTRE HOSPITALIER DE DOULLENS</t>
  </si>
  <si>
    <t>800000077</t>
  </si>
  <si>
    <t>CENTRE HOSPITALIER DE HAM</t>
  </si>
  <si>
    <t>800000085</t>
  </si>
  <si>
    <t>CHIMR - CENTRE HOSPITALIER INTERCOMMUNAL MONTDIDIER ROYE</t>
  </si>
  <si>
    <t>800000093</t>
  </si>
  <si>
    <t>CENTRE HOSPITALIER DE PERONNE</t>
  </si>
  <si>
    <t>800000119</t>
  </si>
  <si>
    <t>CENTRE HOSPITALIER SPECIALISE PHILIPPE PINEL</t>
  </si>
  <si>
    <t>800000135</t>
  </si>
  <si>
    <t>800000481</t>
  </si>
  <si>
    <t>USLD CH DE RUE</t>
  </si>
  <si>
    <t>800000523</t>
  </si>
  <si>
    <t>SOINS SERVICE</t>
  </si>
  <si>
    <t>800006165</t>
  </si>
  <si>
    <t>USLD CH CORBIE</t>
  </si>
  <si>
    <t>800006173</t>
  </si>
  <si>
    <t>USLD CH DOULLENS</t>
  </si>
  <si>
    <t>800006249</t>
  </si>
  <si>
    <t>USLD CH PERONNE</t>
  </si>
  <si>
    <t>800006264</t>
  </si>
  <si>
    <t>USLD CHU AMIENS</t>
  </si>
  <si>
    <t>800006322</t>
  </si>
  <si>
    <t>USLD CH MONTDIDIER</t>
  </si>
  <si>
    <t>800009235</t>
  </si>
  <si>
    <t>USLD CH HAM</t>
  </si>
  <si>
    <t>800009417</t>
  </si>
  <si>
    <t>USLD CH ROYE</t>
  </si>
  <si>
    <t>800009425</t>
  </si>
  <si>
    <t>USLD CH SAINT VALERY SUR SOMME</t>
  </si>
  <si>
    <t>800016842</t>
  </si>
  <si>
    <t>GCS E-SANTE PICARDIE</t>
  </si>
  <si>
    <t>020000311</t>
  </si>
  <si>
    <t>CLINIQUE SAINT MARTIN</t>
  </si>
  <si>
    <t>020000360</t>
  </si>
  <si>
    <t>CLINIQUE SAINT CHRISTOPHE</t>
  </si>
  <si>
    <t>020001772</t>
  </si>
  <si>
    <t>CENTRE D'AUTODIALYSE CHAUNY</t>
  </si>
  <si>
    <t>020001913</t>
  </si>
  <si>
    <t>UNITE D'AUTODIALYSE LAON</t>
  </si>
  <si>
    <t>020004297</t>
  </si>
  <si>
    <t>SERVICE H.A.D. ASS. ANNE MORGAN</t>
  </si>
  <si>
    <t>020006441</t>
  </si>
  <si>
    <t>CENTRE D'AUTODIALYSE SOISSONS</t>
  </si>
  <si>
    <t>020010047</t>
  </si>
  <si>
    <t>POLICLINIQUE ST CLAUDE</t>
  </si>
  <si>
    <t>020010898</t>
  </si>
  <si>
    <t>HAD CHAUNY</t>
  </si>
  <si>
    <t>020011698</t>
  </si>
  <si>
    <t>HAD LAON</t>
  </si>
  <si>
    <t>020012613</t>
  </si>
  <si>
    <t>UNITE D'AUTODIALYSE BRASLES</t>
  </si>
  <si>
    <t>020012860</t>
  </si>
  <si>
    <t>UNITE D'AUTODIALYSE ST QUENTIN</t>
  </si>
  <si>
    <t>020014767</t>
  </si>
  <si>
    <t>SERVICE HAD ST QUENTIN</t>
  </si>
  <si>
    <t>600002067</t>
  </si>
  <si>
    <t>UNITE D'AUTODIALYSE CHANTILLY</t>
  </si>
  <si>
    <t>600003008</t>
  </si>
  <si>
    <t>HAD SENLIS</t>
  </si>
  <si>
    <t>600008643</t>
  </si>
  <si>
    <t>CAB GASTRO ENTEROLOGIQUE</t>
  </si>
  <si>
    <t>600008734</t>
  </si>
  <si>
    <t>UNITE D'AUTODIALYSE FLEURINES</t>
  </si>
  <si>
    <t>600010219</t>
  </si>
  <si>
    <t>LA DIALOISE COMPIEGNE</t>
  </si>
  <si>
    <t>600010862</t>
  </si>
  <si>
    <t>SAS CENTRE CHIRURGICAL DE CHANTILLY</t>
  </si>
  <si>
    <t>600011423</t>
  </si>
  <si>
    <t>DIALYSE MEDICALISEE ST-COME COMPIEGNE</t>
  </si>
  <si>
    <t>600100176</t>
  </si>
  <si>
    <t>600100184</t>
  </si>
  <si>
    <t>CLINIQUE LE VALOIS</t>
  </si>
  <si>
    <t>600100754</t>
  </si>
  <si>
    <t>POLYCLINIQUE SAINT-COME S. A.</t>
  </si>
  <si>
    <t>600109748</t>
  </si>
  <si>
    <t>CENTRE D'AUTODIALYSE BEAUVAIS</t>
  </si>
  <si>
    <t>600110175</t>
  </si>
  <si>
    <t>CLINIQUE DU PARC SAINT LAZARE</t>
  </si>
  <si>
    <t>600110399</t>
  </si>
  <si>
    <t>CENTRE D'AUTODIALYSE NOYON</t>
  </si>
  <si>
    <t>600112460</t>
  </si>
  <si>
    <t>CENTRE D'AUTODIALYSE COMPIEGNE</t>
  </si>
  <si>
    <t>800002503</t>
  </si>
  <si>
    <t>SA SAINTE ISABELLE</t>
  </si>
  <si>
    <t>800009466</t>
  </si>
  <si>
    <t>POLYCLINIQUE DE PICARDIE</t>
  </si>
  <si>
    <t>800009920</t>
  </si>
  <si>
    <t>SA CLINIQUE VICTOR PAUCHET</t>
  </si>
  <si>
    <t>800010159</t>
  </si>
  <si>
    <t>CENTRE D'AUTODIALYSE CORBIE</t>
  </si>
  <si>
    <t>800010324</t>
  </si>
  <si>
    <t>CENTRE D'AUTODIALYSE AMIENS</t>
  </si>
  <si>
    <t>800013179</t>
  </si>
  <si>
    <t>SAS CLINIQUE DE L'EUROPE</t>
  </si>
  <si>
    <t>800015729</t>
  </si>
  <si>
    <t>SAS CARDIOLOGIE ET URGENCES</t>
  </si>
  <si>
    <t>800016768</t>
  </si>
  <si>
    <t>HADOS</t>
  </si>
  <si>
    <t>160000121</t>
  </si>
  <si>
    <t>HOPITAL LOCAL &amp; CENTRE D'HEBERGEMENT DE LA ROCHEF</t>
  </si>
  <si>
    <t>Poitou-Charentes</t>
  </si>
  <si>
    <t>160000451</t>
  </si>
  <si>
    <t>CENTRE HOSPITALIER D'ANGOULEME</t>
  </si>
  <si>
    <t>160000485</t>
  </si>
  <si>
    <t>CENTRE HOSPITALIER LABAJOUDERIE</t>
  </si>
  <si>
    <t>160000493</t>
  </si>
  <si>
    <t>CENTRE HOSPITALIER DE RUFFEC</t>
  </si>
  <si>
    <t>160000501</t>
  </si>
  <si>
    <t>CHS CAMILLE CLAUDEL</t>
  </si>
  <si>
    <t>160000519</t>
  </si>
  <si>
    <t>HOPITAL LOCAL DE CHATEAUNEUF</t>
  </si>
  <si>
    <t>160002036</t>
  </si>
  <si>
    <t>HAD MUTUALITE DE LA CHARENTE (MUT. 16)</t>
  </si>
  <si>
    <t>160006037</t>
  </si>
  <si>
    <t>CENTRE HOSPITALIER HOPITAUX DU SUD CHARENTE</t>
  </si>
  <si>
    <t>160006359</t>
  </si>
  <si>
    <t>LS CH ANGOULEME</t>
  </si>
  <si>
    <t>160006375</t>
  </si>
  <si>
    <t>USLD HL CHATEAUNEUF</t>
  </si>
  <si>
    <t>160006383</t>
  </si>
  <si>
    <t>USLD HL LA ROCHEFOUCAULD</t>
  </si>
  <si>
    <t>160006391</t>
  </si>
  <si>
    <t>LS CH LABAJOUDERIE</t>
  </si>
  <si>
    <t>160006409</t>
  </si>
  <si>
    <t>CENTRE GERONTOLOGIQUE DE COGNAC</t>
  </si>
  <si>
    <t>160009080</t>
  </si>
  <si>
    <t>CSSR LES GLAMOTS</t>
  </si>
  <si>
    <t>160009510</t>
  </si>
  <si>
    <t>USLD CH HOPITAUX DU SUD CHARENTE</t>
  </si>
  <si>
    <t>160014411</t>
  </si>
  <si>
    <t>CENTRE HOSP INTERCOMMUNAL DU PAYS DE COGNAC</t>
  </si>
  <si>
    <t>160014643</t>
  </si>
  <si>
    <t>GCS GROUPEMENT CHARENTAIS DE COOPERATION ONCOLOGIE ET RADIOT</t>
  </si>
  <si>
    <t>170022057</t>
  </si>
  <si>
    <t>G. C. S. URGENCES DU PAYS ROYANNAIS</t>
  </si>
  <si>
    <t>170023279</t>
  </si>
  <si>
    <t>GROUPE HOSPITALIER LA ROCHELLE-RE-AUNIS</t>
  </si>
  <si>
    <t>170780043</t>
  </si>
  <si>
    <t>170780050</t>
  </si>
  <si>
    <t>CENTRE HOSPITALIER DE JONZAC</t>
  </si>
  <si>
    <t>170780118</t>
  </si>
  <si>
    <t>CENTRE DE CONVALESCENCE CHATEAU MARLONGE</t>
  </si>
  <si>
    <t>170780142</t>
  </si>
  <si>
    <t>HOPITAL LOCAL ST PIERRE OLERON</t>
  </si>
  <si>
    <t>170780167</t>
  </si>
  <si>
    <t>CENTRE HOSPITALIER DE SAINT-JEAN D'ANGELY</t>
  </si>
  <si>
    <t>170780175</t>
  </si>
  <si>
    <t>CENTRE HOSPITALIER DE SAINTONGE</t>
  </si>
  <si>
    <t>170780191</t>
  </si>
  <si>
    <t>CENTRE HOSPITALIER DE ROYAN</t>
  </si>
  <si>
    <t>170780209</t>
  </si>
  <si>
    <t>HOPITAL LOCAL DUBOIS MEYNARDIE MARENNES</t>
  </si>
  <si>
    <t>170780225</t>
  </si>
  <si>
    <t>CENTRE HOSPITALIER DE ROCHEFORT</t>
  </si>
  <si>
    <t>170780266</t>
  </si>
  <si>
    <t>CENTRE HOSPITALIER DE BOSCAMNANT</t>
  </si>
  <si>
    <t>170780803</t>
  </si>
  <si>
    <t>CENTRE DE REEDUCATION D'OLERON</t>
  </si>
  <si>
    <t>170784086</t>
  </si>
  <si>
    <t>ECOLE DE PONS</t>
  </si>
  <si>
    <t>170786412</t>
  </si>
  <si>
    <t>LS CH SAINTONGE</t>
  </si>
  <si>
    <t>170791305</t>
  </si>
  <si>
    <t>LS CH ROCHEFORT</t>
  </si>
  <si>
    <t>170791321</t>
  </si>
  <si>
    <t>LS LA ROCHELLE</t>
  </si>
  <si>
    <t>170802789</t>
  </si>
  <si>
    <t>USLD CH ROYAN</t>
  </si>
  <si>
    <t>790000012</t>
  </si>
  <si>
    <t>CENTRE HOSPITALIER GEORGES RENON</t>
  </si>
  <si>
    <t>790000046</t>
  </si>
  <si>
    <t>HOPITAL LOCAL DE ST-MAIXENT</t>
  </si>
  <si>
    <t>790000061</t>
  </si>
  <si>
    <t>HOPITAL LOCAL DE MELLE</t>
  </si>
  <si>
    <t>790000079</t>
  </si>
  <si>
    <t>790000269</t>
  </si>
  <si>
    <t>MECS LES TERRASSES (OBESES)</t>
  </si>
  <si>
    <t>790000681</t>
  </si>
  <si>
    <t>CRF LE GRAND FEU</t>
  </si>
  <si>
    <t>790006654</t>
  </si>
  <si>
    <t>CENTRE HOSPITALIER DU NORD DEUX-SEVRES</t>
  </si>
  <si>
    <t>790007884</t>
  </si>
  <si>
    <t>LS LES ORANGERS CH NORD DEUX-SEVRES</t>
  </si>
  <si>
    <t>790008064</t>
  </si>
  <si>
    <t>MAISON REPOS LOGIS DES FRANCS</t>
  </si>
  <si>
    <t>790009815</t>
  </si>
  <si>
    <t>USLD CH NIORT</t>
  </si>
  <si>
    <t>790011373</t>
  </si>
  <si>
    <t>LS HL ST MAIXENT</t>
  </si>
  <si>
    <t>790013429</t>
  </si>
  <si>
    <t>LS HL MAULEON</t>
  </si>
  <si>
    <t>860000041</t>
  </si>
  <si>
    <t>USLD HL LUSIGNAN</t>
  </si>
  <si>
    <t>860013077</t>
  </si>
  <si>
    <t>CHR DE POITIERS</t>
  </si>
  <si>
    <t>860780048</t>
  </si>
  <si>
    <t>CHS HENRI LABORIT</t>
  </si>
  <si>
    <t>860780097</t>
  </si>
  <si>
    <t>CENTRE HOSPITALIER DE MONTMORILLON</t>
  </si>
  <si>
    <t>860780436</t>
  </si>
  <si>
    <t>MAISON CURE ET CONVALESCENCE COLLINE ENSOLEILLEE</t>
  </si>
  <si>
    <t>860785542</t>
  </si>
  <si>
    <t>USLD CHU DE POITIERS</t>
  </si>
  <si>
    <t>860785559</t>
  </si>
  <si>
    <t>USLD CH MONTMORILLON</t>
  </si>
  <si>
    <t>860785682</t>
  </si>
  <si>
    <t>USLD CH CAMILLE GUERIN</t>
  </si>
  <si>
    <t>860789585</t>
  </si>
  <si>
    <t>LS CH RENAUDOT</t>
  </si>
  <si>
    <t>860793405</t>
  </si>
  <si>
    <t>ETABLISSEMENT DE CONVALESCENCE POUR ALCOOLIQUES</t>
  </si>
  <si>
    <t>160000170</t>
  </si>
  <si>
    <t>CLINIQUE SAINT JOSEPH S.A.</t>
  </si>
  <si>
    <t>160000279</t>
  </si>
  <si>
    <t>CLINIQUE DE COGNAC</t>
  </si>
  <si>
    <t>160006110</t>
  </si>
  <si>
    <t>AURA POITOU CHARENTES</t>
  </si>
  <si>
    <t>160012159</t>
  </si>
  <si>
    <t>AURAD COGNAC</t>
  </si>
  <si>
    <t>160013207</t>
  </si>
  <si>
    <t>CENTRE CLINICAL</t>
  </si>
  <si>
    <t>170009419</t>
  </si>
  <si>
    <t>ADA 17 UDM SAINTES</t>
  </si>
  <si>
    <t>170021661</t>
  </si>
  <si>
    <t>H.A.D. MUTUALITE FRANÇAISE 17</t>
  </si>
  <si>
    <t>170021711</t>
  </si>
  <si>
    <t>ADA 17 UDM LA ROCHELLE</t>
  </si>
  <si>
    <t>170023030</t>
  </si>
  <si>
    <t>A.D.A. 17 - UDM - VAUX/MER</t>
  </si>
  <si>
    <t>170780563</t>
  </si>
  <si>
    <t>170780613</t>
  </si>
  <si>
    <t>SA CLINIQUE DU MAIL</t>
  </si>
  <si>
    <t>170780621</t>
  </si>
  <si>
    <t>POLYCLINIQUE SAINT-GEORGES</t>
  </si>
  <si>
    <t>170780647</t>
  </si>
  <si>
    <t>SA CLINIQUE RICHELIEU</t>
  </si>
  <si>
    <t>170780662</t>
  </si>
  <si>
    <t>CENTRE MEDICO-CHIRURGICAL DE L'ATLANTIQUE</t>
  </si>
  <si>
    <t>170785059</t>
  </si>
  <si>
    <t>A. D. A. 17</t>
  </si>
  <si>
    <t>170792212</t>
  </si>
  <si>
    <t>ADA 17 UAD SAINTES</t>
  </si>
  <si>
    <t>170794929</t>
  </si>
  <si>
    <t>ADA 17 UAD ROYAN</t>
  </si>
  <si>
    <t>170795165</t>
  </si>
  <si>
    <t>ADA 17 UAD ST JEAN ANGELY</t>
  </si>
  <si>
    <t>170802656</t>
  </si>
  <si>
    <t>ADA 17 UAD ROCHEFORT</t>
  </si>
  <si>
    <t>170804090</t>
  </si>
  <si>
    <t>ADA 17 ST PIERRE OLERON</t>
  </si>
  <si>
    <t>790007306</t>
  </si>
  <si>
    <t>790009948</t>
  </si>
  <si>
    <t>POLYCLINIQUE INKERMANN</t>
  </si>
  <si>
    <t>790016786</t>
  </si>
  <si>
    <t>AURAD BRESSUIRE</t>
  </si>
  <si>
    <t>790016794</t>
  </si>
  <si>
    <t>AURAD PARTHENAY</t>
  </si>
  <si>
    <t>790017289</t>
  </si>
  <si>
    <t>HOSP. A DOM. - H.A.D. 79</t>
  </si>
  <si>
    <t>790018154</t>
  </si>
  <si>
    <t>GCS ECHANGES D'INFORMATION NIORT</t>
  </si>
  <si>
    <t>860005768</t>
  </si>
  <si>
    <t>AURAD CHATELLERAULT</t>
  </si>
  <si>
    <t>860008929</t>
  </si>
  <si>
    <t>HAD CLINIQUE SAINT CHARLES</t>
  </si>
  <si>
    <t>860010321</t>
  </si>
  <si>
    <t>POLYCLNIQUE DE POITIERS</t>
  </si>
  <si>
    <t>860780311</t>
  </si>
  <si>
    <t>CLINIQUE DE CHATELLERAULT</t>
  </si>
  <si>
    <t>860780568</t>
  </si>
  <si>
    <t>CLINIQUE FIEF DE GRIMOIRE</t>
  </si>
  <si>
    <t>860782598</t>
  </si>
  <si>
    <t>040002248</t>
  </si>
  <si>
    <t>USLD DU CENTRE DES CARMES A AIGLUN</t>
  </si>
  <si>
    <t>040003972</t>
  </si>
  <si>
    <t>SIH DES ALPES DU SUD</t>
  </si>
  <si>
    <t>040780124</t>
  </si>
  <si>
    <t>HL DIEUDONNE COLLOMP</t>
  </si>
  <si>
    <t>040780132</t>
  </si>
  <si>
    <t>HL DE BARCELONNETTE</t>
  </si>
  <si>
    <t>040780140</t>
  </si>
  <si>
    <t>HL DE CASTELLANE</t>
  </si>
  <si>
    <t>040780173</t>
  </si>
  <si>
    <t>HL D'ENTREVAUX</t>
  </si>
  <si>
    <t>040780181</t>
  </si>
  <si>
    <t>HL SAINT MICHEL</t>
  </si>
  <si>
    <t>040780199</t>
  </si>
  <si>
    <t>HL SAINTE ANNE</t>
  </si>
  <si>
    <t>040780207</t>
  </si>
  <si>
    <t>HL LES MEES</t>
  </si>
  <si>
    <t>040780215</t>
  </si>
  <si>
    <t>CH DE MANOSQUE</t>
  </si>
  <si>
    <t>040780231</t>
  </si>
  <si>
    <t>HL DE RIEZ</t>
  </si>
  <si>
    <t>040780249</t>
  </si>
  <si>
    <t>HL SAINT JACQUES</t>
  </si>
  <si>
    <t>040788440</t>
  </si>
  <si>
    <t>SLD CH MANOSQUE</t>
  </si>
  <si>
    <t>040788879</t>
  </si>
  <si>
    <t>CH DIGNE</t>
  </si>
  <si>
    <t>050000058</t>
  </si>
  <si>
    <t>MRC RIO VERT</t>
  </si>
  <si>
    <t>050000108</t>
  </si>
  <si>
    <t>HL AIGUILLES</t>
  </si>
  <si>
    <t>050000116</t>
  </si>
  <si>
    <t>CH ESCARTONS</t>
  </si>
  <si>
    <t>050000124</t>
  </si>
  <si>
    <t>CH EMBRUN</t>
  </si>
  <si>
    <t>050000462</t>
  </si>
  <si>
    <t>050000991</t>
  </si>
  <si>
    <t>CM CHANTOURS</t>
  </si>
  <si>
    <t>050001064</t>
  </si>
  <si>
    <t>CLINIQUE LA DURANCE</t>
  </si>
  <si>
    <t>050002948</t>
  </si>
  <si>
    <t>CHICAS GAP-SISTERON</t>
  </si>
  <si>
    <t>050005701</t>
  </si>
  <si>
    <t>SLD CHS LARAGNE</t>
  </si>
  <si>
    <t>050005958</t>
  </si>
  <si>
    <t>SLD CH ESCARTONS</t>
  </si>
  <si>
    <t>050006071</t>
  </si>
  <si>
    <t>CSLD SITE GAP ADRET</t>
  </si>
  <si>
    <t>050006105</t>
  </si>
  <si>
    <t>SLD CH EMBRUN</t>
  </si>
  <si>
    <t>050007145</t>
  </si>
  <si>
    <t>CH BUECH-DURANCE</t>
  </si>
  <si>
    <t>060000296</t>
  </si>
  <si>
    <t>LA MAISON DU MINEUR</t>
  </si>
  <si>
    <t>060000528</t>
  </si>
  <si>
    <t>CENTRE ANTOINE LACASSAGNE</t>
  </si>
  <si>
    <t>060000551</t>
  </si>
  <si>
    <t>SLD VALLAURIS</t>
  </si>
  <si>
    <t>060006889</t>
  </si>
  <si>
    <t>HLI DE LA VESUBIE</t>
  </si>
  <si>
    <t>060017019</t>
  </si>
  <si>
    <t>060019213</t>
  </si>
  <si>
    <t>060023702</t>
  </si>
  <si>
    <t>060780186</t>
  </si>
  <si>
    <t>MC LES LAURIERS ROSES</t>
  </si>
  <si>
    <t>060780327</t>
  </si>
  <si>
    <t>HL SAINT MAUR ST ETIENNE DE TINEE</t>
  </si>
  <si>
    <t>060780459</t>
  </si>
  <si>
    <t>CLINIQUE ORSAC MONT FLEURI</t>
  </si>
  <si>
    <t>060780558</t>
  </si>
  <si>
    <t>CLINIQUE LES CADRANS SOLAIRES</t>
  </si>
  <si>
    <t>060780657</t>
  </si>
  <si>
    <t>HL DE BREIL SUR ROYA</t>
  </si>
  <si>
    <t>060780780</t>
  </si>
  <si>
    <t>HL DU PAYS DE LA ROUDOULE PUGET THENIER</t>
  </si>
  <si>
    <t>060780814</t>
  </si>
  <si>
    <t>CENTRE DPT SPE PNEUMO VAL DE GORBIO</t>
  </si>
  <si>
    <t>060780897</t>
  </si>
  <si>
    <t>CH GRASSE</t>
  </si>
  <si>
    <t>060780905</t>
  </si>
  <si>
    <t>HL SAINT ELOI SOSPEL</t>
  </si>
  <si>
    <t>060780921</t>
  </si>
  <si>
    <t>HL SAINT LAZARE TENDE</t>
  </si>
  <si>
    <t>060780947</t>
  </si>
  <si>
    <t>HOPITAUX PEDIATRIQUES NICE CHU LENVAL</t>
  </si>
  <si>
    <t>060780954</t>
  </si>
  <si>
    <t>CH D'ANTIBES JUAN LES PINS</t>
  </si>
  <si>
    <t>060780988</t>
  </si>
  <si>
    <t>CH PIERRE NOUVEAU</t>
  </si>
  <si>
    <t>060780996</t>
  </si>
  <si>
    <t>CHS SAINTE MARIE</t>
  </si>
  <si>
    <t>060785011</t>
  </si>
  <si>
    <t>CHU DE NICE</t>
  </si>
  <si>
    <t>060790185</t>
  </si>
  <si>
    <t>SLD CH CANNES</t>
  </si>
  <si>
    <t>060790631</t>
  </si>
  <si>
    <t>SLD CH LA PALMOSA</t>
  </si>
  <si>
    <t>060790680</t>
  </si>
  <si>
    <t>SLD LE PETIT PARIS DU CH GRASSE</t>
  </si>
  <si>
    <t>060791761</t>
  </si>
  <si>
    <t>CH LA PALMOSA</t>
  </si>
  <si>
    <t>060791811</t>
  </si>
  <si>
    <t>060793239</t>
  </si>
  <si>
    <t>SLD LES SOURCES</t>
  </si>
  <si>
    <t>060793775</t>
  </si>
  <si>
    <t>SLD HOPITAL DE CIMIEZ</t>
  </si>
  <si>
    <t>060794013</t>
  </si>
  <si>
    <t>CHIRURGIE CARDIAQUE A. TZANCK</t>
  </si>
  <si>
    <t>130001647</t>
  </si>
  <si>
    <t>INSTITUT PAOLI CALMETTES</t>
  </si>
  <si>
    <t>130001928</t>
  </si>
  <si>
    <t>CENTRE GERONTOLOGIQUE DEPARTEMENTAL</t>
  </si>
  <si>
    <t>130002694</t>
  </si>
  <si>
    <t>CLINIQUE JEAN PAOLI</t>
  </si>
  <si>
    <t>130012719</t>
  </si>
  <si>
    <t>USLD DU CENTRE SIBOURG A AIX EN PROVENCE</t>
  </si>
  <si>
    <t>130028228</t>
  </si>
  <si>
    <t>EPSI HOPITAUX DES PORTES DE CAMARGUE</t>
  </si>
  <si>
    <t>130032758</t>
  </si>
  <si>
    <t>USLD CLINIQUE LA POINTE ROUGE A MARSEILLE</t>
  </si>
  <si>
    <t>130037674</t>
  </si>
  <si>
    <t>SLD CH VALLON</t>
  </si>
  <si>
    <t>130041916</t>
  </si>
  <si>
    <t>CH PAYS D'AIX - CHI AIX-PERTUIS</t>
  </si>
  <si>
    <t>130043318</t>
  </si>
  <si>
    <t>SSR PEDIATRIQUE VAL PRE VERT</t>
  </si>
  <si>
    <t>130043326</t>
  </si>
  <si>
    <t>GCS PRRC PACA OUEST ET SIEGE</t>
  </si>
  <si>
    <t>130043508</t>
  </si>
  <si>
    <t>HJ SSR ENFANTS SALINS DE BREGILLE</t>
  </si>
  <si>
    <t>130043664</t>
  </si>
  <si>
    <t>HOPITAL EUROPEEN DESBIEF AMBOISE PARE</t>
  </si>
  <si>
    <t>130780554</t>
  </si>
  <si>
    <t>CHS EDOUARD TOULOUSE</t>
  </si>
  <si>
    <t>130781131</t>
  </si>
  <si>
    <t>CHS MONTPERRIN</t>
  </si>
  <si>
    <t>130781255</t>
  </si>
  <si>
    <t>CLINIQUE SAINT THOMAS DE VILLENEUVE</t>
  </si>
  <si>
    <t>130781339</t>
  </si>
  <si>
    <t>CH D'ALLAUCH</t>
  </si>
  <si>
    <t>130781446</t>
  </si>
  <si>
    <t>CH D'AUBAGNE</t>
  </si>
  <si>
    <t>130782634</t>
  </si>
  <si>
    <t>CH SALON DE PROVENCE</t>
  </si>
  <si>
    <t>130783152</t>
  </si>
  <si>
    <t>CLINIQUE SAINTE ELISABETH</t>
  </si>
  <si>
    <t>130783475</t>
  </si>
  <si>
    <t>CLINIQUE L'ANGELUS</t>
  </si>
  <si>
    <t>130783665</t>
  </si>
  <si>
    <t>CLINIQUE MUTUALISTE DE BONNEVEINE</t>
  </si>
  <si>
    <t>130784226</t>
  </si>
  <si>
    <t>ST PAUL HENRI GASTAUT</t>
  </si>
  <si>
    <t>130784952</t>
  </si>
  <si>
    <t>MC FERNANDE BERGER</t>
  </si>
  <si>
    <t>130785363</t>
  </si>
  <si>
    <t>HOPITAL PAUL DESBIEF</t>
  </si>
  <si>
    <t>130785512</t>
  </si>
  <si>
    <t>CH DE LA CIOTAT</t>
  </si>
  <si>
    <t>130785652</t>
  </si>
  <si>
    <t>FONDATION HOPITAL SAINT JOSEPH</t>
  </si>
  <si>
    <t>130786049</t>
  </si>
  <si>
    <t>APHM</t>
  </si>
  <si>
    <t>130786445</t>
  </si>
  <si>
    <t>MATERNITE CATHOLIQUE PROVENCE L'ETOILE</t>
  </si>
  <si>
    <t>130786494</t>
  </si>
  <si>
    <t>CHS VALVERT</t>
  </si>
  <si>
    <t>130786569</t>
  </si>
  <si>
    <t>HJ PLOMBIERES</t>
  </si>
  <si>
    <t>130786890</t>
  </si>
  <si>
    <t>HJ LE RELAIS</t>
  </si>
  <si>
    <t>130786924</t>
  </si>
  <si>
    <t>ETS UGECAM VALMANTE</t>
  </si>
  <si>
    <t>130789274</t>
  </si>
  <si>
    <t>CH JOSEPH IMBERT</t>
  </si>
  <si>
    <t>130789316</t>
  </si>
  <si>
    <t>CH LES RAYETTES</t>
  </si>
  <si>
    <t>130797962</t>
  </si>
  <si>
    <t>HJ LA CIOTAT</t>
  </si>
  <si>
    <t>130798333</t>
  </si>
  <si>
    <t>SLD CH ALLAUCH</t>
  </si>
  <si>
    <t>130798358</t>
  </si>
  <si>
    <t>SLD CH DU PAYS D'AIX</t>
  </si>
  <si>
    <t>130798457</t>
  </si>
  <si>
    <t>SLD CH EDMOND GARCIN D'AUBAGNE</t>
  </si>
  <si>
    <t>130807233</t>
  </si>
  <si>
    <t>SLD DES HOPITAUX DES PORTES DE CAMARGUE</t>
  </si>
  <si>
    <t>130808843</t>
  </si>
  <si>
    <t>SLD CENTRE DE GERIATRIE AMBROISE PARE</t>
  </si>
  <si>
    <t>130808850</t>
  </si>
  <si>
    <t>SLD CH SALON DE PROVENCE</t>
  </si>
  <si>
    <t>130809908</t>
  </si>
  <si>
    <t>SLD DU CENTRE GERONTOLOGIQUE DEPARTEMENTAL</t>
  </si>
  <si>
    <t>130811102</t>
  </si>
  <si>
    <t>LA MAISON</t>
  </si>
  <si>
    <t>830000303</t>
  </si>
  <si>
    <t>HOPITAL LEON BERARD</t>
  </si>
  <si>
    <t>830006128</t>
  </si>
  <si>
    <t>USLD LES JARDINS DE MAR VIVO A LA SEYNE-SUR-MER</t>
  </si>
  <si>
    <t>830008819</t>
  </si>
  <si>
    <t>HL DU LUC EN PROVENCE</t>
  </si>
  <si>
    <t>830013629</t>
  </si>
  <si>
    <t>USLD LA PHOCEANNE CENTRE LONG SEJOUR</t>
  </si>
  <si>
    <t>830016556</t>
  </si>
  <si>
    <t>CLINIQUE LES ESPERELS</t>
  </si>
  <si>
    <t>830017372</t>
  </si>
  <si>
    <t>MOYEN SEJOUR CENTRE BEAUSEJOUR</t>
  </si>
  <si>
    <t>830100517</t>
  </si>
  <si>
    <t>CH JEAN MARCEL</t>
  </si>
  <si>
    <t>830100525</t>
  </si>
  <si>
    <t>CH DRAGUIGNAN</t>
  </si>
  <si>
    <t>830100533</t>
  </si>
  <si>
    <t>CH MARIE JOSEE TREFFOT</t>
  </si>
  <si>
    <t>830100566</t>
  </si>
  <si>
    <t>CHI DE FREJUS SAINT RAPHAEL</t>
  </si>
  <si>
    <t>830100590</t>
  </si>
  <si>
    <t>CH SAINT TROPEZ</t>
  </si>
  <si>
    <t>830100616</t>
  </si>
  <si>
    <t>CHI TOULON LA SEYNE</t>
  </si>
  <si>
    <t>830100632</t>
  </si>
  <si>
    <t>POMPONIANA OLBIA</t>
  </si>
  <si>
    <t>830100681</t>
  </si>
  <si>
    <t>CENTRE MEDICAL NATIONAL CHATEAUBRIAND</t>
  </si>
  <si>
    <t>830101010</t>
  </si>
  <si>
    <t>LES LAURIERS ROSES</t>
  </si>
  <si>
    <t>830101200</t>
  </si>
  <si>
    <t>CHS HENRI GUERIN</t>
  </si>
  <si>
    <t>830200507</t>
  </si>
  <si>
    <t>MAISON DE SANTE JEAN LACHENAUD</t>
  </si>
  <si>
    <t>830200523</t>
  </si>
  <si>
    <t>POLYCLINIQUE MUTUALISTE MALARTIC</t>
  </si>
  <si>
    <t>830211173</t>
  </si>
  <si>
    <t>USLD CH DE SAINT TROPEZ</t>
  </si>
  <si>
    <t>830212734</t>
  </si>
  <si>
    <t>HOPITAL LOCAL DEPARTEMENTAL DU VAR SSR</t>
  </si>
  <si>
    <t>830212742</t>
  </si>
  <si>
    <t>SLD CH JEAN MARCEL</t>
  </si>
  <si>
    <t>830212759</t>
  </si>
  <si>
    <t>SLD CENTRE BEAUSEJOUR</t>
  </si>
  <si>
    <t>830212767</t>
  </si>
  <si>
    <t>SLD HOPITAL CLEMENCEAU</t>
  </si>
  <si>
    <t>830212783</t>
  </si>
  <si>
    <t>SLD LE MONT D'AZUR A NANS LES PINS</t>
  </si>
  <si>
    <t>830213880</t>
  </si>
  <si>
    <t>USLD CHI FREJUS SAINT RAPHAEL</t>
  </si>
  <si>
    <t>830213989</t>
  </si>
  <si>
    <t>SLD LE MALMONT CH DRAGUIGNAN</t>
  </si>
  <si>
    <t>840000012</t>
  </si>
  <si>
    <t>CH APT</t>
  </si>
  <si>
    <t>840000038</t>
  </si>
  <si>
    <t>HL DE BOLLENE</t>
  </si>
  <si>
    <t>840000046</t>
  </si>
  <si>
    <t>CH CARPENTRAS</t>
  </si>
  <si>
    <t>840000061</t>
  </si>
  <si>
    <t>HL GORDES</t>
  </si>
  <si>
    <t>840000079</t>
  </si>
  <si>
    <t>HL D'ISLE SUR SORGUE</t>
  </si>
  <si>
    <t>840000087</t>
  </si>
  <si>
    <t>CH LOUIS GIORGI</t>
  </si>
  <si>
    <t>840000103</t>
  </si>
  <si>
    <t>HL DE SAULT</t>
  </si>
  <si>
    <t>840000111</t>
  </si>
  <si>
    <t>CH VAISON LA ROMAINE</t>
  </si>
  <si>
    <t>840000129</t>
  </si>
  <si>
    <t>CH VALREAS</t>
  </si>
  <si>
    <t>840000137</t>
  </si>
  <si>
    <t>CHS DE MONTFAVET</t>
  </si>
  <si>
    <t>840000350</t>
  </si>
  <si>
    <t>CLINIQUE SAINTE CATHERINE</t>
  </si>
  <si>
    <t>840004659</t>
  </si>
  <si>
    <t>CHI CAVAILLON LAURIS</t>
  </si>
  <si>
    <t>840006597</t>
  </si>
  <si>
    <t>CH HENRI DUFFAUT</t>
  </si>
  <si>
    <t>840007579</t>
  </si>
  <si>
    <t>SLD CH APT</t>
  </si>
  <si>
    <t>840007587</t>
  </si>
  <si>
    <t>SLD CH LOUIS GIORGI</t>
  </si>
  <si>
    <t>840007595</t>
  </si>
  <si>
    <t>SLD CH PERTUIS</t>
  </si>
  <si>
    <t>840011340</t>
  </si>
  <si>
    <t>HAD AVIGNON ET SA REGION</t>
  </si>
  <si>
    <t>840011662</t>
  </si>
  <si>
    <t>SLD CH CARPENTRAS</t>
  </si>
  <si>
    <t>840012470</t>
  </si>
  <si>
    <t>SLD CH HENRI DUFFAUT</t>
  </si>
  <si>
    <t>840013262</t>
  </si>
  <si>
    <t>SLD CHI CAVAILLON LAURIS</t>
  </si>
  <si>
    <t>040003113</t>
  </si>
  <si>
    <t>AUTODIALYSE CH SISTERON</t>
  </si>
  <si>
    <t>040780470</t>
  </si>
  <si>
    <t>040784860</t>
  </si>
  <si>
    <t>CENTRE HEMODIALYSE DES ALPES</t>
  </si>
  <si>
    <t>040787541</t>
  </si>
  <si>
    <t>CENTRE AUTODIALYSE DIGNE</t>
  </si>
  <si>
    <t>050000090</t>
  </si>
  <si>
    <t>POLYCLINIQUE DES ALPES DU SUD</t>
  </si>
  <si>
    <t>050003359</t>
  </si>
  <si>
    <t>UNITE DE DIALYSE MEDICALISEE AGDUC BRIANÇON</t>
  </si>
  <si>
    <t>050006022</t>
  </si>
  <si>
    <t>UNITE D'AUTODIALYSE AGDUC ADRET</t>
  </si>
  <si>
    <t>050007368</t>
  </si>
  <si>
    <t>GCS HAD DES ALPES DU SUD</t>
  </si>
  <si>
    <t>060006558</t>
  </si>
  <si>
    <t>HAD ARNAULT TZANCK</t>
  </si>
  <si>
    <t>060010949</t>
  </si>
  <si>
    <t>UDM AGAHTIR</t>
  </si>
  <si>
    <t>060019676</t>
  </si>
  <si>
    <t>AUTODIALYSE AGATHIR CH PETIT PARIS</t>
  </si>
  <si>
    <t>060019684</t>
  </si>
  <si>
    <t>AGAHTIR AUTODIALYSE MENTON</t>
  </si>
  <si>
    <t>060021276</t>
  </si>
  <si>
    <t>AGAHTIR CENTRE D'HEMODIALYSE</t>
  </si>
  <si>
    <t>060021417</t>
  </si>
  <si>
    <t>HOPITAL PRIVE CANNES OXFORD</t>
  </si>
  <si>
    <t>060022845</t>
  </si>
  <si>
    <t>UDM A. TZANCK</t>
  </si>
  <si>
    <t>060780442</t>
  </si>
  <si>
    <t>CLINIQUE SAINT FRANCOIS</t>
  </si>
  <si>
    <t>060780491</t>
  </si>
  <si>
    <t>INSTITUT ARNAULT TZANCK</t>
  </si>
  <si>
    <t>060780517</t>
  </si>
  <si>
    <t>060780590</t>
  </si>
  <si>
    <t>CLINIQUE DU PALAIS</t>
  </si>
  <si>
    <t>060780665</t>
  </si>
  <si>
    <t>CLINIQUE LE MERIDIEN</t>
  </si>
  <si>
    <t>060780699</t>
  </si>
  <si>
    <t>CLINIQUE MOZART</t>
  </si>
  <si>
    <t>060780715</t>
  </si>
  <si>
    <t>CLINIQUE SAINT GEORGE</t>
  </si>
  <si>
    <t>060780723</t>
  </si>
  <si>
    <t>CLINIQUE DU PARC IMPERIAL</t>
  </si>
  <si>
    <t>060780756</t>
  </si>
  <si>
    <t>CLINIQUE SANTA MARIA</t>
  </si>
  <si>
    <t>060781200</t>
  </si>
  <si>
    <t>060785219</t>
  </si>
  <si>
    <t>CLINIQUE PLEIN CIEL</t>
  </si>
  <si>
    <t>060785243</t>
  </si>
  <si>
    <t>HAD NICE ET REGION</t>
  </si>
  <si>
    <t>060791860</t>
  </si>
  <si>
    <t>CENTRE D HEMODIALYSE A TZANCK</t>
  </si>
  <si>
    <t>060792090</t>
  </si>
  <si>
    <t>AGATHIR DIALYSE A DOMICILE</t>
  </si>
  <si>
    <t>060792736</t>
  </si>
  <si>
    <t>AGAHTIR AUTODIALYSE NICE</t>
  </si>
  <si>
    <t>060792850</t>
  </si>
  <si>
    <t>A. TZANCK DIALYSE A DOMICILE</t>
  </si>
  <si>
    <t>060792900</t>
  </si>
  <si>
    <t>A TZANCK AUTODIALYSE MOUGINS</t>
  </si>
  <si>
    <t>060792926</t>
  </si>
  <si>
    <t>CENTRE HEMODIALYSE LA RIVIERA</t>
  </si>
  <si>
    <t>060800166</t>
  </si>
  <si>
    <t>CLINIQUE DE L'ESPERANCE</t>
  </si>
  <si>
    <t>060801016</t>
  </si>
  <si>
    <t>AGAHTIR AUTODIALYSE MANDELIEU</t>
  </si>
  <si>
    <t>130008253</t>
  </si>
  <si>
    <t>CLINIQUE DE VITROLLES</t>
  </si>
  <si>
    <t>130008287</t>
  </si>
  <si>
    <t>ADPC AUTODIALYSE MARSEILLE</t>
  </si>
  <si>
    <t>130021488</t>
  </si>
  <si>
    <t>HAD BOUCHES DU RHONE EST</t>
  </si>
  <si>
    <t>130021819</t>
  </si>
  <si>
    <t>HAD CLARA SCHUMAN</t>
  </si>
  <si>
    <t>130022619</t>
  </si>
  <si>
    <t>HAD GCM MUTUELLES DE PROVENCE</t>
  </si>
  <si>
    <t>130024268</t>
  </si>
  <si>
    <t>HEMODIALYSE ATMIR</t>
  </si>
  <si>
    <t>130024458</t>
  </si>
  <si>
    <t>HAD MARTIGUES SUD ETANG DE BERRE</t>
  </si>
  <si>
    <t>130034002</t>
  </si>
  <si>
    <t>DIAVERUM PROVENCE SALON</t>
  </si>
  <si>
    <t>130034044</t>
  </si>
  <si>
    <t>DIAVERUM PROVENCE MARIGNANE</t>
  </si>
  <si>
    <t>130034077</t>
  </si>
  <si>
    <t>CENTRE D'HEMODIALYSE DE PROVENCE AUTODIALYSE AUBAGNE</t>
  </si>
  <si>
    <t>130034093</t>
  </si>
  <si>
    <t>DIAVERUM PROVENCE MARSEILLE</t>
  </si>
  <si>
    <t>130034531</t>
  </si>
  <si>
    <t>CENTRE DE DIALYSE DIAVERUM EN ARLES</t>
  </si>
  <si>
    <t>130034556</t>
  </si>
  <si>
    <t>ATUP-C AUTODIALYSE MARTIGUES</t>
  </si>
  <si>
    <t>130034614</t>
  </si>
  <si>
    <t>130035215</t>
  </si>
  <si>
    <t>BOUCHARD CENTRE AUTODIALYSE FRIEDLAND</t>
  </si>
  <si>
    <t>130035223</t>
  </si>
  <si>
    <t>BOUCHARD CENTRE AUTODIALYSE ACTIPOLE 12</t>
  </si>
  <si>
    <t>130035959</t>
  </si>
  <si>
    <t>UDM ADPC</t>
  </si>
  <si>
    <t>130036650</t>
  </si>
  <si>
    <t>ATUP-C AUTODIALYSE MARIGNANE</t>
  </si>
  <si>
    <t>130037922</t>
  </si>
  <si>
    <t>HPC RESIDENCE DU PARC</t>
  </si>
  <si>
    <t>130038003</t>
  </si>
  <si>
    <t>CENTRE D'HEMODIALYSE DE PROVENCE CHP D'AIX</t>
  </si>
  <si>
    <t>130038045</t>
  </si>
  <si>
    <t>DIAVERUM PROVENCE ISTRES</t>
  </si>
  <si>
    <t>130041767</t>
  </si>
  <si>
    <t>130042096</t>
  </si>
  <si>
    <t>CGS AXIUM RAMBOT</t>
  </si>
  <si>
    <t>130781289</t>
  </si>
  <si>
    <t>POLYCLINIQUE DU PARC RAMBOT PROVENCALE</t>
  </si>
  <si>
    <t>130781370</t>
  </si>
  <si>
    <t>130781479</t>
  </si>
  <si>
    <t>130781867</t>
  </si>
  <si>
    <t>CLINIQUE DE LA CIOTAT</t>
  </si>
  <si>
    <t>130782071</t>
  </si>
  <si>
    <t>CLINIQUE DE L'ETANG DE L'OLIVIER</t>
  </si>
  <si>
    <t>130782147</t>
  </si>
  <si>
    <t>CLINIQUE GENERALE DE MARIGNANE</t>
  </si>
  <si>
    <t>130782162</t>
  </si>
  <si>
    <t>CLINIQUE DE MARTIGUES</t>
  </si>
  <si>
    <t>130782675</t>
  </si>
  <si>
    <t>CLINIQUE VIGNOLI</t>
  </si>
  <si>
    <t>130783327</t>
  </si>
  <si>
    <t>CLINIQUE BOUCHARD</t>
  </si>
  <si>
    <t>130783723</t>
  </si>
  <si>
    <t>CLINIQUE JUGE</t>
  </si>
  <si>
    <t>130783772</t>
  </si>
  <si>
    <t>CLINIQUE MONTICELLI</t>
  </si>
  <si>
    <t>130783962</t>
  </si>
  <si>
    <t>CLINIQUE WULFRAN PUGET</t>
  </si>
  <si>
    <t>130784051</t>
  </si>
  <si>
    <t>HP CLAIRVAL</t>
  </si>
  <si>
    <t>130784481</t>
  </si>
  <si>
    <t>CENTRE DE DIALYSE DIAVERUM MARSEILLE</t>
  </si>
  <si>
    <t>130784713</t>
  </si>
  <si>
    <t>HOPITAL PRIVE BEAUREGARD</t>
  </si>
  <si>
    <t>130784903</t>
  </si>
  <si>
    <t>CLINIQUE LA PHOCEANNE</t>
  </si>
  <si>
    <t>130785389</t>
  </si>
  <si>
    <t>CLINIQUE CHANTECLER</t>
  </si>
  <si>
    <t>130785678</t>
  </si>
  <si>
    <t>CLINIQUE VERT COTEAU</t>
  </si>
  <si>
    <t>130786361</t>
  </si>
  <si>
    <t>POLYCLINIQUE DU PARC RAMBOT</t>
  </si>
  <si>
    <t>130789159</t>
  </si>
  <si>
    <t>CENTRE CARDIO VASCULAIRE VALMANTE</t>
  </si>
  <si>
    <t>130802143</t>
  </si>
  <si>
    <t>HAD SOINS ASSISTANCE</t>
  </si>
  <si>
    <t>130802549</t>
  </si>
  <si>
    <t>DIAVERUM PROVENCE DIALYSE A DOMICILE MARSEILLE</t>
  </si>
  <si>
    <t>130806029</t>
  </si>
  <si>
    <t>ATMIR AUTODIALYSE AIX EN PROVENCE</t>
  </si>
  <si>
    <t>130806078</t>
  </si>
  <si>
    <t>ATUP-C AUTODIALYSE MARSEILLE</t>
  </si>
  <si>
    <t>130806318</t>
  </si>
  <si>
    <t>ATMIR DIALYSE A DOMICILE</t>
  </si>
  <si>
    <t>130806417</t>
  </si>
  <si>
    <t>ADPC AUBAGNE</t>
  </si>
  <si>
    <t>130809809</t>
  </si>
  <si>
    <t>CTRE HEMODIALYSE DE PROVENCE AUBAGNE</t>
  </si>
  <si>
    <t>130810104</t>
  </si>
  <si>
    <t>BOUCHARD DIALYSE A DOMICILE</t>
  </si>
  <si>
    <t>130810740</t>
  </si>
  <si>
    <t>CLINIQUE AXIUM</t>
  </si>
  <si>
    <t>130811680</t>
  </si>
  <si>
    <t>AUTODIALYSE CTRE D'HEMODIALYSE DE PROVENCE CHP D'AIX</t>
  </si>
  <si>
    <t>130811797</t>
  </si>
  <si>
    <t>DIAVERUM PROVENCE MIRAMAS</t>
  </si>
  <si>
    <t>830012498</t>
  </si>
  <si>
    <t>HAD SAINT ANTOINE</t>
  </si>
  <si>
    <t>830012548</t>
  </si>
  <si>
    <t>CENTRE D'HEMODIALYSE ET UDM AVODD HYERES</t>
  </si>
  <si>
    <t>830012589</t>
  </si>
  <si>
    <t>CENTRE D'HEMODIALYSE ADIVA</t>
  </si>
  <si>
    <t>830012688</t>
  </si>
  <si>
    <t>CENTRE DE NEPHROLOGIE LES FLEURS</t>
  </si>
  <si>
    <t>830013819</t>
  </si>
  <si>
    <t>AVODD UDM STE ANNE</t>
  </si>
  <si>
    <t>830015970</t>
  </si>
  <si>
    <t>ADIVA GASSIN</t>
  </si>
  <si>
    <t>830015996</t>
  </si>
  <si>
    <t>AVODD AUTODIALYSE OLLIOULES</t>
  </si>
  <si>
    <t>830016671</t>
  </si>
  <si>
    <t>ADIVA AUTODIALYSE CARQUEIRANNE</t>
  </si>
  <si>
    <t>830017505</t>
  </si>
  <si>
    <t>CENTRE DE DIALYSE DE L'AVODD</t>
  </si>
  <si>
    <t>830019600</t>
  </si>
  <si>
    <t>HAD CAP DOMICILE</t>
  </si>
  <si>
    <t>830100103</t>
  </si>
  <si>
    <t>CLINIQUE STE MARGUERITE</t>
  </si>
  <si>
    <t>830100251</t>
  </si>
  <si>
    <t>CLINIQUE DU CAP D'OR</t>
  </si>
  <si>
    <t>830100319</t>
  </si>
  <si>
    <t>POLYCLINIQUE LES FLEURS</t>
  </si>
  <si>
    <t>830100327</t>
  </si>
  <si>
    <t>CLINIQUE LES LAURIERS</t>
  </si>
  <si>
    <t>830100368</t>
  </si>
  <si>
    <t>CLINIQUE CHIRURGICALE DU GOLFE DE SAINT TROPEZ</t>
  </si>
  <si>
    <t>830100392</t>
  </si>
  <si>
    <t>POLYCLINIQUE NOTRE DAME</t>
  </si>
  <si>
    <t>830100418</t>
  </si>
  <si>
    <t>CLINIQUE NOTRE DAME DE LA MERCI</t>
  </si>
  <si>
    <t>830100434</t>
  </si>
  <si>
    <t>830100459</t>
  </si>
  <si>
    <t>830100475</t>
  </si>
  <si>
    <t>CLINIQUE SAINT ROCH</t>
  </si>
  <si>
    <t>830100491</t>
  </si>
  <si>
    <t>830100855</t>
  </si>
  <si>
    <t>POLYCLINIQUE GERIATRIQUE SAINT FRANCOIS</t>
  </si>
  <si>
    <t>830207114</t>
  </si>
  <si>
    <t>HAD SANTE SOLIDARITE DU VAR</t>
  </si>
  <si>
    <t>830208351</t>
  </si>
  <si>
    <t>A.V.O.D.D.-AUTODIALYSE FREJUS ST RAPHAEL</t>
  </si>
  <si>
    <t>830210977</t>
  </si>
  <si>
    <t>A.V.O.D.D.</t>
  </si>
  <si>
    <t>830213617</t>
  </si>
  <si>
    <t>A.V.O.D.D.-AUTODIALYSE BRIGNOLES</t>
  </si>
  <si>
    <t>830215687</t>
  </si>
  <si>
    <t>CENTRE HEMODIALYSE SERENA</t>
  </si>
  <si>
    <t>830216495</t>
  </si>
  <si>
    <t>ADIVA</t>
  </si>
  <si>
    <t>840000285</t>
  </si>
  <si>
    <t>POLYCLINIQUE URBAIN V</t>
  </si>
  <si>
    <t>840000327</t>
  </si>
  <si>
    <t>CLINIQUE MONTAGARD</t>
  </si>
  <si>
    <t>840000400</t>
  </si>
  <si>
    <t>CENTRE CHIRURGICAL ST ROCH</t>
  </si>
  <si>
    <t>840000467</t>
  </si>
  <si>
    <t>840005078</t>
  </si>
  <si>
    <t>840007850</t>
  </si>
  <si>
    <t>ATIR AVIGNON</t>
  </si>
  <si>
    <t>840011043</t>
  </si>
  <si>
    <t>CENTRE HEMODIALYSE DE L'ATIR</t>
  </si>
  <si>
    <t>840012538</t>
  </si>
  <si>
    <t>ATIR ISLE SUR SORGUE</t>
  </si>
  <si>
    <t>840012546</t>
  </si>
  <si>
    <t>ATIR ORANGE</t>
  </si>
  <si>
    <t>840013270</t>
  </si>
  <si>
    <t>CLINIQUE DE PROVENCE</t>
  </si>
  <si>
    <t>840013312</t>
  </si>
  <si>
    <t>CLINIQUE RHONE DURANCE</t>
  </si>
  <si>
    <t>840013445</t>
  </si>
  <si>
    <t>CLINIQUE FONTVERT AVIGNON NORD</t>
  </si>
  <si>
    <t>840015200</t>
  </si>
  <si>
    <t>ATMIR AUTODIALYSE PERTUIS</t>
  </si>
  <si>
    <t>840017172</t>
  </si>
  <si>
    <t>POLYCLINIQUE SYNERGIA</t>
  </si>
  <si>
    <t>840017222</t>
  </si>
  <si>
    <t>ATIR HEMODIALYSE CARPENTRAS</t>
  </si>
  <si>
    <t>840017230</t>
  </si>
  <si>
    <t>ATIR AUTODIALYSE CARPENTRAS</t>
  </si>
  <si>
    <t>840017461</t>
  </si>
  <si>
    <t>ATIR HEMODIALYSE ORANGE</t>
  </si>
  <si>
    <t>010000495</t>
  </si>
  <si>
    <t>CP DE L'AIN</t>
  </si>
  <si>
    <t>Rhône-Alpes</t>
  </si>
  <si>
    <t>010007987</t>
  </si>
  <si>
    <t>CH PUBLIC HAUTEVILLE-LOMPNES</t>
  </si>
  <si>
    <t>010008407</t>
  </si>
  <si>
    <t>CH HAUT-BUGEY</t>
  </si>
  <si>
    <t>010009132</t>
  </si>
  <si>
    <t>010780054</t>
  </si>
  <si>
    <t>CH BOURG-EN-BRESSE</t>
  </si>
  <si>
    <t>010780062</t>
  </si>
  <si>
    <t>CH BELLEY</t>
  </si>
  <si>
    <t>010780096</t>
  </si>
  <si>
    <t>CH TREVOUX</t>
  </si>
  <si>
    <t>010780112</t>
  </si>
  <si>
    <t>HL PAYS-DE-GEX</t>
  </si>
  <si>
    <t>010780120</t>
  </si>
  <si>
    <t>HL MEXIMIEUX</t>
  </si>
  <si>
    <t>010780138</t>
  </si>
  <si>
    <t>HL PONT-DE-VAUX</t>
  </si>
  <si>
    <t>010780252</t>
  </si>
  <si>
    <t>SSR L'ORCET-MANGINI</t>
  </si>
  <si>
    <t>010780476</t>
  </si>
  <si>
    <t>CENTRE SSR READAPT ADOLESCENTS CHANAY</t>
  </si>
  <si>
    <t>010780492</t>
  </si>
  <si>
    <t>CRF ROMANS-FERRARI</t>
  </si>
  <si>
    <t>010780799</t>
  </si>
  <si>
    <t>CRF CHATEAU D'ANGEVILLE</t>
  </si>
  <si>
    <t>010780823</t>
  </si>
  <si>
    <t>USLD DU CH DE BOURG-EN-BRESSE</t>
  </si>
  <si>
    <t>010788008</t>
  </si>
  <si>
    <t>010789022</t>
  </si>
  <si>
    <t>USLD DE L'HL DU PAYS-DE-GEX</t>
  </si>
  <si>
    <t>010789576</t>
  </si>
  <si>
    <t>USLD DU CH DE TREVOUX</t>
  </si>
  <si>
    <t>010789717</t>
  </si>
  <si>
    <t>USLD DU CH DU HAUT-BUGEY</t>
  </si>
  <si>
    <t>070000096</t>
  </si>
  <si>
    <t>HOPITAL DE MOZE</t>
  </si>
  <si>
    <t>070000211</t>
  </si>
  <si>
    <t>HL SERRIERES</t>
  </si>
  <si>
    <t>070002878</t>
  </si>
  <si>
    <t>CH VALS D'ARDECHE</t>
  </si>
  <si>
    <t>070004742</t>
  </si>
  <si>
    <t>070005566</t>
  </si>
  <si>
    <t>CH ARDECHE MERIDIONALE</t>
  </si>
  <si>
    <t>070780101</t>
  </si>
  <si>
    <t>HL JOYEUSE</t>
  </si>
  <si>
    <t>070780119</t>
  </si>
  <si>
    <t>HL VALLON PONT-D'ARC</t>
  </si>
  <si>
    <t>070780127</t>
  </si>
  <si>
    <t>HL VILLENEUVE-DE-BERG</t>
  </si>
  <si>
    <t>070780143</t>
  </si>
  <si>
    <t>070780150</t>
  </si>
  <si>
    <t>HL CHEYLARD</t>
  </si>
  <si>
    <t>070780218</t>
  </si>
  <si>
    <t>HL LES VANS</t>
  </si>
  <si>
    <t>070780226</t>
  </si>
  <si>
    <t>CENTRE MEDICAL FOLCHERAN</t>
  </si>
  <si>
    <t>070780234</t>
  </si>
  <si>
    <t>070780317</t>
  </si>
  <si>
    <t>HOPITAL SAINTE-MARIE</t>
  </si>
  <si>
    <t>070780358</t>
  </si>
  <si>
    <t>070780366</t>
  </si>
  <si>
    <t>HL LAMASTRE</t>
  </si>
  <si>
    <t>070780374</t>
  </si>
  <si>
    <t>HL TOURNON</t>
  </si>
  <si>
    <t>070780382</t>
  </si>
  <si>
    <t>HL SAINT-FELICIEN</t>
  </si>
  <si>
    <t>070780481</t>
  </si>
  <si>
    <t>070784517</t>
  </si>
  <si>
    <t>USLD DU CH DES VALS D'ARDECHE</t>
  </si>
  <si>
    <t>070784897</t>
  </si>
  <si>
    <t>070784939</t>
  </si>
  <si>
    <t>USLD DE L'HL DE VILLENEUVE-DE-BERG</t>
  </si>
  <si>
    <t>260000021</t>
  </si>
  <si>
    <t>CH VALENCE</t>
  </si>
  <si>
    <t>260000047</t>
  </si>
  <si>
    <t>CH MONTELIMAR</t>
  </si>
  <si>
    <t>260000054</t>
  </si>
  <si>
    <t>CH CREST</t>
  </si>
  <si>
    <t>260000070</t>
  </si>
  <si>
    <t>HL DIEULEFIT</t>
  </si>
  <si>
    <t>260000088</t>
  </si>
  <si>
    <t>HL NYONS</t>
  </si>
  <si>
    <t>260000096</t>
  </si>
  <si>
    <t>HL BUIS-LES-BARONNIES</t>
  </si>
  <si>
    <t>260000104</t>
  </si>
  <si>
    <t>CH DIE</t>
  </si>
  <si>
    <t>260000153</t>
  </si>
  <si>
    <t>CENTRE MEDICAL SAINTE-CATHERINE</t>
  </si>
  <si>
    <t>260000195</t>
  </si>
  <si>
    <t>CLINIQUE PNEUMOLOGIQUE LES RIEUX</t>
  </si>
  <si>
    <t>260000302</t>
  </si>
  <si>
    <t>CENTRE MEDICAL LA TEPPE</t>
  </si>
  <si>
    <t>260000682</t>
  </si>
  <si>
    <t>CRF LES BAUMES</t>
  </si>
  <si>
    <t>260003264</t>
  </si>
  <si>
    <t>CH LE VALMONT</t>
  </si>
  <si>
    <t>260003363</t>
  </si>
  <si>
    <t>USLD DE L'ATRIR LES FONGERES</t>
  </si>
  <si>
    <t>260009139</t>
  </si>
  <si>
    <t>USLD DU CH DE MONTELIMAR</t>
  </si>
  <si>
    <t>260009154</t>
  </si>
  <si>
    <t>USLD DU CH DE VALENCE</t>
  </si>
  <si>
    <t>260010012</t>
  </si>
  <si>
    <t>USLD DU CH LE VALMONT</t>
  </si>
  <si>
    <t>260016910</t>
  </si>
  <si>
    <t>HOPITAUX DROME-NORD</t>
  </si>
  <si>
    <t>260017454</t>
  </si>
  <si>
    <t>380006288</t>
  </si>
  <si>
    <t>USLD DU CHU DE GRENOBLE</t>
  </si>
  <si>
    <t>380009928</t>
  </si>
  <si>
    <t>CENTRE MEDICAL ROCHEPLANE-ANGUISSES</t>
  </si>
  <si>
    <t>380012658</t>
  </si>
  <si>
    <t>GROUPE HOSPITALIER MUTUALISTE DE GRENOBLE</t>
  </si>
  <si>
    <t>380012799</t>
  </si>
  <si>
    <t>CP NORD-DAUPHINE</t>
  </si>
  <si>
    <t>380780023</t>
  </si>
  <si>
    <t>CH RHUMATOLOGIQUE URIAGE</t>
  </si>
  <si>
    <t>380780031</t>
  </si>
  <si>
    <t>CH LA MURE</t>
  </si>
  <si>
    <t>380780049</t>
  </si>
  <si>
    <t>CH BOURGOIN-JALLIEU</t>
  </si>
  <si>
    <t>380780056</t>
  </si>
  <si>
    <t>CH PONT-DE-BEAUVOISIN</t>
  </si>
  <si>
    <t>380780072</t>
  </si>
  <si>
    <t>CH RIVES</t>
  </si>
  <si>
    <t>380780080</t>
  </si>
  <si>
    <t>CHU GRENOBLE</t>
  </si>
  <si>
    <t>380780098</t>
  </si>
  <si>
    <t>CH TULLINS</t>
  </si>
  <si>
    <t>380780171</t>
  </si>
  <si>
    <t>CH SAINT-MARCELLIN</t>
  </si>
  <si>
    <t>380780213</t>
  </si>
  <si>
    <t>CH SAINT-LAURENT-DU-PONT</t>
  </si>
  <si>
    <t>380780239</t>
  </si>
  <si>
    <t>HL SAINT-GEOIRE-EN-VALDAINE</t>
  </si>
  <si>
    <t>380780247</t>
  </si>
  <si>
    <t>CH ALPES-ISERE</t>
  </si>
  <si>
    <t>380780312</t>
  </si>
  <si>
    <t>CLINIQUE DU GRESIVAUDAN</t>
  </si>
  <si>
    <t>380780379</t>
  </si>
  <si>
    <t>CENTRE MEDICAL HENRY BAZIRE</t>
  </si>
  <si>
    <t>380781138</t>
  </si>
  <si>
    <t>CENTRE MEDICAL DE VIRIEU</t>
  </si>
  <si>
    <t>380781351</t>
  </si>
  <si>
    <t>HL BEAUREPAIRE</t>
  </si>
  <si>
    <t>380781369</t>
  </si>
  <si>
    <t>380781435</t>
  </si>
  <si>
    <t>CH VIENNE</t>
  </si>
  <si>
    <t>380782698</t>
  </si>
  <si>
    <t>HL LA TOUR-DU-PIN</t>
  </si>
  <si>
    <t>380782771</t>
  </si>
  <si>
    <t>HL MORESTEL</t>
  </si>
  <si>
    <t>380784462</t>
  </si>
  <si>
    <t>CENTRE DE TRAITEMENT MGEN (38)</t>
  </si>
  <si>
    <t>380784751</t>
  </si>
  <si>
    <t>CH VOIRON</t>
  </si>
  <si>
    <t>380785840</t>
  </si>
  <si>
    <t>USLD DU CH DE BOURGOIN-JALLIEU</t>
  </si>
  <si>
    <t>380794503</t>
  </si>
  <si>
    <t>USLD DU CH DE LA MURE</t>
  </si>
  <si>
    <t>380794719</t>
  </si>
  <si>
    <t>USLD DU CH DE SAINT-LAURENT-DU-PONT</t>
  </si>
  <si>
    <t>380794917</t>
  </si>
  <si>
    <t>USLD DU CH DE TULLINS</t>
  </si>
  <si>
    <t>380802512</t>
  </si>
  <si>
    <t>CSLD MICHEL PHILIBERT</t>
  </si>
  <si>
    <t>380802728</t>
  </si>
  <si>
    <t>USLD DU CH DE VOIRON</t>
  </si>
  <si>
    <t>380802942</t>
  </si>
  <si>
    <t>USLD DE L'HL DE LA TOUR-DU-PIN</t>
  </si>
  <si>
    <t>420000192</t>
  </si>
  <si>
    <t>420000325</t>
  </si>
  <si>
    <t>HL SAINT-PIERRE-DE-BOEUF</t>
  </si>
  <si>
    <t>420002495</t>
  </si>
  <si>
    <t>420002677</t>
  </si>
  <si>
    <t>CENTRE MUTUALISTE D'ADDICTOLOGIE</t>
  </si>
  <si>
    <t>420010050</t>
  </si>
  <si>
    <t>CLINIQUE MUTUALISTE DE LA LOIRE</t>
  </si>
  <si>
    <t>420013492</t>
  </si>
  <si>
    <t>GCS-ES INSTITUT CANCEROLOGIE LUCIEN NEUWIRTH</t>
  </si>
  <si>
    <t>420013831</t>
  </si>
  <si>
    <t>420780033</t>
  </si>
  <si>
    <t>CH ROANNE</t>
  </si>
  <si>
    <t>420780041</t>
  </si>
  <si>
    <t>HL SAINT-JUST-LA-PENDUE</t>
  </si>
  <si>
    <t>420780058</t>
  </si>
  <si>
    <t>HL CHARLIEU</t>
  </si>
  <si>
    <t>420780348</t>
  </si>
  <si>
    <t>CENTRE MEDICAL DE CHAVANNE</t>
  </si>
  <si>
    <t>420780546</t>
  </si>
  <si>
    <t>CSLD SAINTE-ELISABETH</t>
  </si>
  <si>
    <t>420780652</t>
  </si>
  <si>
    <t>CH FIRMINY</t>
  </si>
  <si>
    <t>420784878</t>
  </si>
  <si>
    <t>CHU SAINT-ETIENNE</t>
  </si>
  <si>
    <t>420787186</t>
  </si>
  <si>
    <t>USLD DU CH DE FIRMINY</t>
  </si>
  <si>
    <t>420787194</t>
  </si>
  <si>
    <t>USLD DU CHU DE SAINT-ETIENNE</t>
  </si>
  <si>
    <t>420787319</t>
  </si>
  <si>
    <t>USLD DU CH DE ROANNE</t>
  </si>
  <si>
    <t>420789067</t>
  </si>
  <si>
    <t>USLD DE L'HL DE SAINT-GALMIER</t>
  </si>
  <si>
    <t>420789307</t>
  </si>
  <si>
    <t>USLD DE L'HL DE SAINT-BONNET-LE-CHATEAU</t>
  </si>
  <si>
    <t>690000245</t>
  </si>
  <si>
    <t>HOPITAL DE FOURVIERE</t>
  </si>
  <si>
    <t>690000336</t>
  </si>
  <si>
    <t>MAISON DE SANTE DE VAUGNERAY</t>
  </si>
  <si>
    <t>690000401</t>
  </si>
  <si>
    <t>CRF L'ARGENTIERE</t>
  </si>
  <si>
    <t>690000419</t>
  </si>
  <si>
    <t>690000427</t>
  </si>
  <si>
    <t>CRF LES MASSUES</t>
  </si>
  <si>
    <t>690000567</t>
  </si>
  <si>
    <t>SANTE MENTALE ET COMMUNAUTES</t>
  </si>
  <si>
    <t>690000880</t>
  </si>
  <si>
    <t>CENTRE LEON BERARD</t>
  </si>
  <si>
    <t>690001524</t>
  </si>
  <si>
    <t>CRF GERMAINE REVEL</t>
  </si>
  <si>
    <t>690002092</t>
  </si>
  <si>
    <t>CLINIQUE NOTRE-DAME</t>
  </si>
  <si>
    <t>690006721</t>
  </si>
  <si>
    <t>MAISON DE CONVALESCENCE LA MAISON D'HESTIA</t>
  </si>
  <si>
    <t>690006887</t>
  </si>
  <si>
    <t>USLD DE L'HOPITAL DE FOURVIERE</t>
  </si>
  <si>
    <t>690007315</t>
  </si>
  <si>
    <t>USLD DU CENTRE MEDICAL DE BAYERE</t>
  </si>
  <si>
    <t>690010749</t>
  </si>
  <si>
    <t>HL INTERCOMMUNAL THIZY, BOURG-DE-THIZY ET COURS-L</t>
  </si>
  <si>
    <t>690031455</t>
  </si>
  <si>
    <t>HL GRANDRIS</t>
  </si>
  <si>
    <t>690035191</t>
  </si>
  <si>
    <t>GCS PLATEFORME SISRA</t>
  </si>
  <si>
    <t>690037296</t>
  </si>
  <si>
    <t>GCS LCU LYON CANCÉROLOGIE UNIVERSITÉ</t>
  </si>
  <si>
    <t>690780036</t>
  </si>
  <si>
    <t>CH GIVORS</t>
  </si>
  <si>
    <t>690780044</t>
  </si>
  <si>
    <t>CH SAINTE-FOY-LES-LYON</t>
  </si>
  <si>
    <t>690780051</t>
  </si>
  <si>
    <t>HL SAINT-SYMPHORIEN-SUR-COISE</t>
  </si>
  <si>
    <t>690780069</t>
  </si>
  <si>
    <t>HL CONDRIEU</t>
  </si>
  <si>
    <t>690780077</t>
  </si>
  <si>
    <t>HL NEUVILLE-SUR-SAONE</t>
  </si>
  <si>
    <t>690780085</t>
  </si>
  <si>
    <t>HL SAINT-LAURENT-DE-CHAMOUSSET</t>
  </si>
  <si>
    <t>690780101</t>
  </si>
  <si>
    <t>CH LE VINATIER</t>
  </si>
  <si>
    <t>690780119</t>
  </si>
  <si>
    <t>CH SAINT-CYR-AU-MONT-D'OR</t>
  </si>
  <si>
    <t>690780143</t>
  </si>
  <si>
    <t>CH SAINT-JEAN-DE-DIEU</t>
  </si>
  <si>
    <t>690780150</t>
  </si>
  <si>
    <t>HOPITAL DE L'ARBRESLE</t>
  </si>
  <si>
    <t>690780416</t>
  </si>
  <si>
    <t>GROUPE HOSPITALIER MUTUALISTE DES PORTES DU SUD</t>
  </si>
  <si>
    <t>690781026</t>
  </si>
  <si>
    <t>CLYRESS (VAL ROSAY-MON REPOS-BEAULIEU-GRAVENAND-TRESSERVE-MA</t>
  </si>
  <si>
    <t>690781737</t>
  </si>
  <si>
    <t>POLE GERONTOLOGIQUE DE LYON</t>
  </si>
  <si>
    <t>690781810</t>
  </si>
  <si>
    <t>HOSPICES CIVILS DE LYON</t>
  </si>
  <si>
    <t>690781836</t>
  </si>
  <si>
    <t>CLINIQUE MUTUALISTE DE LYON</t>
  </si>
  <si>
    <t>690782081</t>
  </si>
  <si>
    <t>CENTRE DE SANTE MENTALE MGEN (69)</t>
  </si>
  <si>
    <t>690782222</t>
  </si>
  <si>
    <t>690782230</t>
  </si>
  <si>
    <t>HL BELLEVILLE</t>
  </si>
  <si>
    <t>690782248</t>
  </si>
  <si>
    <t>HL BEAUJEU</t>
  </si>
  <si>
    <t>690782271</t>
  </si>
  <si>
    <t>CH TARARE</t>
  </si>
  <si>
    <t>690782297</t>
  </si>
  <si>
    <t>HL AMPLEPUIS</t>
  </si>
  <si>
    <t>690782420</t>
  </si>
  <si>
    <t>CENTRE MEDICAL DE BAYERE</t>
  </si>
  <si>
    <t>690782925</t>
  </si>
  <si>
    <t>CH GERIATRIQUE DU MONT D'OR</t>
  </si>
  <si>
    <t>690788930</t>
  </si>
  <si>
    <t>SOINS ET SANTE</t>
  </si>
  <si>
    <t>690790480</t>
  </si>
  <si>
    <t>POUPONNIERE LA FOUGERAIE</t>
  </si>
  <si>
    <t>690791132</t>
  </si>
  <si>
    <t>CSLD BELLECOMBE</t>
  </si>
  <si>
    <t>690797816</t>
  </si>
  <si>
    <t>USLD DE L'HLI DE THIZY, BOURG-DE-THIZY ET COURS-LA-VILLE</t>
  </si>
  <si>
    <t>690800933</t>
  </si>
  <si>
    <t>USLD DU CH GERIATRIQUE DU MONT D'OR</t>
  </si>
  <si>
    <t>690801709</t>
  </si>
  <si>
    <t>CSLD LES ALTHEAS</t>
  </si>
  <si>
    <t>690802061</t>
  </si>
  <si>
    <t>USLD DE L'HOPITAL DE L'ARBRESLE</t>
  </si>
  <si>
    <t>690802251</t>
  </si>
  <si>
    <t>690802913</t>
  </si>
  <si>
    <t>CSLD LES HISBISCUS</t>
  </si>
  <si>
    <t>690803093</t>
  </si>
  <si>
    <t>USLD DE LA MAISON DE SANTE DE VAUGNERAY (LA MALETIERE)</t>
  </si>
  <si>
    <t>690805361</t>
  </si>
  <si>
    <t>CH SAINT-JOSEPH/SAINT-LUC</t>
  </si>
  <si>
    <t>690806054</t>
  </si>
  <si>
    <t>USLD DES HOSPICES CIVILS DE LYON</t>
  </si>
  <si>
    <t>730000015</t>
  </si>
  <si>
    <t>730002839</t>
  </si>
  <si>
    <t>CH ALBERTVILLE ET MOUTIERS</t>
  </si>
  <si>
    <t>730009495</t>
  </si>
  <si>
    <t>USLD DU CH DE CHAMBERY</t>
  </si>
  <si>
    <t>730780103</t>
  </si>
  <si>
    <t>CH SAINT-JEAN-DE-MAURIENNE</t>
  </si>
  <si>
    <t>730780111</t>
  </si>
  <si>
    <t>CH AIX-LES-BAINS</t>
  </si>
  <si>
    <t>730780525</t>
  </si>
  <si>
    <t>CH BOURG-SAINT-MAURICE</t>
  </si>
  <si>
    <t>730780558</t>
  </si>
  <si>
    <t>HL SAINT-PIERRE-D'ALBIGNY</t>
  </si>
  <si>
    <t>730780566</t>
  </si>
  <si>
    <t>HL MODANE</t>
  </si>
  <si>
    <t>730780582</t>
  </si>
  <si>
    <t>CH DE SAVOIE</t>
  </si>
  <si>
    <t>730780681</t>
  </si>
  <si>
    <t>CRF DOMAINE DE SAINT-ALBAN</t>
  </si>
  <si>
    <t>730783974</t>
  </si>
  <si>
    <t>MECS CHALET DE L'ORNON ET LA GRANDE CASSE</t>
  </si>
  <si>
    <t>730784287</t>
  </si>
  <si>
    <t>USLD DU CH D'ALBERTVILLE ET MOUTIERS</t>
  </si>
  <si>
    <t>730785359</t>
  </si>
  <si>
    <t>USLD DU CH D'AIX-LES-BAINS</t>
  </si>
  <si>
    <t>730785425</t>
  </si>
  <si>
    <t>USLD DU CH DE SAINT-JEAN-DE-MAURIENNE</t>
  </si>
  <si>
    <t>740000401</t>
  </si>
  <si>
    <t>USLD DE L'HL DE REIGNIER</t>
  </si>
  <si>
    <t>740001839</t>
  </si>
  <si>
    <t>HOPITAUX DES PAYS DU MONT-BLANC</t>
  </si>
  <si>
    <t>740001847</t>
  </si>
  <si>
    <t>740780143</t>
  </si>
  <si>
    <t>CENTRE MEDICAL ALEXIS LEAUD</t>
  </si>
  <si>
    <t>740780192</t>
  </si>
  <si>
    <t>VSHA (PRAZ COUTANT-MARTEL DE JANVILLE)</t>
  </si>
  <si>
    <t>740780952</t>
  </si>
  <si>
    <t>MAISON DE CONVALESCENCE LA MARTERAYE</t>
  </si>
  <si>
    <t>740781133</t>
  </si>
  <si>
    <t>740781182</t>
  </si>
  <si>
    <t>HL LA ROCHE-SUR-FORON</t>
  </si>
  <si>
    <t>740781190</t>
  </si>
  <si>
    <t>HL LA TOUR</t>
  </si>
  <si>
    <t>740781208</t>
  </si>
  <si>
    <t>HOPITAL DE RUMILLY</t>
  </si>
  <si>
    <t>740781216</t>
  </si>
  <si>
    <t>740785035</t>
  </si>
  <si>
    <t>EPSM VALLEE D'ARVE</t>
  </si>
  <si>
    <t>740788005</t>
  </si>
  <si>
    <t>USLD DU CH DE LA REGION D'ANNECY</t>
  </si>
  <si>
    <t>740788070</t>
  </si>
  <si>
    <t>USLD DES HOPITAUX DU LEMAN</t>
  </si>
  <si>
    <t>740788088</t>
  </si>
  <si>
    <t>USLD DU CHI SUD-LEMAN-VALSERINE</t>
  </si>
  <si>
    <t>740788732</t>
  </si>
  <si>
    <t>USLD DE L'HL DE LA TOUR</t>
  </si>
  <si>
    <t>740789532</t>
  </si>
  <si>
    <t>USLD DU CH DE RUMILLY</t>
  </si>
  <si>
    <t>740790258</t>
  </si>
  <si>
    <t>740790381</t>
  </si>
  <si>
    <t>HOPITAUX DU LEMAN</t>
  </si>
  <si>
    <t>010001709</t>
  </si>
  <si>
    <t>010005379</t>
  </si>
  <si>
    <t>010005429</t>
  </si>
  <si>
    <t>HAD OYONNAX</t>
  </si>
  <si>
    <t>010006526</t>
  </si>
  <si>
    <t>AURAL UNITE D'AUTODIALYSE OYONNAX</t>
  </si>
  <si>
    <t>010007300</t>
  </si>
  <si>
    <t>010780195</t>
  </si>
  <si>
    <t>010780203</t>
  </si>
  <si>
    <t>010780294</t>
  </si>
  <si>
    <t>CENTRE MEDICAL DE DIALYSE REGINA</t>
  </si>
  <si>
    <t>010789006</t>
  </si>
  <si>
    <t>APPARTEMENT AIDER BOURGOGNE</t>
  </si>
  <si>
    <t>070004726</t>
  </si>
  <si>
    <t>AGDUC CENTRE DE DIALYSE AMBULATOIRE DES MONTS D'ARDECHE AUBENAS</t>
  </si>
  <si>
    <t>070005574</t>
  </si>
  <si>
    <t>070780168</t>
  </si>
  <si>
    <t>CLINIQUE DU VIVARAIS</t>
  </si>
  <si>
    <t>070780408</t>
  </si>
  <si>
    <t>CLINIQUE DES CEVENNES</t>
  </si>
  <si>
    <t>070780424</t>
  </si>
  <si>
    <t>070786231</t>
  </si>
  <si>
    <t>AURAL UNITE AUTODIALYSE AUBENAS</t>
  </si>
  <si>
    <t>070786249</t>
  </si>
  <si>
    <t>AURAL UNITE AUTODIALYSE ANNONAY</t>
  </si>
  <si>
    <t>070786603</t>
  </si>
  <si>
    <t>AURAL ENTRAINEMENT ANNONAY</t>
  </si>
  <si>
    <t>260000260</t>
  </si>
  <si>
    <t>CLINIQUE LA PARISIERE</t>
  </si>
  <si>
    <t>260001631</t>
  </si>
  <si>
    <t>AGDUC CENTRE DIALYSE AMBULATOIRE MONTELIMAR</t>
  </si>
  <si>
    <t>260003017</t>
  </si>
  <si>
    <t>260003140</t>
  </si>
  <si>
    <t>AGDUC UNITE D'AUTODIALYSE DE CREST</t>
  </si>
  <si>
    <t>260003215</t>
  </si>
  <si>
    <t>AGDUC UNITE DE REPLI D'HEMODIALYSE DE VALENCE</t>
  </si>
  <si>
    <t>260006267</t>
  </si>
  <si>
    <t>260006820</t>
  </si>
  <si>
    <t>AGDUC UNITE D'AUTODIALYSE ROMANS</t>
  </si>
  <si>
    <t>260006838</t>
  </si>
  <si>
    <t>AGDUC UNITE D'AUTODIALYSE VALENCE</t>
  </si>
  <si>
    <t>260010418</t>
  </si>
  <si>
    <t>AURAL UNITE AUTODIALYSE VALENCE</t>
  </si>
  <si>
    <t>260012760</t>
  </si>
  <si>
    <t>AURAL UNITE AUTODIALYSE MONTELIMAR</t>
  </si>
  <si>
    <t>260013388</t>
  </si>
  <si>
    <t>HAD ANTENNE DE ROMANS UMD</t>
  </si>
  <si>
    <t>260016993</t>
  </si>
  <si>
    <t>AGDUC UNITE D'AUTODIALYSE DE PIERRELATTE</t>
  </si>
  <si>
    <t>380000729</t>
  </si>
  <si>
    <t>AURAL UNITE AUTODIALYSE ST CHARLES ROUSSILLON</t>
  </si>
  <si>
    <t>380000828</t>
  </si>
  <si>
    <t>CALYDIAL CENTRE DE DIALYSE DE VIENNE</t>
  </si>
  <si>
    <t>380000968</t>
  </si>
  <si>
    <t>AURAL CENTRE DE DIALYSE DE BOURGOIN</t>
  </si>
  <si>
    <t>380007468</t>
  </si>
  <si>
    <t>HAD AGIR A DOM</t>
  </si>
  <si>
    <t>380013037</t>
  </si>
  <si>
    <t>380780197</t>
  </si>
  <si>
    <t>380780270</t>
  </si>
  <si>
    <t>CLINIQUE DES ALPES</t>
  </si>
  <si>
    <t>380780288</t>
  </si>
  <si>
    <t>380781450</t>
  </si>
  <si>
    <t>380784801</t>
  </si>
  <si>
    <t>AGDUC CENTRE DIALYSE J.M. MULLER LA TRONCHE</t>
  </si>
  <si>
    <t>380785956</t>
  </si>
  <si>
    <t>380786442</t>
  </si>
  <si>
    <t>CLINIQUE BELLEDONNE</t>
  </si>
  <si>
    <t>380793810</t>
  </si>
  <si>
    <t>AGDUC UNITE D'AUTODIALYSE MEYLAN</t>
  </si>
  <si>
    <t>380797217</t>
  </si>
  <si>
    <t>AGDUC UNITE D'AUTODIALYSE VIZILLE</t>
  </si>
  <si>
    <t>380797233</t>
  </si>
  <si>
    <t>AGDUC DIALYSE DOMICILE LA TRONCHE</t>
  </si>
  <si>
    <t>380803965</t>
  </si>
  <si>
    <t>AGDUC CENTRE D'HEMODIALYSE DES EAUX CLAIRES GRENOBLE</t>
  </si>
  <si>
    <t>380804203</t>
  </si>
  <si>
    <t>AGDUC UNITE D'AUTODIALYSE DE SAINT MARCELLIN</t>
  </si>
  <si>
    <t>420002479</t>
  </si>
  <si>
    <t>HAD OIKIA</t>
  </si>
  <si>
    <t>420010258</t>
  </si>
  <si>
    <t>420010308</t>
  </si>
  <si>
    <t>HAD GCS SANTE A DOMICILE MONTBRISON</t>
  </si>
  <si>
    <t>420011413</t>
  </si>
  <si>
    <t>HOPITAL PRIVE DE LA LOIRE</t>
  </si>
  <si>
    <t>420011603</t>
  </si>
  <si>
    <t>ARTIC UNITE D'AUTODIALYSE L'HORME</t>
  </si>
  <si>
    <t>420013005</t>
  </si>
  <si>
    <t>420780504</t>
  </si>
  <si>
    <t>420782310</t>
  </si>
  <si>
    <t>CLINIQUE DU RENAISON</t>
  </si>
  <si>
    <t>420782591</t>
  </si>
  <si>
    <t>CLINIQUE NOUVELLE DU FOREZ</t>
  </si>
  <si>
    <t>420786808</t>
  </si>
  <si>
    <t>ARTIC UNITE D'AUTODIALYSE SOLEIL</t>
  </si>
  <si>
    <t>420787525</t>
  </si>
  <si>
    <t>ARTIC UNITE AUTODIALYSE ROBESPIERRE</t>
  </si>
  <si>
    <t>420788689</t>
  </si>
  <si>
    <t>UNITE AUTODIALYSE SAVIGNEUX</t>
  </si>
  <si>
    <t>420789968</t>
  </si>
  <si>
    <t>ARTIC UDM SAINT PRIEST EN JAREZ</t>
  </si>
  <si>
    <t>690004718</t>
  </si>
  <si>
    <t>690007075</t>
  </si>
  <si>
    <t>CALYDIAL UNITE D'AUTODIALYSE STE COLOMBE LES VIENNE</t>
  </si>
  <si>
    <t>690008008</t>
  </si>
  <si>
    <t>690011838</t>
  </si>
  <si>
    <t>690019799</t>
  </si>
  <si>
    <t>690022009</t>
  </si>
  <si>
    <t>AURAL CENTRE DE DIALYSE VILLON LYON</t>
  </si>
  <si>
    <t>690022058</t>
  </si>
  <si>
    <t>UNITE HEMODIA CALYDIAL - PORTES DU SUD</t>
  </si>
  <si>
    <t>690022108</t>
  </si>
  <si>
    <t>CENTRE DE DIALYSE BAYARD</t>
  </si>
  <si>
    <t>690022959</t>
  </si>
  <si>
    <t>690023098</t>
  </si>
  <si>
    <t>690023239</t>
  </si>
  <si>
    <t>690023411</t>
  </si>
  <si>
    <t>HOPITAL PRIVE JEAN MERMOZ</t>
  </si>
  <si>
    <t>690024773</t>
  </si>
  <si>
    <t>CALYDIAL CENTRE DE DIALYSE A DOMICILE IRIGNY</t>
  </si>
  <si>
    <t>690029186</t>
  </si>
  <si>
    <t>ENDO LYON SUD OUEST</t>
  </si>
  <si>
    <t>690030770</t>
  </si>
  <si>
    <t>ATIRRA CENTRE DE DIALYSE GLEIZE</t>
  </si>
  <si>
    <t>690031513</t>
  </si>
  <si>
    <t>CRAT UNITE AUTODIALYSE RILLIEUX</t>
  </si>
  <si>
    <t>690780200</t>
  </si>
  <si>
    <t>CLINIQUE EMILIE DE VIALAR</t>
  </si>
  <si>
    <t>690780226</t>
  </si>
  <si>
    <t>CLINIQUE DE LA PART-DIEU</t>
  </si>
  <si>
    <t>690780259</t>
  </si>
  <si>
    <t>CLINIQUE SAINT-CHARLES</t>
  </si>
  <si>
    <t>690780358</t>
  </si>
  <si>
    <t>CLINIQUE DU VAL D'OUEST-VENDOME</t>
  </si>
  <si>
    <t>690780366</t>
  </si>
  <si>
    <t>CLINIQUE CHARCOT</t>
  </si>
  <si>
    <t>690780382</t>
  </si>
  <si>
    <t>CLINIQUE DU GRAND-LARGE</t>
  </si>
  <si>
    <t>690780390</t>
  </si>
  <si>
    <t>POLYCLINIQUE DE RILLIEUX</t>
  </si>
  <si>
    <t>690780499</t>
  </si>
  <si>
    <t>NEPHROCARE TASSIN-CHARCOT</t>
  </si>
  <si>
    <t>690780648</t>
  </si>
  <si>
    <t>CLINIQUE DE LA SAUVEGARDE</t>
  </si>
  <si>
    <t>690780655</t>
  </si>
  <si>
    <t>HÔPITAL PRIVE DE L'EST LYONNAIS</t>
  </si>
  <si>
    <t>690780663</t>
  </si>
  <si>
    <t>CLINIQUE TRENEL</t>
  </si>
  <si>
    <t>690782834</t>
  </si>
  <si>
    <t>CLINIQUE DU TONKIN</t>
  </si>
  <si>
    <t>690791082</t>
  </si>
  <si>
    <t>CENTRE SPECIALISE LES BRUYERES</t>
  </si>
  <si>
    <t>690793468</t>
  </si>
  <si>
    <t>INFIRMERIE PROTESTANTE DE LYON</t>
  </si>
  <si>
    <t>690795489</t>
  </si>
  <si>
    <t>CALYDIAL CENTRE AUTODIALYSE LYON</t>
  </si>
  <si>
    <t>690799283</t>
  </si>
  <si>
    <t>AURAL UNITE AUTODIALYSE CHASSIEU</t>
  </si>
  <si>
    <t>690804018</t>
  </si>
  <si>
    <t>AURAL UNITE AUTODIALYSE VILLEFRANCHE</t>
  </si>
  <si>
    <t>690807367</t>
  </si>
  <si>
    <t>POLYCLINIQUE DU BEAUJOLAIS</t>
  </si>
  <si>
    <t>690807755</t>
  </si>
  <si>
    <t>CALYDIAL CENTRE AUTODIALYSE IRIGNY</t>
  </si>
  <si>
    <t>730000924</t>
  </si>
  <si>
    <t>AURAL CENTRE ALLEGE CHAMBERY</t>
  </si>
  <si>
    <t>730004298</t>
  </si>
  <si>
    <t>HOPITAL PRIVE MEDIPOLE DE SAVOIE</t>
  </si>
  <si>
    <t>730780459</t>
  </si>
  <si>
    <t>CLINIQUE HERBERT</t>
  </si>
  <si>
    <t>730785011</t>
  </si>
  <si>
    <t>730785466</t>
  </si>
  <si>
    <t>730786233</t>
  </si>
  <si>
    <t>AURAL UNITE AUTODIALYSE FRONTENEX</t>
  </si>
  <si>
    <t>730786464</t>
  </si>
  <si>
    <t>AGDUC UNITE D'AUTODIALYSE LA MOTTE SERVOLEX</t>
  </si>
  <si>
    <t>730790235</t>
  </si>
  <si>
    <t>740010475</t>
  </si>
  <si>
    <t>740010889</t>
  </si>
  <si>
    <t>AURAL UNITE AUTODIALYSE THONON</t>
  </si>
  <si>
    <t>740012646</t>
  </si>
  <si>
    <t>UNITE DIALYSE MEDICALISEE AURAL CHIAB</t>
  </si>
  <si>
    <t>740014345</t>
  </si>
  <si>
    <t>HOPITAL PRIVE PAYS DE SAVOIE</t>
  </si>
  <si>
    <t>740780416</t>
  </si>
  <si>
    <t>CLINIQUE D'ARGONAY</t>
  </si>
  <si>
    <t>740780424</t>
  </si>
  <si>
    <t>CLINIQUE GENERALE ANNECY</t>
  </si>
  <si>
    <t>740780440</t>
  </si>
  <si>
    <t>740788617</t>
  </si>
  <si>
    <t>740788641</t>
  </si>
  <si>
    <t>AURAL UNITE AUTODIALYSE SALLANCHES</t>
  </si>
  <si>
    <t>740789649</t>
  </si>
  <si>
    <t>740789821</t>
  </si>
  <si>
    <t>AURAL UNITE AUTODIALYSE SEYNOD</t>
  </si>
  <si>
    <t>130786742</t>
  </si>
  <si>
    <t>HIA LAVERAN</t>
  </si>
  <si>
    <t>SSA</t>
  </si>
  <si>
    <t>290000728</t>
  </si>
  <si>
    <t>HIA CLERMONT-TONNERRE</t>
  </si>
  <si>
    <t>330781303</t>
  </si>
  <si>
    <t>HIA ROBERT PICQUE</t>
  </si>
  <si>
    <t>570000596</t>
  </si>
  <si>
    <t>HIA LEGOUEST</t>
  </si>
  <si>
    <t>690780093</t>
  </si>
  <si>
    <t>HIA DESGENETTES</t>
  </si>
  <si>
    <t>750120016</t>
  </si>
  <si>
    <t>HIA DU VAL DE GRACE</t>
  </si>
  <si>
    <t>750810814</t>
  </si>
  <si>
    <t>SERVICE DE SANTE DES ARMEES</t>
  </si>
  <si>
    <t>830100574</t>
  </si>
  <si>
    <t>HIA SAINTE ANNE</t>
  </si>
  <si>
    <t>920120011</t>
  </si>
  <si>
    <t>HIA PERCY</t>
  </si>
  <si>
    <t>940120017</t>
  </si>
  <si>
    <t>HIA BEGIN</t>
  </si>
  <si>
    <t>Le financement des missions d’enseignement, de recherche, de référence et d’innovation Part modulable ( JPE)</t>
  </si>
  <si>
    <t>CIC Les centres d'investigation clinique (JPE)</t>
  </si>
  <si>
    <t>CRC Les centres de recherche clinique (JPE)</t>
  </si>
  <si>
    <t>DRCI Délégation à la Recherche clinique et à l'innovation (JPE)</t>
  </si>
  <si>
    <t xml:space="preserve"> Les groupements interrégionaux de recherche clinique et d'innovation GIRCI (JPE)</t>
  </si>
  <si>
    <t>L'effort d'expertise des établissements de santé (JPE)</t>
  </si>
  <si>
    <t>Les actes de biologie, les actes d'anatomocyto-pathologie et les actes dentaires non inscrits sur la liste prévue à l'article L.162-1-7 CSS (JPE)</t>
  </si>
  <si>
    <t>Les médicaments bénéficiant ou ayant bénéficié d'une ATU en attente de leur agrément (JPE)</t>
  </si>
  <si>
    <t>Les laboratoires d'oncogénétique, de génétique moléculaire, de cytogénétique et de neurogénétique (JPE)</t>
  </si>
  <si>
    <t>240000273</t>
  </si>
  <si>
    <t>240002402</t>
  </si>
  <si>
    <t>CENTRE DE REEDUCATION LA LANDE</t>
  </si>
  <si>
    <t>240008318</t>
  </si>
  <si>
    <t>330057654</t>
  </si>
  <si>
    <t>330780297</t>
  </si>
  <si>
    <t>330780313</t>
  </si>
  <si>
    <t>330780321</t>
  </si>
  <si>
    <t>330780719</t>
  </si>
  <si>
    <t>330780735</t>
  </si>
  <si>
    <t>CLINIQUE KORIAN L'AQUITANIA</t>
  </si>
  <si>
    <t>330780776</t>
  </si>
  <si>
    <t>330781154</t>
  </si>
  <si>
    <t>330781626</t>
  </si>
  <si>
    <t>330782350</t>
  </si>
  <si>
    <t>330802778</t>
  </si>
  <si>
    <t>400780102</t>
  </si>
  <si>
    <t>400780375</t>
  </si>
  <si>
    <t>400780425</t>
  </si>
  <si>
    <t>CENTRE DE CONVALESCENCE PRIMEROSE</t>
  </si>
  <si>
    <t>400780466</t>
  </si>
  <si>
    <t>400780482</t>
  </si>
  <si>
    <t>CLINIQUE KORIAN MONTPRIBAT</t>
  </si>
  <si>
    <t>400791018</t>
  </si>
  <si>
    <t>CTRE. EUROPEEN REEDUCATION DU SPORTIF</t>
  </si>
  <si>
    <t>470010364</t>
  </si>
  <si>
    <t>CLINIQUE LA PALOUMERE</t>
  </si>
  <si>
    <t>640005591</t>
  </si>
  <si>
    <t>640010518</t>
  </si>
  <si>
    <t>CENTRE MEDICAL LEON DIEUDONNE</t>
  </si>
  <si>
    <t>640017224</t>
  </si>
  <si>
    <t>CLINIQUE BEAULIEU</t>
  </si>
  <si>
    <t>640017521</t>
  </si>
  <si>
    <t>CATTP DABANTA</t>
  </si>
  <si>
    <t>640780334</t>
  </si>
  <si>
    <t>640780409</t>
  </si>
  <si>
    <t>640780458</t>
  </si>
  <si>
    <t>640780581</t>
  </si>
  <si>
    <t>640780607</t>
  </si>
  <si>
    <t>640780631</t>
  </si>
  <si>
    <t>640780649</t>
  </si>
  <si>
    <t>640780664</t>
  </si>
  <si>
    <t>640780672</t>
  </si>
  <si>
    <t>640781340</t>
  </si>
  <si>
    <t>640781365</t>
  </si>
  <si>
    <t>640781399</t>
  </si>
  <si>
    <t>640787149</t>
  </si>
  <si>
    <t>640789426</t>
  </si>
  <si>
    <t>150002608</t>
  </si>
  <si>
    <t>CLINIQUE DU SOUFFLE</t>
  </si>
  <si>
    <t>430000141</t>
  </si>
  <si>
    <t>430000158</t>
  </si>
  <si>
    <t>430000166</t>
  </si>
  <si>
    <t>430000182</t>
  </si>
  <si>
    <t>630010510</t>
  </si>
  <si>
    <t>630780401</t>
  </si>
  <si>
    <t>630781417</t>
  </si>
  <si>
    <t>630781433</t>
  </si>
  <si>
    <t>140002239</t>
  </si>
  <si>
    <t>CRF SAINT FRANCOIS - DEAUVILLE</t>
  </si>
  <si>
    <t>140015975</t>
  </si>
  <si>
    <t>CENTRE SSR THALATTA - LES VILLANDIERES</t>
  </si>
  <si>
    <t>140025123</t>
  </si>
  <si>
    <t>CRF DE CAEN</t>
  </si>
  <si>
    <t>140025255</t>
  </si>
  <si>
    <t>KORIAN COTE NORMANDE - IFS</t>
  </si>
  <si>
    <t>500000229</t>
  </si>
  <si>
    <t>500000419</t>
  </si>
  <si>
    <t>500012687</t>
  </si>
  <si>
    <t>500021423</t>
  </si>
  <si>
    <t>610006371</t>
  </si>
  <si>
    <t>210007399</t>
  </si>
  <si>
    <t>210010443</t>
  </si>
  <si>
    <t>210780144</t>
  </si>
  <si>
    <t>CRF DIVIO DIJON</t>
  </si>
  <si>
    <t>210780276</t>
  </si>
  <si>
    <t>210780292</t>
  </si>
  <si>
    <t>210986725</t>
  </si>
  <si>
    <t>210986741</t>
  </si>
  <si>
    <t>210987046</t>
  </si>
  <si>
    <t>580780187</t>
  </si>
  <si>
    <t>580780203</t>
  </si>
  <si>
    <t>580780237</t>
  </si>
  <si>
    <t>580780260</t>
  </si>
  <si>
    <t>MECS LES MYOSOTIS</t>
  </si>
  <si>
    <t>580971349</t>
  </si>
  <si>
    <t>580972008</t>
  </si>
  <si>
    <t>710002288</t>
  </si>
  <si>
    <t>710002569</t>
  </si>
  <si>
    <t>710780081</t>
  </si>
  <si>
    <t>710780818</t>
  </si>
  <si>
    <t>710781139</t>
  </si>
  <si>
    <t>710977075</t>
  </si>
  <si>
    <t>710977307</t>
  </si>
  <si>
    <t>890000292</t>
  </si>
  <si>
    <t>890002298</t>
  </si>
  <si>
    <t>890002371</t>
  </si>
  <si>
    <t>220000319</t>
  </si>
  <si>
    <t>CLINIQUE LA CERISAIE</t>
  </si>
  <si>
    <t>220000327</t>
  </si>
  <si>
    <t>CLINIQUE DU VAL JOSSELIN</t>
  </si>
  <si>
    <t>220000467</t>
  </si>
  <si>
    <t>290000165</t>
  </si>
  <si>
    <t>CLINIQUE DE L'ELORN</t>
  </si>
  <si>
    <t>290000363</t>
  </si>
  <si>
    <t>CLINIQUE KERFRIDEN</t>
  </si>
  <si>
    <t>290000371</t>
  </si>
  <si>
    <t>CLINIQUE LES GLENAN</t>
  </si>
  <si>
    <t>290000736</t>
  </si>
  <si>
    <t>CLINIQUE DE L'IROISE</t>
  </si>
  <si>
    <t>290000744</t>
  </si>
  <si>
    <t>CLINIQUE PEN AN DALAR</t>
  </si>
  <si>
    <t>290000819</t>
  </si>
  <si>
    <t>290003953</t>
  </si>
  <si>
    <t>350002119</t>
  </si>
  <si>
    <t>CLINIQUE DU MOULIN</t>
  </si>
  <si>
    <t>350002176</t>
  </si>
  <si>
    <t>350044756</t>
  </si>
  <si>
    <t>CLINIQUE PHILAE</t>
  </si>
  <si>
    <t>350047429</t>
  </si>
  <si>
    <t>560002081</t>
  </si>
  <si>
    <t>560002123</t>
  </si>
  <si>
    <t>CLINIQUE ST VINCENT</t>
  </si>
  <si>
    <t>370000481</t>
  </si>
  <si>
    <t>180000382</t>
  </si>
  <si>
    <t>CLINIQUE LA GAILLARDIERE</t>
  </si>
  <si>
    <t>180000598</t>
  </si>
  <si>
    <t>280000035</t>
  </si>
  <si>
    <t>280000431</t>
  </si>
  <si>
    <t>280505223</t>
  </si>
  <si>
    <t>280505264</t>
  </si>
  <si>
    <t>280506015</t>
  </si>
  <si>
    <t>360000210</t>
  </si>
  <si>
    <t>370000119</t>
  </si>
  <si>
    <t>370000127</t>
  </si>
  <si>
    <t>CLINIQUE RONSARD</t>
  </si>
  <si>
    <t>370000135</t>
  </si>
  <si>
    <t>370000143</t>
  </si>
  <si>
    <t>CLINIQUE DU VAL DE LOIRE</t>
  </si>
  <si>
    <t>370000150</t>
  </si>
  <si>
    <t>CLINIQUE VELPEAU</t>
  </si>
  <si>
    <t>410000277</t>
  </si>
  <si>
    <t>CLINIQUE DE COUR CHEVERNY</t>
  </si>
  <si>
    <t>410000285</t>
  </si>
  <si>
    <t>410000293</t>
  </si>
  <si>
    <t>CLINIQUE DE CHAILLES</t>
  </si>
  <si>
    <t>410000418</t>
  </si>
  <si>
    <t>INSTITUT MEDICAL DE SOLOGNE</t>
  </si>
  <si>
    <t>410005284</t>
  </si>
  <si>
    <t>THERAE CENTRE MEDICAL</t>
  </si>
  <si>
    <t>450000252</t>
  </si>
  <si>
    <t>CLINIQUE BELLE ALLEE</t>
  </si>
  <si>
    <t>450000286</t>
  </si>
  <si>
    <t>450013081</t>
  </si>
  <si>
    <t>450015144</t>
  </si>
  <si>
    <t>450018924</t>
  </si>
  <si>
    <t>100007285</t>
  </si>
  <si>
    <t>CENTRE DE REEDUCATION FONCTIONNELLE</t>
  </si>
  <si>
    <t>100009083</t>
  </si>
  <si>
    <t>CENTRE DE REEDUCATION PASTEUR</t>
  </si>
  <si>
    <t>510000284</t>
  </si>
  <si>
    <t>2A0000030</t>
  </si>
  <si>
    <t>2A0000261</t>
  </si>
  <si>
    <t>2A0002051</t>
  </si>
  <si>
    <t>2A0022554</t>
  </si>
  <si>
    <t>2B0000400</t>
  </si>
  <si>
    <t>2B0003016</t>
  </si>
  <si>
    <t>CLINIQUE DU CAP</t>
  </si>
  <si>
    <t>2B0003917</t>
  </si>
  <si>
    <t>2B0004113</t>
  </si>
  <si>
    <t>CLINIQUE SAN ORNELLO</t>
  </si>
  <si>
    <t>250016003</t>
  </si>
  <si>
    <t>700780042</t>
  </si>
  <si>
    <t>700784887</t>
  </si>
  <si>
    <t>970100129</t>
  </si>
  <si>
    <t>970100251</t>
  </si>
  <si>
    <t>970103016</t>
  </si>
  <si>
    <t>DOMAINE DE CHOISY</t>
  </si>
  <si>
    <t>970104477</t>
  </si>
  <si>
    <t>970108957</t>
  </si>
  <si>
    <t>970302832</t>
  </si>
  <si>
    <t>270000342</t>
  </si>
  <si>
    <t>CMPR LA LOVIERE LOUVIERS</t>
  </si>
  <si>
    <t>270000433</t>
  </si>
  <si>
    <t>270000870</t>
  </si>
  <si>
    <t>CLINIQUE LES BRUYERES BROSVILLE</t>
  </si>
  <si>
    <t>270025984</t>
  </si>
  <si>
    <t>760017079</t>
  </si>
  <si>
    <t>CENTRE DE REEDUCATION DE LA HEVE</t>
  </si>
  <si>
    <t>760026674</t>
  </si>
  <si>
    <t>760780130</t>
  </si>
  <si>
    <t>760780981</t>
  </si>
  <si>
    <t>760920603</t>
  </si>
  <si>
    <t>760920918</t>
  </si>
  <si>
    <t>750003378</t>
  </si>
  <si>
    <t>KORIAN CANAL DE L'OURCQ</t>
  </si>
  <si>
    <t>750014128</t>
  </si>
  <si>
    <t>750014169</t>
  </si>
  <si>
    <t>750032229</t>
  </si>
  <si>
    <t>750038739</t>
  </si>
  <si>
    <t>750042830</t>
  </si>
  <si>
    <t>750047128</t>
  </si>
  <si>
    <t>750170128</t>
  </si>
  <si>
    <t>750170516</t>
  </si>
  <si>
    <t>750170581</t>
  </si>
  <si>
    <t>750310013</t>
  </si>
  <si>
    <t>CLINIQUE VILLA MONTSOURIS</t>
  </si>
  <si>
    <t>770006138</t>
  </si>
  <si>
    <t>770016467</t>
  </si>
  <si>
    <t>770016491</t>
  </si>
  <si>
    <t>770300218</t>
  </si>
  <si>
    <t>770300259</t>
  </si>
  <si>
    <t>770310019</t>
  </si>
  <si>
    <t>770310027</t>
  </si>
  <si>
    <t>770803989</t>
  </si>
  <si>
    <t>780001467</t>
  </si>
  <si>
    <t>780140042</t>
  </si>
  <si>
    <t>CLINIQUE D'YVELINE</t>
  </si>
  <si>
    <t>780300083</t>
  </si>
  <si>
    <t>780300109</t>
  </si>
  <si>
    <t>780300166</t>
  </si>
  <si>
    <t>780300224</t>
  </si>
  <si>
    <t>780300448</t>
  </si>
  <si>
    <t>780310025</t>
  </si>
  <si>
    <t>780420048</t>
  </si>
  <si>
    <t>780700027</t>
  </si>
  <si>
    <t>CMPR DE BAZINCOURT</t>
  </si>
  <si>
    <t>780700050</t>
  </si>
  <si>
    <t>910009919</t>
  </si>
  <si>
    <t>910300045</t>
  </si>
  <si>
    <t>910300151</t>
  </si>
  <si>
    <t>910300235</t>
  </si>
  <si>
    <t>910300276</t>
  </si>
  <si>
    <t>910310010</t>
  </si>
  <si>
    <t>910310028</t>
  </si>
  <si>
    <t>910310036</t>
  </si>
  <si>
    <t>910310044</t>
  </si>
  <si>
    <t>910814672</t>
  </si>
  <si>
    <t>920004058</t>
  </si>
  <si>
    <t>CLINIQUE MONTEVIDEO</t>
  </si>
  <si>
    <t>920005238</t>
  </si>
  <si>
    <t>920012069</t>
  </si>
  <si>
    <t>RELAIS JEUNES DE SEVRES</t>
  </si>
  <si>
    <t>920014099</t>
  </si>
  <si>
    <t>920300258</t>
  </si>
  <si>
    <t>920300381</t>
  </si>
  <si>
    <t>CLINALLIANCE FONTENAY</t>
  </si>
  <si>
    <t>920300423</t>
  </si>
  <si>
    <t>CLINIQUE VILLA MARIE LOUISE</t>
  </si>
  <si>
    <t>920300480</t>
  </si>
  <si>
    <t>920300563</t>
  </si>
  <si>
    <t>920300886</t>
  </si>
  <si>
    <t>CLINIQUE DU MONT VALERIEN</t>
  </si>
  <si>
    <t>920310026</t>
  </si>
  <si>
    <t>920310034</t>
  </si>
  <si>
    <t>CLINIQUE DU CHATEAU DE GARCHES</t>
  </si>
  <si>
    <t>920310042</t>
  </si>
  <si>
    <t>MAISON DE SANTE BELLEVUE</t>
  </si>
  <si>
    <t>920310059</t>
  </si>
  <si>
    <t>920420023</t>
  </si>
  <si>
    <t>CLINIQUE DE L'ERMITAGE</t>
  </si>
  <si>
    <t>920711512</t>
  </si>
  <si>
    <t>930006648</t>
  </si>
  <si>
    <t>930009188</t>
  </si>
  <si>
    <t>930011788</t>
  </si>
  <si>
    <t>CENTRE DU BOIS D'AMOUR</t>
  </si>
  <si>
    <t>930013818</t>
  </si>
  <si>
    <t>CLINIQUE DU GRAND STADE</t>
  </si>
  <si>
    <t>930017512</t>
  </si>
  <si>
    <t>930019203</t>
  </si>
  <si>
    <t>930020920</t>
  </si>
  <si>
    <t>930020987</t>
  </si>
  <si>
    <t>CLINIQUE DES PLATANES</t>
  </si>
  <si>
    <t>930021001</t>
  </si>
  <si>
    <t>930023692</t>
  </si>
  <si>
    <t>CRF CLINEA LIVRY</t>
  </si>
  <si>
    <t>930300124</t>
  </si>
  <si>
    <t>930300140</t>
  </si>
  <si>
    <t>930300280</t>
  </si>
  <si>
    <t>KORIAN SULLY</t>
  </si>
  <si>
    <t>930300546</t>
  </si>
  <si>
    <t>930300678</t>
  </si>
  <si>
    <t>KORIAN ROGER SALENGRO</t>
  </si>
  <si>
    <t>930300686</t>
  </si>
  <si>
    <t>CLINIQUE DE L'AURORE</t>
  </si>
  <si>
    <t>930310016</t>
  </si>
  <si>
    <t>MAISON DE SANTE</t>
  </si>
  <si>
    <t>940008139</t>
  </si>
  <si>
    <t>CLINIQUE MONET</t>
  </si>
  <si>
    <t>940300080</t>
  </si>
  <si>
    <t>940300502</t>
  </si>
  <si>
    <t>940300577</t>
  </si>
  <si>
    <t>940310014</t>
  </si>
  <si>
    <t>940310022</t>
  </si>
  <si>
    <t>940813090</t>
  </si>
  <si>
    <t>950002568</t>
  </si>
  <si>
    <t>CLINIQUE D'ORGEMONT</t>
  </si>
  <si>
    <t>950006908</t>
  </si>
  <si>
    <t>950300087</t>
  </si>
  <si>
    <t>950300103</t>
  </si>
  <si>
    <t>950300194</t>
  </si>
  <si>
    <t>950300327</t>
  </si>
  <si>
    <t>950300376</t>
  </si>
  <si>
    <t>CLINIQUE DES SOURCES</t>
  </si>
  <si>
    <t>950310011</t>
  </si>
  <si>
    <t>950310029</t>
  </si>
  <si>
    <t>950310037</t>
  </si>
  <si>
    <t>950420042</t>
  </si>
  <si>
    <t>110003118</t>
  </si>
  <si>
    <t>CLINIQUE DU SUD</t>
  </si>
  <si>
    <t>110004942</t>
  </si>
  <si>
    <t>SSR LES QUATRE FONTAINES</t>
  </si>
  <si>
    <t>110780152</t>
  </si>
  <si>
    <t>110780194</t>
  </si>
  <si>
    <t>110780202</t>
  </si>
  <si>
    <t>300002128</t>
  </si>
  <si>
    <t>300014040</t>
  </si>
  <si>
    <t>300780210</t>
  </si>
  <si>
    <t>300780244</t>
  </si>
  <si>
    <t>CLINIQUE DU PONT DU GARD</t>
  </si>
  <si>
    <t>300780251</t>
  </si>
  <si>
    <t>300780269</t>
  </si>
  <si>
    <t>300780400</t>
  </si>
  <si>
    <t>CENTRE MEDICAL LA ROUVIERE</t>
  </si>
  <si>
    <t>300780442</t>
  </si>
  <si>
    <t>CSSR LES CHATAIGNIERS</t>
  </si>
  <si>
    <t>300780491</t>
  </si>
  <si>
    <t>CLINIQUE LES OLIVIERS</t>
  </si>
  <si>
    <t>300781424</t>
  </si>
  <si>
    <t>300781440</t>
  </si>
  <si>
    <t>340009018</t>
  </si>
  <si>
    <t>340010149</t>
  </si>
  <si>
    <t>340019090</t>
  </si>
  <si>
    <t>CRF BOURGÉS</t>
  </si>
  <si>
    <t>340780121</t>
  </si>
  <si>
    <t>340780196</t>
  </si>
  <si>
    <t>340780212</t>
  </si>
  <si>
    <t>340780253</t>
  </si>
  <si>
    <t>340780758</t>
  </si>
  <si>
    <t>340780766</t>
  </si>
  <si>
    <t>340780782</t>
  </si>
  <si>
    <t>340780790</t>
  </si>
  <si>
    <t>340780816</t>
  </si>
  <si>
    <t>CLINIQUE MUTUALISTE JEAN LEON</t>
  </si>
  <si>
    <t>340780824</t>
  </si>
  <si>
    <t>340780857</t>
  </si>
  <si>
    <t>340780931</t>
  </si>
  <si>
    <t>340782002</t>
  </si>
  <si>
    <t>340789981</t>
  </si>
  <si>
    <t>340796093</t>
  </si>
  <si>
    <t>340798552</t>
  </si>
  <si>
    <t>480000835</t>
  </si>
  <si>
    <t>660005166</t>
  </si>
  <si>
    <t>CTRE DE CONVALESCENCE SAINT-CHRISTOPHE</t>
  </si>
  <si>
    <t>660006313</t>
  </si>
  <si>
    <t>660780099</t>
  </si>
  <si>
    <t>660780149</t>
  </si>
  <si>
    <t>660780214</t>
  </si>
  <si>
    <t>CLINIQUE SENSEVIA</t>
  </si>
  <si>
    <t>660780248</t>
  </si>
  <si>
    <t>660780347</t>
  </si>
  <si>
    <t>660780537</t>
  </si>
  <si>
    <t>660780610</t>
  </si>
  <si>
    <t>660780636</t>
  </si>
  <si>
    <t>660780735</t>
  </si>
  <si>
    <t>660780743</t>
  </si>
  <si>
    <t>660780800</t>
  </si>
  <si>
    <t>660780842</t>
  </si>
  <si>
    <t>660781097</t>
  </si>
  <si>
    <t>660781287</t>
  </si>
  <si>
    <t>660790163</t>
  </si>
  <si>
    <t>190005694</t>
  </si>
  <si>
    <t>230780181</t>
  </si>
  <si>
    <t>870000221</t>
  </si>
  <si>
    <t>CLINIQUE SAINT MAURICE</t>
  </si>
  <si>
    <t>870007358</t>
  </si>
  <si>
    <t>870016631</t>
  </si>
  <si>
    <t>540000288</t>
  </si>
  <si>
    <t>540000460</t>
  </si>
  <si>
    <t>540005196</t>
  </si>
  <si>
    <t>570002287</t>
  </si>
  <si>
    <t>570023309</t>
  </si>
  <si>
    <t>880780424</t>
  </si>
  <si>
    <t>880780507</t>
  </si>
  <si>
    <t>970203303</t>
  </si>
  <si>
    <t>CTRE CONVALESCENCE VALERIANE</t>
  </si>
  <si>
    <t>970208104</t>
  </si>
  <si>
    <t>CTRE RÉÉDU FONCTIONNELL ET SOINS SUITE</t>
  </si>
  <si>
    <t>970209714</t>
  </si>
  <si>
    <t>090780404</t>
  </si>
  <si>
    <t>120780143</t>
  </si>
  <si>
    <t>310020938</t>
  </si>
  <si>
    <t>CLINIQUE DE QUINT FONSEGRIVES</t>
  </si>
  <si>
    <t>310021571</t>
  </si>
  <si>
    <t>CENTRE GERIATRIQUE DES MINIMES</t>
  </si>
  <si>
    <t>310780119</t>
  </si>
  <si>
    <t>310780143</t>
  </si>
  <si>
    <t>310780234</t>
  </si>
  <si>
    <t>310780358</t>
  </si>
  <si>
    <t>310780390</t>
  </si>
  <si>
    <t>310780408</t>
  </si>
  <si>
    <t>MECS LE LYS</t>
  </si>
  <si>
    <t>310781125</t>
  </si>
  <si>
    <t>310781133</t>
  </si>
  <si>
    <t>310781141</t>
  </si>
  <si>
    <t>310781158</t>
  </si>
  <si>
    <t>310781174</t>
  </si>
  <si>
    <t>310781521</t>
  </si>
  <si>
    <t>310781984</t>
  </si>
  <si>
    <t>310782396</t>
  </si>
  <si>
    <t>310784830</t>
  </si>
  <si>
    <t>310786702</t>
  </si>
  <si>
    <t>310790472</t>
  </si>
  <si>
    <t>310792635</t>
  </si>
  <si>
    <t>310793617</t>
  </si>
  <si>
    <t>320780109</t>
  </si>
  <si>
    <t>320784333</t>
  </si>
  <si>
    <t>460780133</t>
  </si>
  <si>
    <t>460785900</t>
  </si>
  <si>
    <t>650780315</t>
  </si>
  <si>
    <t>650780323</t>
  </si>
  <si>
    <t>MAIS ENF DIETETIQUE THERMALE CAPVERN</t>
  </si>
  <si>
    <t>650780349</t>
  </si>
  <si>
    <t>650780729</t>
  </si>
  <si>
    <t>650780737</t>
  </si>
  <si>
    <t>810004200</t>
  </si>
  <si>
    <t>CENTRE MEDICAL CHATEAU DE CAHUZAC</t>
  </si>
  <si>
    <t>820000412</t>
  </si>
  <si>
    <t>820002350</t>
  </si>
  <si>
    <t>820003218</t>
  </si>
  <si>
    <t>CLINIQUE LA PINEDE</t>
  </si>
  <si>
    <t>590008579</t>
  </si>
  <si>
    <t>590009148</t>
  </si>
  <si>
    <t>590016408</t>
  </si>
  <si>
    <t>590034732</t>
  </si>
  <si>
    <t>CRF LA ROUGEVILLE</t>
  </si>
  <si>
    <t>590044665</t>
  </si>
  <si>
    <t>590047791</t>
  </si>
  <si>
    <t>590780235</t>
  </si>
  <si>
    <t>590782280</t>
  </si>
  <si>
    <t>590783189</t>
  </si>
  <si>
    <t>590791109</t>
  </si>
  <si>
    <t>CLINIQUE LES BRUYERES</t>
  </si>
  <si>
    <t>590797387</t>
  </si>
  <si>
    <t>590809703</t>
  </si>
  <si>
    <t>590810784</t>
  </si>
  <si>
    <t>CLINIQUE ST-ROCH CONVALESCENCE</t>
  </si>
  <si>
    <t>590813069</t>
  </si>
  <si>
    <t>CLINIQUE DE L'ESCREBIEUX</t>
  </si>
  <si>
    <t>590816427</t>
  </si>
  <si>
    <t>CLINIQUE DU BOCAGE</t>
  </si>
  <si>
    <t>620024349</t>
  </si>
  <si>
    <t>620025387</t>
  </si>
  <si>
    <t>CLINIQUE DU LITTORAL</t>
  </si>
  <si>
    <t>620026401</t>
  </si>
  <si>
    <t>620100495</t>
  </si>
  <si>
    <t>CLINIQUE DE SOINS DE SUITE LES DRAGS</t>
  </si>
  <si>
    <t>970404406</t>
  </si>
  <si>
    <t>970404588</t>
  </si>
  <si>
    <t>970404679</t>
  </si>
  <si>
    <t>970405650</t>
  </si>
  <si>
    <t>970406203</t>
  </si>
  <si>
    <t>970406245</t>
  </si>
  <si>
    <t>CLINIQUE DE SAINT JOSEPH</t>
  </si>
  <si>
    <t>970463113</t>
  </si>
  <si>
    <t>MAISON DES OLIVIERS</t>
  </si>
  <si>
    <t>970466504</t>
  </si>
  <si>
    <t>970467155</t>
  </si>
  <si>
    <t>440000701</t>
  </si>
  <si>
    <t>440000800</t>
  </si>
  <si>
    <t>440003390</t>
  </si>
  <si>
    <t>440043792</t>
  </si>
  <si>
    <t>440044451</t>
  </si>
  <si>
    <t>440046944</t>
  </si>
  <si>
    <t>440048239</t>
  </si>
  <si>
    <t>490000247</t>
  </si>
  <si>
    <t>CLINIQUE SAINT DIDIER</t>
  </si>
  <si>
    <t>490002979</t>
  </si>
  <si>
    <t>490534922</t>
  </si>
  <si>
    <t>CENTRE DE CONVALESCENCE ARCOLE</t>
  </si>
  <si>
    <t>490543675</t>
  </si>
  <si>
    <t>530000124</t>
  </si>
  <si>
    <t>530031509</t>
  </si>
  <si>
    <t>720012509</t>
  </si>
  <si>
    <t>850002395</t>
  </si>
  <si>
    <t>MAISON CONVALESCENCE MARIE NOEL</t>
  </si>
  <si>
    <t>020000386</t>
  </si>
  <si>
    <t>CLINIQUE LA ROSERAIE</t>
  </si>
  <si>
    <t>020004156</t>
  </si>
  <si>
    <t>600009054</t>
  </si>
  <si>
    <t>CLINIQUE EUGENIE</t>
  </si>
  <si>
    <t>600100291</t>
  </si>
  <si>
    <t>600100861</t>
  </si>
  <si>
    <t>800000150</t>
  </si>
  <si>
    <t>800008989</t>
  </si>
  <si>
    <t>800012528</t>
  </si>
  <si>
    <t>800016727</t>
  </si>
  <si>
    <t>160008231</t>
  </si>
  <si>
    <t>160012209</t>
  </si>
  <si>
    <t>170780068</t>
  </si>
  <si>
    <t>MAIS. REPOS CH. MORNAY - ST PIERRE ILE</t>
  </si>
  <si>
    <t>170780100</t>
  </si>
  <si>
    <t>170780282</t>
  </si>
  <si>
    <t>170780290</t>
  </si>
  <si>
    <t>170781199</t>
  </si>
  <si>
    <t>170803431</t>
  </si>
  <si>
    <t>790000186</t>
  </si>
  <si>
    <t>860009208</t>
  </si>
  <si>
    <t>C.R.F. DU MOULIN VERT - NIEUL L'ESPOIR</t>
  </si>
  <si>
    <t>860011410</t>
  </si>
  <si>
    <t>C.R.F. VISION-AUDITION - ST BENOIT</t>
  </si>
  <si>
    <t>860790419</t>
  </si>
  <si>
    <t>860791268</t>
  </si>
  <si>
    <t>040780389</t>
  </si>
  <si>
    <t>040780405</t>
  </si>
  <si>
    <t>CENTRE DES CARMES</t>
  </si>
  <si>
    <t>040780488</t>
  </si>
  <si>
    <t>040780520</t>
  </si>
  <si>
    <t>050000066</t>
  </si>
  <si>
    <t>050000298</t>
  </si>
  <si>
    <t>050000306</t>
  </si>
  <si>
    <t>050000371</t>
  </si>
  <si>
    <t>MECS LES JEUNES POUSSES</t>
  </si>
  <si>
    <t>050000454</t>
  </si>
  <si>
    <t>LE FUTUR ANTERIEUR</t>
  </si>
  <si>
    <t>050000488</t>
  </si>
  <si>
    <t>050000512</t>
  </si>
  <si>
    <t>050000637</t>
  </si>
  <si>
    <t>CENTRE MEDICAL MONTJOY</t>
  </si>
  <si>
    <t>060005469</t>
  </si>
  <si>
    <t>060010188</t>
  </si>
  <si>
    <t>CSR DOMUSVI WILSON</t>
  </si>
  <si>
    <t>060015328</t>
  </si>
  <si>
    <t>MECS LES AIRELLES</t>
  </si>
  <si>
    <t>060021201</t>
  </si>
  <si>
    <t>060780145</t>
  </si>
  <si>
    <t>060780277</t>
  </si>
  <si>
    <t>060780343</t>
  </si>
  <si>
    <t>E3S SAINT JEAN</t>
  </si>
  <si>
    <t>060780350</t>
  </si>
  <si>
    <t>060780392</t>
  </si>
  <si>
    <t>CENTRE MONTSINERY</t>
  </si>
  <si>
    <t>060780525</t>
  </si>
  <si>
    <t>060780541</t>
  </si>
  <si>
    <t>CLINIQUE LA GRANGEA</t>
  </si>
  <si>
    <t>060780749</t>
  </si>
  <si>
    <t>CLINIQUE SAINT LUC VILLA ROMAINE</t>
  </si>
  <si>
    <t>060781374</t>
  </si>
  <si>
    <t>INSTITUT POLYCLINIQUE DE CANNES</t>
  </si>
  <si>
    <t>060781929</t>
  </si>
  <si>
    <t>060785227</t>
  </si>
  <si>
    <t>060790862</t>
  </si>
  <si>
    <t>CTRE ACTION LIBERAT MAL ETRE ETHYLIQUE</t>
  </si>
  <si>
    <t>060798881</t>
  </si>
  <si>
    <t>MAISON DE CONVALESCENCE LA SERENA</t>
  </si>
  <si>
    <t>060800182</t>
  </si>
  <si>
    <t>060800687</t>
  </si>
  <si>
    <t>CSR DOMUSVI LES MAGNOLIAS</t>
  </si>
  <si>
    <t>130017478</t>
  </si>
  <si>
    <t>130035793</t>
  </si>
  <si>
    <t>CLINIQUE LES ALPILLES</t>
  </si>
  <si>
    <t>130780075</t>
  </si>
  <si>
    <t>KORIAN LES DEUX TOURS</t>
  </si>
  <si>
    <t>130780083</t>
  </si>
  <si>
    <t>CLINIQUE GERIATRIQUE CHATEAU GOMBERT</t>
  </si>
  <si>
    <t>130780273</t>
  </si>
  <si>
    <t>130781065</t>
  </si>
  <si>
    <t>130781438</t>
  </si>
  <si>
    <t>CLINIQUE DE PROVENCE BOURBONNE</t>
  </si>
  <si>
    <t>130781768</t>
  </si>
  <si>
    <t>130781834</t>
  </si>
  <si>
    <t>CRF NOTRE DAME DU BON VOYAGE</t>
  </si>
  <si>
    <t>130781917</t>
  </si>
  <si>
    <t>130781925</t>
  </si>
  <si>
    <t>130782097</t>
  </si>
  <si>
    <t>CENTRE DE SIBOURG</t>
  </si>
  <si>
    <t>130782303</t>
  </si>
  <si>
    <t>CLINIQUE DE PEYPIN</t>
  </si>
  <si>
    <t>130782444</t>
  </si>
  <si>
    <t>130782451</t>
  </si>
  <si>
    <t>LE MEDITERRANEE CLINIQUE CASTELLAS</t>
  </si>
  <si>
    <t>130782493</t>
  </si>
  <si>
    <t>130783764</t>
  </si>
  <si>
    <t>CLINIQUE MON REPOS</t>
  </si>
  <si>
    <t>130783830</t>
  </si>
  <si>
    <t>130783871</t>
  </si>
  <si>
    <t>CRF ROSEMOND</t>
  </si>
  <si>
    <t>130784085</t>
  </si>
  <si>
    <t>CLINIQUE L'EMERAUDE</t>
  </si>
  <si>
    <t>130784291</t>
  </si>
  <si>
    <t>CLINIQUE DES TROIS CYPRES</t>
  </si>
  <si>
    <t>130784549</t>
  </si>
  <si>
    <t>130784580</t>
  </si>
  <si>
    <t>CLINIQUE LA PROVENCALE</t>
  </si>
  <si>
    <t>130784598</t>
  </si>
  <si>
    <t>130784606</t>
  </si>
  <si>
    <t>130784697</t>
  </si>
  <si>
    <t>130784812</t>
  </si>
  <si>
    <t>CLINIQUE SAINT BARNABE</t>
  </si>
  <si>
    <t>130784911</t>
  </si>
  <si>
    <t>CLINIQUE DE LA SALETTE</t>
  </si>
  <si>
    <t>130785462</t>
  </si>
  <si>
    <t>130785975</t>
  </si>
  <si>
    <t>130785983</t>
  </si>
  <si>
    <t>130786015</t>
  </si>
  <si>
    <t>130786023</t>
  </si>
  <si>
    <t>CLINIQUE SAINT BRUNO</t>
  </si>
  <si>
    <t>130786247</t>
  </si>
  <si>
    <t>130786296</t>
  </si>
  <si>
    <t>130786932</t>
  </si>
  <si>
    <t>130786973</t>
  </si>
  <si>
    <t>130787369</t>
  </si>
  <si>
    <t>130789357</t>
  </si>
  <si>
    <t>130798002</t>
  </si>
  <si>
    <t>CLINIQUE LA LAURANNE</t>
  </si>
  <si>
    <t>130806011</t>
  </si>
  <si>
    <t>130809981</t>
  </si>
  <si>
    <t>CLINIQUE LES PINS</t>
  </si>
  <si>
    <t>830017497</t>
  </si>
  <si>
    <t>830100087</t>
  </si>
  <si>
    <t>CENTRE DE CARDIOLOGIE LA CHENEVIERE</t>
  </si>
  <si>
    <t>830100137</t>
  </si>
  <si>
    <t>830100285</t>
  </si>
  <si>
    <t>CLINIQUE L'ARTHEMISE</t>
  </si>
  <si>
    <t>830100442</t>
  </si>
  <si>
    <t>830100624</t>
  </si>
  <si>
    <t>830100756</t>
  </si>
  <si>
    <t>830100764</t>
  </si>
  <si>
    <t>INSTITUT MEDICALISE DE MAR VIVO</t>
  </si>
  <si>
    <t>830100806</t>
  </si>
  <si>
    <t>830100814</t>
  </si>
  <si>
    <t>830100822</t>
  </si>
  <si>
    <t>830100863</t>
  </si>
  <si>
    <t>830100871</t>
  </si>
  <si>
    <t>830100889</t>
  </si>
  <si>
    <t>MECS BETTYZOU</t>
  </si>
  <si>
    <t>830101408</t>
  </si>
  <si>
    <t>830200515</t>
  </si>
  <si>
    <t>830206397</t>
  </si>
  <si>
    <t>830215919</t>
  </si>
  <si>
    <t>840000509</t>
  </si>
  <si>
    <t>840014088</t>
  </si>
  <si>
    <t>CTRE SOINS DE SUITE ET RF LES CYPRES</t>
  </si>
  <si>
    <t>840014849</t>
  </si>
  <si>
    <t>CTRE DE CONV ET DE REED DU LAVARIN</t>
  </si>
  <si>
    <t>840017214</t>
  </si>
  <si>
    <t>010002129</t>
  </si>
  <si>
    <t>010780310</t>
  </si>
  <si>
    <t>010780328</t>
  </si>
  <si>
    <t>CENTRE MEDICAL LE MODERN</t>
  </si>
  <si>
    <t>010780708</t>
  </si>
  <si>
    <t>070780242</t>
  </si>
  <si>
    <t>MAISON DE CONVALESCENCE CONDAMINE</t>
  </si>
  <si>
    <t>380005918</t>
  </si>
  <si>
    <t>CENTRE MEDICAL LES GRANGES</t>
  </si>
  <si>
    <t>380017095</t>
  </si>
  <si>
    <t>CRF ST VINCENT DE PAUL</t>
  </si>
  <si>
    <t>380780296</t>
  </si>
  <si>
    <t>420011512</t>
  </si>
  <si>
    <t>420011660</t>
  </si>
  <si>
    <t>420783102</t>
  </si>
  <si>
    <t>420788440</t>
  </si>
  <si>
    <t>420790081</t>
  </si>
  <si>
    <t>420793697</t>
  </si>
  <si>
    <t>690010848</t>
  </si>
  <si>
    <t>690012109</t>
  </si>
  <si>
    <t>CENTRE BAYARD</t>
  </si>
  <si>
    <t>690025366</t>
  </si>
  <si>
    <t>690030283</t>
  </si>
  <si>
    <t>690030333</t>
  </si>
  <si>
    <t>690030838</t>
  </si>
  <si>
    <t>690034558</t>
  </si>
  <si>
    <t>690036082</t>
  </si>
  <si>
    <t>690036108</t>
  </si>
  <si>
    <t>690780481</t>
  </si>
  <si>
    <t>690780507</t>
  </si>
  <si>
    <t>690780515</t>
  </si>
  <si>
    <t>CLINIQUE VILLA DES ROSES</t>
  </si>
  <si>
    <t>690780523</t>
  </si>
  <si>
    <t>690780531</t>
  </si>
  <si>
    <t>690780549</t>
  </si>
  <si>
    <t>690781745</t>
  </si>
  <si>
    <t>690784061</t>
  </si>
  <si>
    <t>690803044</t>
  </si>
  <si>
    <t>730007978</t>
  </si>
  <si>
    <t>CLINIQUE MÉDICALE LE SERMAY</t>
  </si>
  <si>
    <t>730780574</t>
  </si>
  <si>
    <t>MECS LE PARC</t>
  </si>
  <si>
    <t>730780988</t>
  </si>
  <si>
    <t>740004148</t>
  </si>
  <si>
    <t>CRF DU MONT VEYRIER</t>
  </si>
  <si>
    <t>740780085</t>
  </si>
  <si>
    <t>740780135</t>
  </si>
  <si>
    <t>740780176</t>
  </si>
  <si>
    <t>740780184</t>
  </si>
  <si>
    <t>740780986</t>
  </si>
  <si>
    <t>740781026</t>
  </si>
  <si>
    <t>CLINIQUE DES VALLEES</t>
  </si>
  <si>
    <t>740781034</t>
  </si>
  <si>
    <t>Les centres de références pour la prise en charge des maladies rares (JPE)</t>
  </si>
  <si>
    <t xml:space="preserve">Le financement des activités de recours exceptionnel (JPE)
</t>
  </si>
  <si>
    <t>670793579</t>
  </si>
  <si>
    <t>670793694</t>
  </si>
  <si>
    <t>680003019</t>
  </si>
  <si>
    <t>680009149</t>
  </si>
  <si>
    <t>400790937</t>
  </si>
  <si>
    <t>640017638</t>
  </si>
  <si>
    <t>690038344</t>
  </si>
  <si>
    <t>140027269</t>
  </si>
  <si>
    <t>140028291</t>
  </si>
  <si>
    <t>210983342</t>
  </si>
  <si>
    <t>580005940</t>
  </si>
  <si>
    <t>580005981</t>
  </si>
  <si>
    <t>580006005</t>
  </si>
  <si>
    <t>710000100</t>
  </si>
  <si>
    <t>710013756</t>
  </si>
  <si>
    <t>710014085</t>
  </si>
  <si>
    <t>710780040</t>
  </si>
  <si>
    <t>890008782</t>
  </si>
  <si>
    <t>890008865</t>
  </si>
  <si>
    <t>890970288</t>
  </si>
  <si>
    <t>370000200</t>
  </si>
  <si>
    <t>370012619</t>
  </si>
  <si>
    <t>410000129</t>
  </si>
  <si>
    <t>510024359</t>
  </si>
  <si>
    <t>750042459</t>
  </si>
  <si>
    <t>750049561</t>
  </si>
  <si>
    <t>750810384</t>
  </si>
  <si>
    <t>780150058</t>
  </si>
  <si>
    <t>920100013</t>
  </si>
  <si>
    <t>920100021</t>
  </si>
  <si>
    <t>920100047</t>
  </si>
  <si>
    <t>940100043</t>
  </si>
  <si>
    <t>940100050</t>
  </si>
  <si>
    <t>970400016</t>
  </si>
  <si>
    <t>970407037</t>
  </si>
  <si>
    <t>980500003</t>
  </si>
  <si>
    <t>110786324</t>
  </si>
  <si>
    <t>300002896</t>
  </si>
  <si>
    <t>340019363</t>
  </si>
  <si>
    <t>340787399</t>
  </si>
  <si>
    <t>660007428</t>
  </si>
  <si>
    <t>190003723</t>
  </si>
  <si>
    <t>190012062</t>
  </si>
  <si>
    <t>230000390</t>
  </si>
  <si>
    <t>230000903</t>
  </si>
  <si>
    <t>230781585</t>
  </si>
  <si>
    <t>870003720</t>
  </si>
  <si>
    <t>540023264</t>
  </si>
  <si>
    <t>550006795</t>
  </si>
  <si>
    <t>570000455</t>
  </si>
  <si>
    <t>880005541</t>
  </si>
  <si>
    <t>970200101</t>
  </si>
  <si>
    <t>590033429</t>
  </si>
  <si>
    <t>170017321</t>
  </si>
  <si>
    <t>860013382</t>
  </si>
  <si>
    <t>050000397</t>
  </si>
  <si>
    <t>060003498</t>
  </si>
  <si>
    <t>130037815</t>
  </si>
  <si>
    <t>130041262</t>
  </si>
  <si>
    <t>130042062</t>
  </si>
  <si>
    <t>130785355</t>
  </si>
  <si>
    <t>830003745</t>
  </si>
  <si>
    <t>830101036</t>
  </si>
  <si>
    <t>380780106</t>
  </si>
  <si>
    <t>420014169</t>
  </si>
  <si>
    <t>690008099</t>
  </si>
  <si>
    <t>740780168</t>
  </si>
  <si>
    <t>740781000</t>
  </si>
  <si>
    <t>740789599</t>
  </si>
  <si>
    <t>720019918</t>
  </si>
  <si>
    <t>070005558</t>
  </si>
  <si>
    <t>740000260</t>
  </si>
  <si>
    <t>080006257</t>
  </si>
  <si>
    <t>100001197</t>
  </si>
  <si>
    <t>760806984</t>
  </si>
  <si>
    <t>920813862</t>
  </si>
  <si>
    <t>540006459</t>
  </si>
  <si>
    <t>540009859</t>
  </si>
  <si>
    <t>590035366</t>
  </si>
  <si>
    <t>830020012</t>
  </si>
  <si>
    <t>670001734</t>
  </si>
  <si>
    <t>670781723</t>
  </si>
  <si>
    <t>670787894</t>
  </si>
  <si>
    <t>670793785</t>
  </si>
  <si>
    <t>680000452</t>
  </si>
  <si>
    <t>680003076</t>
  </si>
  <si>
    <t>680011723</t>
  </si>
  <si>
    <t>680012481</t>
  </si>
  <si>
    <t>680018710</t>
  </si>
  <si>
    <t>680020062</t>
  </si>
  <si>
    <t>680020088</t>
  </si>
  <si>
    <t>640017679</t>
  </si>
  <si>
    <t>030780134</t>
  </si>
  <si>
    <t>630780815</t>
  </si>
  <si>
    <t>210001509</t>
  </si>
  <si>
    <t>210011839</t>
  </si>
  <si>
    <t>210011847</t>
  </si>
  <si>
    <t>210011920</t>
  </si>
  <si>
    <t>210012308</t>
  </si>
  <si>
    <t>580005874</t>
  </si>
  <si>
    <t>580005890</t>
  </si>
  <si>
    <t>580005916</t>
  </si>
  <si>
    <t>580005932</t>
  </si>
  <si>
    <t>580005973</t>
  </si>
  <si>
    <t>580006146</t>
  </si>
  <si>
    <t>580006252</t>
  </si>
  <si>
    <t>710010075</t>
  </si>
  <si>
    <t>710013780</t>
  </si>
  <si>
    <t>710013806</t>
  </si>
  <si>
    <t>710013822</t>
  </si>
  <si>
    <t>710013848</t>
  </si>
  <si>
    <t>710013863</t>
  </si>
  <si>
    <t>710013889</t>
  </si>
  <si>
    <t>710013905</t>
  </si>
  <si>
    <t>710013921</t>
  </si>
  <si>
    <t>710013947</t>
  </si>
  <si>
    <t>710014176</t>
  </si>
  <si>
    <t>710014192</t>
  </si>
  <si>
    <t>710014218</t>
  </si>
  <si>
    <t>710014259</t>
  </si>
  <si>
    <t>710014325</t>
  </si>
  <si>
    <t>710014341</t>
  </si>
  <si>
    <t>710014366</t>
  </si>
  <si>
    <t>710014457</t>
  </si>
  <si>
    <t>710014481</t>
  </si>
  <si>
    <t>890008832</t>
  </si>
  <si>
    <t>890009020</t>
  </si>
  <si>
    <t>890009046</t>
  </si>
  <si>
    <t>890009061</t>
  </si>
  <si>
    <t>410000301</t>
  </si>
  <si>
    <t>450009535</t>
  </si>
  <si>
    <t>450013669</t>
  </si>
  <si>
    <t>250000353</t>
  </si>
  <si>
    <t>250013448</t>
  </si>
  <si>
    <t>250017811</t>
  </si>
  <si>
    <t>970107637</t>
  </si>
  <si>
    <t>970111712</t>
  </si>
  <si>
    <t>970112421</t>
  </si>
  <si>
    <t>970304614</t>
  </si>
  <si>
    <t>970305124</t>
  </si>
  <si>
    <t>750300147</t>
  </si>
  <si>
    <t>750300287</t>
  </si>
  <si>
    <t>770003788</t>
  </si>
  <si>
    <t>770019032</t>
  </si>
  <si>
    <t>770020055</t>
  </si>
  <si>
    <t>780022646</t>
  </si>
  <si>
    <t>910000199</t>
  </si>
  <si>
    <t>920007549</t>
  </si>
  <si>
    <t>930018460</t>
  </si>
  <si>
    <t>940022320</t>
  </si>
  <si>
    <t>950031237</t>
  </si>
  <si>
    <t>950806166</t>
  </si>
  <si>
    <t>970406641</t>
  </si>
  <si>
    <t>980500763</t>
  </si>
  <si>
    <t>980500912</t>
  </si>
  <si>
    <t>980500920</t>
  </si>
  <si>
    <t>110007259</t>
  </si>
  <si>
    <t>340020551</t>
  </si>
  <si>
    <t>340021443</t>
  </si>
  <si>
    <t>340797596</t>
  </si>
  <si>
    <t>190012146</t>
  </si>
  <si>
    <t>230000945</t>
  </si>
  <si>
    <t>970203766</t>
  </si>
  <si>
    <t>970209169</t>
  </si>
  <si>
    <t>120001748</t>
  </si>
  <si>
    <t>310011788</t>
  </si>
  <si>
    <t>310011838</t>
  </si>
  <si>
    <t>310019880</t>
  </si>
  <si>
    <t>310023874</t>
  </si>
  <si>
    <t>460006091</t>
  </si>
  <si>
    <t>810008698</t>
  </si>
  <si>
    <t>590047361</t>
  </si>
  <si>
    <t>590047866</t>
  </si>
  <si>
    <t>590047874</t>
  </si>
  <si>
    <t>620026997</t>
  </si>
  <si>
    <t>440048718</t>
  </si>
  <si>
    <t>850022047</t>
  </si>
  <si>
    <t>860000348</t>
  </si>
  <si>
    <t>050000249</t>
  </si>
  <si>
    <t>050000280</t>
  </si>
  <si>
    <t>130007321</t>
  </si>
  <si>
    <t>130008048</t>
  </si>
  <si>
    <t>130008238</t>
  </si>
  <si>
    <t>830100335</t>
  </si>
  <si>
    <t>840019079</t>
  </si>
  <si>
    <t>010780815</t>
  </si>
  <si>
    <t>070005228</t>
  </si>
  <si>
    <t>420012536</t>
  </si>
  <si>
    <t>690007182</t>
  </si>
  <si>
    <t>690780275</t>
  </si>
  <si>
    <t>730005709</t>
  </si>
  <si>
    <t>740011515</t>
  </si>
  <si>
    <t>740780408</t>
  </si>
  <si>
    <t>740785357</t>
  </si>
  <si>
    <t>HOPITAL LOCAL DE SARRE-UNION</t>
  </si>
  <si>
    <t>MR DU CH HAGUENAU - EHPAD</t>
  </si>
  <si>
    <t>MR HOPITAL LOCAL BOUXWILLER - EHPAD</t>
  </si>
  <si>
    <t>MR DU CDRS COLMAR EHPAD</t>
  </si>
  <si>
    <t>CENTRE RESSOURCES REGIONAL SUR AUTISME</t>
  </si>
  <si>
    <t>SYNDICAT INTERHOSPITALIER DES LANDES</t>
  </si>
  <si>
    <t>CENTRE HOSPITALIER DE SAINT-PALAIS</t>
  </si>
  <si>
    <t>GCS UNION DES HOPITAUX POUR LES ACHATS</t>
  </si>
  <si>
    <t>GCS SOIGNER ENSEMBLE DANS LE BESSIN</t>
  </si>
  <si>
    <t>GCS TELESANTE BASSE NORMANDIE</t>
  </si>
  <si>
    <t>INSTITUT FORM. EN MASSO-KINESITHERAPIE</t>
  </si>
  <si>
    <t>MAISON MÉDICALE</t>
  </si>
  <si>
    <t>PÔLE DE SANTÉ PLURIDISCIPLINAIRE LUZY</t>
  </si>
  <si>
    <t>MSP DES VAUX D'YONNE</t>
  </si>
  <si>
    <t>RESIDENCE DEPART D'ACCUEIL ET DE SOINS</t>
  </si>
  <si>
    <t>SCM DES DEUX ETANGS</t>
  </si>
  <si>
    <t>EHPAD DU CH DIGOIN</t>
  </si>
  <si>
    <t>MAISON DE SANTE DE GUILLON</t>
  </si>
  <si>
    <t>MAISON MÉDICALE PLURIPROFESSIONNELLE</t>
  </si>
  <si>
    <t>FOYER DE VIE ESPERANCE YONNE</t>
  </si>
  <si>
    <t>CHM DE ROSCOFF SITE DE M DONNART</t>
  </si>
  <si>
    <t>CHM DE ROSCOFF SITE DE TY-YANN</t>
  </si>
  <si>
    <t>MRC CHATEAU DU PLESSIS</t>
  </si>
  <si>
    <t>GCS DU RÉSEAU ONCOCENTRE (ET SIEGE)</t>
  </si>
  <si>
    <t>CH  HESS DE MARCHENOIR</t>
  </si>
  <si>
    <t>CLINIQ SSR CORMONTREUIL GROUPE CLINEA</t>
  </si>
  <si>
    <t>EPMS RUGLES</t>
  </si>
  <si>
    <t>HOP DE JOUR CEREP (U.S.I.S. ET E.P.I.)</t>
  </si>
  <si>
    <t>HOP JOUR CROIX ST SIMON</t>
  </si>
  <si>
    <t>HAD CROIX SAINT-SIMON</t>
  </si>
  <si>
    <t>CLINIQUE DES EPINETTES</t>
  </si>
  <si>
    <t>HOPITAL DE JOUR GEORGES VACOLA</t>
  </si>
  <si>
    <t>CENTRE GERIATRIQUE D. FORESTIER</t>
  </si>
  <si>
    <t>HOPITAL AMBROISE PARE (AP-HP)</t>
  </si>
  <si>
    <t>HOPITAL ANTOINE BECLERE (AP-HP)</t>
  </si>
  <si>
    <t>HOPITAL LOUIS MOURIER (AP-HP)</t>
  </si>
  <si>
    <t>GROUPE HOSPITALIER INTERCOMMUNAL LE RAINCY - MONTFERMEIL</t>
  </si>
  <si>
    <t>HOPITAL BICETRE (AP-HP)</t>
  </si>
  <si>
    <t>HOPITAL EMILE ROUX (AP-HP)</t>
  </si>
  <si>
    <t>E. P. S. M. R.</t>
  </si>
  <si>
    <t>ASM</t>
  </si>
  <si>
    <t>SECTION PEDO PSY LE BOSQUET</t>
  </si>
  <si>
    <t>ICM (INSTITUT REGIONAL DU CANCER DE MONTPELLIER)</t>
  </si>
  <si>
    <t>GCS POLE SANITAIRE CERDAN</t>
  </si>
  <si>
    <t>ASSOCIATION TRAIT D UNION</t>
  </si>
  <si>
    <t>GECT HOPITAL DE CERDAGNE</t>
  </si>
  <si>
    <t>EHPAD ALEXIS BOYER 2</t>
  </si>
  <si>
    <t>GCS CORREZIEN</t>
  </si>
  <si>
    <t>CIAS ST ETIENNE/ST PIERRE</t>
  </si>
  <si>
    <t>EHPAD DE BENEVENT L'ABBAYE</t>
  </si>
  <si>
    <t>EHPAD SAINT-JEAN</t>
  </si>
  <si>
    <t>CRRF ANDRE LALANDE NOTH</t>
  </si>
  <si>
    <t>SERVICES INTER-ÉTABL. CREUSOIS SIC</t>
  </si>
  <si>
    <t>EHPAD ST YIRIEX LA PERCHE</t>
  </si>
  <si>
    <t>INSTITUT DE CANCEROLOGIE DE LORRAINE</t>
  </si>
  <si>
    <t>CENTRE HOSPITALIER DE VERDUN/SAINT MIHIEL</t>
  </si>
  <si>
    <t>HOPITAL ARRONDISSEMENT CHATEAU SALINS</t>
  </si>
  <si>
    <t>S.I.H. DE FRAIZE SENONES</t>
  </si>
  <si>
    <t>CENTRE D'EVEIL REGIONAL CH ROUBAIX</t>
  </si>
  <si>
    <t>EHPAD RESIDENCE LES FOUGERES</t>
  </si>
  <si>
    <t>ASSOCIATION ATASH</t>
  </si>
  <si>
    <t>GROUPE HOSPITALIER NORD VIENNE</t>
  </si>
  <si>
    <t>MECS LES LAVANDES</t>
  </si>
  <si>
    <t>UNITE D'AUTODIALYSE TZANCK CAGNES</t>
  </si>
  <si>
    <t>GCS HOP PEDIATRIQUES NICE CHU LENVAL</t>
  </si>
  <si>
    <t>HOPITAL PRIVE GERIATRIQUE LES SOURCES</t>
  </si>
  <si>
    <t>UGECAM PACA CORSE</t>
  </si>
  <si>
    <t>SAS EUROMED CARDIO</t>
  </si>
  <si>
    <t>GCS ES CENTRE CARDIO AXIUM RAMBOT</t>
  </si>
  <si>
    <t>HOPITAL AMBROISE PARE</t>
  </si>
  <si>
    <t>ADIVA AUTODIALYSE LA SEYNE SUR MER</t>
  </si>
  <si>
    <t>POUPONNIERE DU MONT PARADIS</t>
  </si>
  <si>
    <t>CH ARDECHE-NORD</t>
  </si>
  <si>
    <t>HL DE VERNOUX</t>
  </si>
  <si>
    <t>HOPITAL LOCAL BRUN FAULQUIER</t>
  </si>
  <si>
    <t>CENTRE MEDICAL LA BUISSONNIERE</t>
  </si>
  <si>
    <t>CH DU GIER</t>
  </si>
  <si>
    <t>CH DU FOREZ</t>
  </si>
  <si>
    <t>GCS DPI HL RA</t>
  </si>
  <si>
    <t>UNITE AUTODIALYSE ARBRESLE AURAL</t>
  </si>
  <si>
    <t>HOPITAL NORD-OUEST (VILLEFRANCHE-SUR-SAONE)</t>
  </si>
  <si>
    <t>CENTRE MEDICAL DE PRAZ COUTANT</t>
  </si>
  <si>
    <t>MAISON DE CONVALESCENCE LES MYRIAMS</t>
  </si>
  <si>
    <t>CH ANNECY-GENEVOIS</t>
  </si>
  <si>
    <t>CHI SUD LEMAN VALSERINE</t>
  </si>
  <si>
    <t>MAISON CONVALESCENCE RAYON DE SOLEIL</t>
  </si>
  <si>
    <t>CH ALPES-LEMAN (CHAL)</t>
  </si>
  <si>
    <t>HOPITAL LOCAL INTERCOMMUNAL SOULTZ-ISSENHEIM</t>
  </si>
  <si>
    <t>EPSM CAEN</t>
  </si>
  <si>
    <t>CMPR LA CLAIRIERE</t>
  </si>
  <si>
    <t>CENTRE HELIO MARIN ROSCOFF</t>
  </si>
  <si>
    <t>CLINIQUE MEDICALE BRUGNON AGACHE</t>
  </si>
  <si>
    <t>ASSOCIATION LES ESCALDIERES</t>
  </si>
  <si>
    <t>CENTRE DE CONVALESCENCE LES CADIERES</t>
  </si>
  <si>
    <t>SSR LES JARDINS</t>
  </si>
  <si>
    <t>INSTITUT REINSERTION DES AVEUGLES ARAMAV</t>
  </si>
  <si>
    <t>CENTRE ALEXANDRE JOLLIEN</t>
  </si>
  <si>
    <t>SSR DEFICIENTS VISUELS ET BASSE VISION</t>
  </si>
  <si>
    <t>CENTRE DE POSTCURE ET DE READAPTATION ROUTE NOUVELLE</t>
  </si>
  <si>
    <t>ASSOC REGIONALE ESPOIR ET VIE</t>
  </si>
  <si>
    <t>CENTRE DE SOINS DE SUITE BOCQUET</t>
  </si>
  <si>
    <t>CHIBS - CENTRE HOSPITALIER INTERCOMMUNAL DE LA BAIE DE SOMME</t>
  </si>
  <si>
    <t>CENTRE RICHELIEU</t>
  </si>
  <si>
    <t>CHI AIN/VAL-DE-SAONE</t>
  </si>
  <si>
    <t>HLI ROCHER-LARGENTIERE</t>
  </si>
  <si>
    <t>HLI BOURG-SAINT-ANDEOL/VIVIERS</t>
  </si>
  <si>
    <t>MRC LE CHATEAU</t>
  </si>
  <si>
    <t>CPC LA BASTIDE DE VIRAC</t>
  </si>
  <si>
    <t>CRCR DIEULEFIT-SANTE</t>
  </si>
  <si>
    <t>MRC LE MAS DES CHAMPS</t>
  </si>
  <si>
    <t>MRC NOTRE-DAME DU GRAND PORT</t>
  </si>
  <si>
    <t>CENTRE MGEN CAMILLE BLANC</t>
  </si>
  <si>
    <t>USLD PSY BATIMENT LE CEDRE</t>
  </si>
  <si>
    <t>USLD DE L'HOPITAL DE RETHEL</t>
  </si>
  <si>
    <t>USLD HL NOGENT-SUR-SEINE</t>
  </si>
  <si>
    <t>USLD LES TERRASSES DE FLAUBERT CH LE HAVRE</t>
  </si>
  <si>
    <t>USLD CH DE PUTEAUX</t>
  </si>
  <si>
    <t>CHU NANCY - USLD ST JULIEN</t>
  </si>
  <si>
    <t>USLD LS PEUPLIERS VILLERUPT APHA SANTE</t>
  </si>
  <si>
    <t>USLD MAHAUT DE GUISNES CH TOURCOING</t>
  </si>
  <si>
    <t>USLD DOLCE FARNIENTE (TIERS TEMPS LE CANNET AU CANNET)</t>
  </si>
  <si>
    <t>SLD CH ANTIBES JUAN LES PINS</t>
  </si>
  <si>
    <t>SLD LA SEYNE SUR MER</t>
  </si>
  <si>
    <t>USLD DU CHI AIN/VAL-DE-SAONE</t>
  </si>
  <si>
    <t>HL  DE BOURG ST ANDEOL</t>
  </si>
  <si>
    <t>USLD DE L'HOPITAL NORD-OUEST</t>
  </si>
  <si>
    <t>USLD DU CENTRE MEDICAL DU VAL D'ARVE (VSHA)</t>
  </si>
  <si>
    <t>SCM "GERC"</t>
  </si>
  <si>
    <t>MAISON DE RETRAITE BETHLEHEM-EHPAD</t>
  </si>
  <si>
    <t>MR EMMAÜS KOENIGSHOFFEN-EHPAD</t>
  </si>
  <si>
    <t>MR DE MUTZIG EHPAD</t>
  </si>
  <si>
    <t>IME AFAPEI BARTENHEIM</t>
  </si>
  <si>
    <t>MR EHPAD PETIT CHATEAU</t>
  </si>
  <si>
    <t>SCM "SIM"</t>
  </si>
  <si>
    <t>M R DE L'ARC  EHPAD</t>
  </si>
  <si>
    <t>MR SAINT DAMIEN EHPAD</t>
  </si>
  <si>
    <t>GCS DES TROIS FRONTIERES ST-LOUIS</t>
  </si>
  <si>
    <t>NOUVELLE CLINIQUE DES TROIS FRONTIERES</t>
  </si>
  <si>
    <t>CLINIQUE PIERRE DE BRANTOME</t>
  </si>
  <si>
    <t>CENTRE DE SOINS LE VERGER DES BALANS</t>
  </si>
  <si>
    <t>ANTENNE D'AUTODIALYSE DU CADDD ET UNITE DE DIALYSE MEDICALISEE- GRADIG</t>
  </si>
  <si>
    <t>ANTENNE AUTODIALYSE AURAD</t>
  </si>
  <si>
    <t>ANTENNE D'AUTODIALYSE DE L'AURAD - GRADIGNAN</t>
  </si>
  <si>
    <t>ANTENNE AUTODIALYSE AURAD GRADIGNAN 2</t>
  </si>
  <si>
    <t>ANTENNE D'AUTODIALYSE  ET UNITE DE DIALYSE MEDICALISEE DU CTMR - ARES</t>
  </si>
  <si>
    <t>CENTRE SOINS DE SUITE KORIAN LES FLOTS</t>
  </si>
  <si>
    <t>NOUVELLE CLINIQUE BEL AIR</t>
  </si>
  <si>
    <t>CLINIQUE ST ANTOINE DE PADOUE</t>
  </si>
  <si>
    <t>POLYCLINIQUE BORDEAUX RIVE DROITE</t>
  </si>
  <si>
    <t>CLINIQUE DU SPORT DE BORDEAUX MERIGNAC</t>
  </si>
  <si>
    <t>CLINIQUE ANOUSTE</t>
  </si>
  <si>
    <t>MAISON DE SANTE LES PINS</t>
  </si>
  <si>
    <t>CLINIQUE BETHANIE</t>
  </si>
  <si>
    <t>KORIAN HAUTERIVE</t>
  </si>
  <si>
    <t>KORIAN LES HORIZONS</t>
  </si>
  <si>
    <t>CLINIQUE MEDECINE PHYSIQ-READPT FONCT.</t>
  </si>
  <si>
    <t>CLINIQUE ROSE DES SABLES</t>
  </si>
  <si>
    <t>CENTRE PSYCHOTHERAPIQUE LES PLATANES</t>
  </si>
  <si>
    <t>KORIAN CHÂTEAU LEMOINE</t>
  </si>
  <si>
    <t>CLINIQUE DE MEDECINE PHYSIQUE NAPOLEON</t>
  </si>
  <si>
    <t>KORIAN MAYLIS</t>
  </si>
  <si>
    <t>LE BELVEDERE</t>
  </si>
  <si>
    <t>CLINIQUE MAGDELAINE</t>
  </si>
  <si>
    <t>LES JEUNES CHENES</t>
  </si>
  <si>
    <t>ANTENNE AUTODIALYSE DU CENTRE DE DIALYSE DU BEARN - PAU NAVARRE</t>
  </si>
  <si>
    <t>CENTRE MEDICAL DE CAMBO - BEAULIEU</t>
  </si>
  <si>
    <t>CLINIQUE D'AMADE</t>
  </si>
  <si>
    <t>CLINIQUE MIRAMBEAU</t>
  </si>
  <si>
    <t>CLINIQUE CANTEGRIT</t>
  </si>
  <si>
    <t>CENTRE DE PNEUMOLOGIE LES TERRASSES</t>
  </si>
  <si>
    <t>ETS DE SOINS DE SUITE  MAISON BASQUE</t>
  </si>
  <si>
    <t>CENTRE GRANCHER-CYRANO</t>
  </si>
  <si>
    <t>CENTRE MEDICAL LANDOUZY</t>
  </si>
  <si>
    <t>POST- CURE MENTALE ARGIA</t>
  </si>
  <si>
    <t>CENTRE READAP. FONCT. MARIENIA</t>
  </si>
  <si>
    <t>CENTRE DE DIALYSE DU BEARN ET UNITE DE DIALYSE MEDICALISEE</t>
  </si>
  <si>
    <t>MAISON SAINTE ODILE</t>
  </si>
  <si>
    <t>CLINIQUE BEAU SITE</t>
  </si>
  <si>
    <t>CLINIQUE CHATEAU PREVILLE</t>
  </si>
  <si>
    <t>CRF EN MILIEU THERMAL</t>
  </si>
  <si>
    <t>MAISON CONVALESCENCE LES ACACIAS</t>
  </si>
  <si>
    <t>EHPAD PUBLIQUE DE CUSSET</t>
  </si>
  <si>
    <t>CLINIQUE DU SOUFFLE LES CLARINES</t>
  </si>
  <si>
    <t>MAISON DE CONVALESCENCE ST JOSEPH</t>
  </si>
  <si>
    <t>MAISON DE REPOS ET DE CONVALESCENCE</t>
  </si>
  <si>
    <t>MAISON DE CONVALESCENCE DE JALAVOUX</t>
  </si>
  <si>
    <t>MAISON DE REPOS L'HORT DES MELLEYRINES</t>
  </si>
  <si>
    <t>CLINIQUE DES 6 LACS</t>
  </si>
  <si>
    <t>CLINIQUE LES SORBIERS</t>
  </si>
  <si>
    <t>CLINIQUE PSYCHIATRIQUE DE L AUZON</t>
  </si>
  <si>
    <t>MAISON D'ENFANTS VOLCANA</t>
  </si>
  <si>
    <t>CLINIQUE PSYCHIATRIQUE LES QUEYRIAUX</t>
  </si>
  <si>
    <t>MECS "L'ILE AUX ENFANTS"</t>
  </si>
  <si>
    <t>CRF "LE NORMANDY" - GRANVILLE</t>
  </si>
  <si>
    <t>CRF - SIOUVILLE</t>
  </si>
  <si>
    <t>CRF CARDIO VASCULAIRE W.HARVEY</t>
  </si>
  <si>
    <t>CRF LE NORMANDY II</t>
  </si>
  <si>
    <t>SSR CLINIQUE ST DOMINIQUE - FLERS</t>
  </si>
  <si>
    <t>SCANNER DES GRANDS CRUS</t>
  </si>
  <si>
    <t>CLINIQUE CLEMENT DREVON</t>
  </si>
  <si>
    <t>SARL JOUVENCE NUTRITION</t>
  </si>
  <si>
    <t>CSSR "LE RENOUVEAU"</t>
  </si>
  <si>
    <t>POLYCLINIQUE DU PARC DREVON</t>
  </si>
  <si>
    <t>MSP DU CANTON DE BLIGNY SUR OUCHE</t>
  </si>
  <si>
    <t>MAISON UNIVERSITAIRE DE SANTÉ</t>
  </si>
  <si>
    <t>SERVICE SOINS DE SUITE ET READAPTATION</t>
  </si>
  <si>
    <t>CLINIQUE MÉDECINE PHYSIQUE LES ROSIERS</t>
  </si>
  <si>
    <t>MAISON CONVALESCENCE "LA FOUGÈRE"</t>
  </si>
  <si>
    <t>ETAB. CONVALESCENCE MAISON DE JOUVENCE</t>
  </si>
  <si>
    <t>CTRE CONVALESCENCE GERIATRIQUE</t>
  </si>
  <si>
    <t>MAISON DE SANTE AMANDINOISE</t>
  </si>
  <si>
    <t>MAISON DE SANTE PLURIDISCIPLINAIRE</t>
  </si>
  <si>
    <t>MAISON DE SANTE DE VARZY</t>
  </si>
  <si>
    <t>MAISON MÉDICALE BEAU SOLEIL</t>
  </si>
  <si>
    <t>MAISON RURALE PLURIDISCIPLINAIRE SANTÉ</t>
  </si>
  <si>
    <t>SCM DES GRAVIÈRES</t>
  </si>
  <si>
    <t>MAISON DE SANTÉ DU PAYS CHARITOIS</t>
  </si>
  <si>
    <t>MAISON CONVALESC. LUZY CLIN. DU MORVAN</t>
  </si>
  <si>
    <t>CENTRE MEDICAL DE LA VENERIE</t>
  </si>
  <si>
    <t>CLINIQUE DU CHATEAU DU TREMBLAY</t>
  </si>
  <si>
    <t>SOINS DE SUITE &amp; RÉADAPT LE RECONFORT</t>
  </si>
  <si>
    <t>CTRE READAPTATION FONCTIONNELLE PASORI</t>
  </si>
  <si>
    <t>C M P R HOP  JOUR CARDIO RESPIRATOIRE</t>
  </si>
  <si>
    <t>CENTRE SSR DU CHALONNAIS</t>
  </si>
  <si>
    <t>MAISON MEDICALE DE CRONAT</t>
  </si>
  <si>
    <t>PÔLE DE  SANTE MEDICO-SOCIAL EPINACOIS</t>
  </si>
  <si>
    <t>MAISON DE SANTÉ DU CLUNISOIS</t>
  </si>
  <si>
    <t>ARROUX SANTÉ</t>
  </si>
  <si>
    <t>MAISON DE SANTÉ DE GUEUGNON</t>
  </si>
  <si>
    <t>MAISON DE SANTÉ PLURIDISCIPLINAIRE</t>
  </si>
  <si>
    <t>MAISON DE SANTÉ DU TOURNUGEOIS</t>
  </si>
  <si>
    <t>MAISON MÉDICALE DES CÈDRES</t>
  </si>
  <si>
    <t>MAISON MÉDICALE DE GIVRY</t>
  </si>
  <si>
    <t>MSP DE TRAMAYES</t>
  </si>
  <si>
    <t>MAISON DE SANTÉ DU COUCHOIS</t>
  </si>
  <si>
    <t>ASSOC DES PROFESSIONNELS MSP CUISEAUX</t>
  </si>
  <si>
    <t>MAISON PLURIPROFESSIONNELLE DE ROMENAY</t>
  </si>
  <si>
    <t>ASSOC SANTÉ PUBLIQUE CANTON BOUBON LAN</t>
  </si>
  <si>
    <t>MAISON DE SANTÉ DE VIRÉ</t>
  </si>
  <si>
    <t>ASS CREAT LAMENAGT GEST MAISON SANTE</t>
  </si>
  <si>
    <t>MSP DE LOUHANS</t>
  </si>
  <si>
    <t>ASSOC PREV LUTTE MED CHAROL BRIONNAIS</t>
  </si>
  <si>
    <t>MAISON DE REP. ET CONVAL LA ROSERAIE</t>
  </si>
  <si>
    <t>CLINIQUE VAL DRACY</t>
  </si>
  <si>
    <t>C M P R MARDOR</t>
  </si>
  <si>
    <t>MAIS CONVALESC. CLINIQUE VAL DE SEILLE</t>
  </si>
  <si>
    <t>LA VARENNE MAISON REPOS CONVALESCENCE</t>
  </si>
  <si>
    <t>CLINIQUE SAINTE- COLOMBE</t>
  </si>
  <si>
    <t>CLINIQUE DE REGENNES</t>
  </si>
  <si>
    <t>CLINIQUE KER YONNEC</t>
  </si>
  <si>
    <t>MAISON DE SANTÉ DE FORTERRE</t>
  </si>
  <si>
    <t>MAISON DE SANTÉ ENTRE CURE ET YONNE</t>
  </si>
  <si>
    <t>SCM MEDICALE DE TANLAY</t>
  </si>
  <si>
    <t>MSP DU VEZELIEN</t>
  </si>
  <si>
    <t>LA MAISON DE VELLEDA</t>
  </si>
  <si>
    <t>CTRE MED PHYSIQUE READAPTION KERLENA</t>
  </si>
  <si>
    <t>CTRE REEDUCATION  FONCT. DE TREBOUL</t>
  </si>
  <si>
    <t>HOPITAL DE JOUR CLINIQUE DE L'ESPERANC</t>
  </si>
  <si>
    <t>POLYCLINIQUE DE KERIO</t>
  </si>
  <si>
    <t>HOPITAL PRIVE OCEANE VANNES</t>
  </si>
  <si>
    <t>MAISON REPOS CONVALESCENCE LE BLAUDY</t>
  </si>
  <si>
    <t>HOPITAL PRIVE GUILLAUME DE VARYE</t>
  </si>
  <si>
    <t>A.R.A.U.C.O. VIERZON</t>
  </si>
  <si>
    <t>A.R.A.U.C.O. BELLEVILLE</t>
  </si>
  <si>
    <t>A.R.A.U.C.O. BOURGES</t>
  </si>
  <si>
    <t>A.R.A.U.C.O SAINT-AMAND-MONTROND</t>
  </si>
  <si>
    <t>HAD DU BERRY</t>
  </si>
  <si>
    <t>CENTRE CONVALESCENCE LE CLOS DU ROY</t>
  </si>
  <si>
    <t>CLINIQUE NOTRE DAME DU BON SECOURS</t>
  </si>
  <si>
    <t>KORIAN PARC DE GASVILLE</t>
  </si>
  <si>
    <t>CLINIQUE CARDIOLOGIQUE MAISON BLANCHE</t>
  </si>
  <si>
    <t>A.I.R.B.P. IRC NOGENT-LE-ROTROU</t>
  </si>
  <si>
    <t>A.I.R.B.P IRC CHARTRES</t>
  </si>
  <si>
    <t>A.I.R.B.P. IRC VERNOUILLET</t>
  </si>
  <si>
    <t>A.I.R.B.P. IRC CHATEAUDUN</t>
  </si>
  <si>
    <t>CLINIQUE NEPHROLOGIQUE DE MAISON BLANCHE</t>
  </si>
  <si>
    <t>CSR LA BOISSIÈRE</t>
  </si>
  <si>
    <t>LE C.A.L.M.E. ILLIERS COMBRAY</t>
  </si>
  <si>
    <t>CLINIQUE LE HAUT-CLUZEAU</t>
  </si>
  <si>
    <t>CENTRE NÉPHRO. CHÂTEAUROUX-CH ISSOUDUN</t>
  </si>
  <si>
    <t>CTRE NÉPHRO CHÂTEAUROUX-AV.KENNEDY</t>
  </si>
  <si>
    <t>CTRE CONV. &amp; DIET.MANOIR EN BERRY</t>
  </si>
  <si>
    <t>CENTRE NÉPHRO.CHÂTEAUROUX</t>
  </si>
  <si>
    <t>CLINIQUE SAINT-GATIEN</t>
  </si>
  <si>
    <t>CLINIQUE VONTES</t>
  </si>
  <si>
    <t>CLINIQUE CHAMPGAULT</t>
  </si>
  <si>
    <t>A.R.A.U.C.O. CHRU BRETONNEAU</t>
  </si>
  <si>
    <t>A.R.A.U.C.O. TOURS SIÈGE</t>
  </si>
  <si>
    <t>A.R.A.U.C.O. CHINON</t>
  </si>
  <si>
    <t>A.R.A.U.C.O. PÔLE SANTÉ LEONARD VINCI</t>
  </si>
  <si>
    <t>A.R.A.U.C.O. LOCHES</t>
  </si>
  <si>
    <t>HAD  PIERRE LARMANDE</t>
  </si>
  <si>
    <t>A.R.A.U.C.O. CHÂTEAU-RENAULT</t>
  </si>
  <si>
    <t>A.R.A.U.C.O JOUÉ-LÈS-TOURS</t>
  </si>
  <si>
    <t>A.R.A.U.C.O. NOTRE-DAME-D'OÉ</t>
  </si>
  <si>
    <t>CLINIQUE MEDICALE DU CENTRE</t>
  </si>
  <si>
    <t>CLINIQUE FRESCHINES</t>
  </si>
  <si>
    <t>C.I.R.A.D. - CHEMERY</t>
  </si>
  <si>
    <t>C.I.R.A.D. - VENDOME</t>
  </si>
  <si>
    <t>C.I.R.A.D. - BLOIS</t>
  </si>
  <si>
    <t>CLINIQUE LA PRESENTATION</t>
  </si>
  <si>
    <t>CLINIQUE L'ARCHETTE</t>
  </si>
  <si>
    <t>POLYCLINIQUE DES MURLINS</t>
  </si>
  <si>
    <t>MRC LES BUISSONNETS</t>
  </si>
  <si>
    <t>DIALYSE A DOMICILE "A.T. I.R. R.O."</t>
  </si>
  <si>
    <t>POLYCLINIQUE DES LONGUES ALLEES</t>
  </si>
  <si>
    <t>A.T.I.R.R.O.  AUTODIALYSE AMILLY</t>
  </si>
  <si>
    <t>A.T.I.R.R.O.  AUTODIALYSE JEAN MOULIN</t>
  </si>
  <si>
    <t>MRC LA CIGOGNE</t>
  </si>
  <si>
    <t>MRC LA REINE BLANCHE</t>
  </si>
  <si>
    <t>MRC  DOMAINE DE LONGUEVE</t>
  </si>
  <si>
    <t>A.T.I.R.R.O. AUTODIALYSE SARAN</t>
  </si>
  <si>
    <t>A.T.I.R.R.O. AUTODIALYSE GUIGNEGAULT</t>
  </si>
  <si>
    <t>CENTRE D'HEMODIALYSE LA REINE BLANCHE</t>
  </si>
  <si>
    <t>CENTRE D'AUTODIALYSE ARCHETTE - CH PITHIVIERS</t>
  </si>
  <si>
    <t>CLINIQUE DU PONT DE GIEN</t>
  </si>
  <si>
    <t>CRF ET MAISON DE REPOS DU FINOSELLO</t>
  </si>
  <si>
    <t>CENTRE REPOS CONVALESCENCE</t>
  </si>
  <si>
    <t>CRF LES MOLINI</t>
  </si>
  <si>
    <t>MAIS CONVAL ET REGIME VALICELLI</t>
  </si>
  <si>
    <t>MAISON DE CONVALES LA PALMOLA</t>
  </si>
  <si>
    <t>CENTRE JOUR VILLA SAN ORNELLO</t>
  </si>
  <si>
    <t>CLINIQUE ST PIERRE</t>
  </si>
  <si>
    <t>CLINIQUE DE L'ORANGERIE</t>
  </si>
  <si>
    <t>OSMOSE DIALYSE PONTARLIER</t>
  </si>
  <si>
    <t>CRCPFC LES HAUTS DE CHAZAL</t>
  </si>
  <si>
    <t>GCS ADN</t>
  </si>
  <si>
    <t>OSMOSE FC - AUTODIALYSE LONS</t>
  </si>
  <si>
    <t>CRF ERNEST BRETEGNIER HERICOURT</t>
  </si>
  <si>
    <t>CRF DE NAVENNE</t>
  </si>
  <si>
    <t>SARL RAYMOND GABRIEL ET COMPAGNIE</t>
  </si>
  <si>
    <t>CLINIQUE DE L'ESPÉRANCE</t>
  </si>
  <si>
    <t>MANIOUKANI SPA INTERNATIONAL</t>
  </si>
  <si>
    <t>CENTRE AUTODIALYSE DE L'AUDRA</t>
  </si>
  <si>
    <t>KALANA ETS SOINS DE SUITE GERIATRIQUE</t>
  </si>
  <si>
    <t>GCS ONCOLOGIE ETAB. SIEGE</t>
  </si>
  <si>
    <t>GCS E-SANTÉ ARCHIPEL 97-1  "ET SIEGE"</t>
  </si>
  <si>
    <t>MAISON DE REPOS  "LES CASCADES"</t>
  </si>
  <si>
    <t>HAD DE LA CLINIQUE SAINT PAUL</t>
  </si>
  <si>
    <t>HOPITAL PRIVE SAINT-ADRIEN</t>
  </si>
  <si>
    <t>MAISON DE CONVALESCENCE LE VALLON</t>
  </si>
  <si>
    <t>CLINIQUE DE LA MARE Ô DANS</t>
  </si>
  <si>
    <t>CLINIQUE OCEANE</t>
  </si>
  <si>
    <t>SSR DU CAUX LITTORAL</t>
  </si>
  <si>
    <t>CENTRE DE CONVALESCENCE LES JONQUILLES</t>
  </si>
  <si>
    <t>CTRE DE CONVALESCENCE DE LA ROSERAIE</t>
  </si>
  <si>
    <t>CENTRE DE REEDUCATION MERIDIENNE ROUEN</t>
  </si>
  <si>
    <t>CLINALLIANCE PARIS BUTTES CHAUMONT</t>
  </si>
  <si>
    <t>CLINIQUE DE LA JONQUIERE</t>
  </si>
  <si>
    <t>HÔPITAL MÈRE-ENFANT DE L'EST PARISIEN</t>
  </si>
  <si>
    <t>CTRE DE RÉÉDUC. FCTIONNELLE PORT-ROYAL</t>
  </si>
  <si>
    <t>FONDATION DE ROTHSCHILD (SSR)</t>
  </si>
  <si>
    <t>CLINIQUE DU PARC DE BELLEVILLE</t>
  </si>
  <si>
    <t>HÔPITAL DE JOUR "CENTRE SERGE LEBOVICI</t>
  </si>
  <si>
    <t>CENTRE MOGADOR</t>
  </si>
  <si>
    <t>UNITE ACCUEIL ET PSYCHOTHERAPIE FAMIL</t>
  </si>
  <si>
    <t>AURA HD-DP</t>
  </si>
  <si>
    <t>CLINIQUE ELYSEE MONTAIGNE</t>
  </si>
  <si>
    <t>CENTRE MEDICO-CHIRURGICAL DE VINCI</t>
  </si>
  <si>
    <t>CENTRE MEDICO CHIRURGICAL BIZET</t>
  </si>
  <si>
    <t>NEPHROCARE PONTAULT COMBAULT - UNITÉ D'AUTODIALYSE</t>
  </si>
  <si>
    <t>CTRE RADIOTHÉRAPIE GCS MELUNAIS SIÈGE</t>
  </si>
  <si>
    <t>KORIAN PSY DU PAYS DE SEINE</t>
  </si>
  <si>
    <t>NEPHROCARE LAGNY SUR MARNE - UNITÉ D'AUTODIALYSE</t>
  </si>
  <si>
    <t>DIAVERUM MONTEREAU</t>
  </si>
  <si>
    <t>CENTRE DE SOINS DE SUITE CLINEA</t>
  </si>
  <si>
    <t>CLINIQUE SOLIS</t>
  </si>
  <si>
    <t>CENTRE HOSPITALIER DE MARNE LA VALLEE</t>
  </si>
  <si>
    <t>AUTODIALYSE NEPHROCARE MARNE LA VALLEE</t>
  </si>
  <si>
    <t>POLYCLINIQUE DE LAGNY-SUR-MARNE</t>
  </si>
  <si>
    <t>INSTITUT MÉDICAL DE SERRIS</t>
  </si>
  <si>
    <t>CLINIQUE LES TROIS SOLEILS</t>
  </si>
  <si>
    <t>CLINIQUE DU CHATEAU DE PERREUSE</t>
  </si>
  <si>
    <t>CLINIQUE PSYCHIATRIQ.DE L'ANGE GARDIEN</t>
  </si>
  <si>
    <t>CTRE READAPTATION CARDIAQUE DE LA BRIE</t>
  </si>
  <si>
    <t>NEPHROCARE CHELLES - UNITÉ D'AUTODIALYSE</t>
  </si>
  <si>
    <t>NEPHROCARE COULOMMIERS - UNITÉ D'AUTODIALYSE</t>
  </si>
  <si>
    <t>CENTRE DE CONVALESCENCE</t>
  </si>
  <si>
    <t>HAD KORIAN YVELINES SUD</t>
  </si>
  <si>
    <t>CTRE RADIOLOGIE - TRAITEMENT TUMEURS</t>
  </si>
  <si>
    <t>CLINIQUE MEDICALE ET CARDIOLOGIQUE</t>
  </si>
  <si>
    <t>CLINIQUE MEDIC. DU VAL DE SEINE</t>
  </si>
  <si>
    <t>CLINIQUE KORIAN LES NOES</t>
  </si>
  <si>
    <t>CTRE SOINS SUITE SARTROUVILLE</t>
  </si>
  <si>
    <t>CLINIQUE KORIAN LA GUYONNE</t>
  </si>
  <si>
    <t>CLINIQUE "VILLA DES PAGES"</t>
  </si>
  <si>
    <t>REPOS ET CONVALESCENCE L'OASIS</t>
  </si>
  <si>
    <t>CTR MED. DE REEDUCATION APARC</t>
  </si>
  <si>
    <t>CENTRE DE RADIOTHERAPIE DE RIS-ORANGIS</t>
  </si>
  <si>
    <t>NEPHROCARE ETAMPES - CENTRE D'HÉMODIALYSE ET UDM</t>
  </si>
  <si>
    <t>CLINIQUE MEDICALE "JARDINS DE BRUNOY"</t>
  </si>
  <si>
    <t>CTRE DE REEDUC. KORIAN L'OBSERVATOIRE</t>
  </si>
  <si>
    <t>CLINIQUE KORIAN LA MARETTE</t>
  </si>
  <si>
    <t>CLINIQUE MEDICALE DE VILLIERS SUR ORGE</t>
  </si>
  <si>
    <t>CLINIQUE CHATEAU DU BEL AIR</t>
  </si>
  <si>
    <t>CLINIQUE DU CHATEAU DE VILLEBOUZIN</t>
  </si>
  <si>
    <t>CLINIQUE DU VAL DE BIEVRE L'ABBAYE</t>
  </si>
  <si>
    <t>CLINIQUE DE L'ISLE LE MOULIN</t>
  </si>
  <si>
    <t>NEPHROCARE BIEVRES - UNITÉ D'AUTODIALYSE</t>
  </si>
  <si>
    <t>CLINIQUE MOULIN DE CROSNE APT</t>
  </si>
  <si>
    <t>NEPHROCARE GENNEVILLIERS - UNITÉ D'AUTODIALYSE</t>
  </si>
  <si>
    <t>CLINIQUE DU PONT DE SEVRES</t>
  </si>
  <si>
    <t>MAISON DE SANTE DE ROCHEBRUNE</t>
  </si>
  <si>
    <t>UNITE D'AUTODIALYSE DES MARTINETS</t>
  </si>
  <si>
    <t>CTRE REEDUC FONCTIONNELLE PARIS NORD</t>
  </si>
  <si>
    <t>DIAVERUM PARIS LEVALLOIS</t>
  </si>
  <si>
    <t>CLINIQUE DE CHATILLON</t>
  </si>
  <si>
    <t>CLINIQUE DU PARC DE VANVES</t>
  </si>
  <si>
    <t>CENTRE LAENNEC MPR</t>
  </si>
  <si>
    <t>CLIN. NEURO-PSY LES PERVENCHES</t>
  </si>
  <si>
    <t>CLINIQUE MEDICALE VILLE D'AVRAY</t>
  </si>
  <si>
    <t>CLINIQUE L'ERMITAGE DE CLAMART</t>
  </si>
  <si>
    <t>SSR L'AMANDIER</t>
  </si>
  <si>
    <t>NEPHROCARE SURESNES - UNITÉ D'AUTODIALYSE</t>
  </si>
  <si>
    <t>NEPHROCARE AULNAY SOUS BOIS - UNITÉ D'AUTODIALYSE</t>
  </si>
  <si>
    <t>CENTRE DE MÉDECINE PHYSIQUE ET RÉADAPT</t>
  </si>
  <si>
    <t>CLINIQUE DE READAPTATION</t>
  </si>
  <si>
    <t>CLINIQUE DU BOURGET</t>
  </si>
  <si>
    <t>NEPHROCARE LE RAINCY - UNITÉ D'AUTODIALYSE</t>
  </si>
  <si>
    <t>CLINIQUE DU PRÉ ST GERVAIS</t>
  </si>
  <si>
    <t>CLINIQUE PSY DE L'ALLIANCE</t>
  </si>
  <si>
    <t>INSTITUT MÉDICALISÉ DE ROMAINVILLE</t>
  </si>
  <si>
    <t>CLINIQUE GALLIENI</t>
  </si>
  <si>
    <t>CLINIQUE AMBROISE PARE DE BONDY</t>
  </si>
  <si>
    <t>CLINIQUE VAUBAN</t>
  </si>
  <si>
    <t>CLINIQUE CCN - PORTE DE PARIS</t>
  </si>
  <si>
    <t>MAISON DE SANTE D'EPINAY SUR SEINE</t>
  </si>
  <si>
    <t>NEPHROCARE CRETEIL - UNITÉ D'AUTODIALYSE ET UDM</t>
  </si>
  <si>
    <t>NEPHROCARE CHAMPIGNY SUR MARNE - UNITÉ D'AUTODIALYSE</t>
  </si>
  <si>
    <t>CENTRE DE RADIOTHERAPIE SOTOVALS</t>
  </si>
  <si>
    <t>CLINIQUE DE SOINS DE SUITE DE CHOISY</t>
  </si>
  <si>
    <t>MAISON SANTE CHIRURGICALE</t>
  </si>
  <si>
    <t>CLINIQUE KORIAN JONCS MARINS</t>
  </si>
  <si>
    <t>MAISON DE SANTE NOGENT S/MARNE</t>
  </si>
  <si>
    <t>CLINIQUE KORIAN-JEANNE D'ARC</t>
  </si>
  <si>
    <t>NEPHROCARE VILLEJUIF - UNITÉ D'AUTODIALYSE</t>
  </si>
  <si>
    <t>POLYCLINIQUE LA CONCORDE</t>
  </si>
  <si>
    <t>NEPHROCARE FONTENAY SOUS BOIS - UNITÉ D'AUTODIALYSE</t>
  </si>
  <si>
    <t>UNITE D'AUTODIALYSE CLINIQUE PARISIS</t>
  </si>
  <si>
    <t>LA MAISON HOSPITALIERE</t>
  </si>
  <si>
    <t>CTRE RADIOTHERAPIE-ONCOLOGIE PONTOISE</t>
  </si>
  <si>
    <t>CLIN. SOINS DE SUITE BELLOY EN FRANCE</t>
  </si>
  <si>
    <t>KORIAN LE PONT</t>
  </si>
  <si>
    <t>CLINIQUE MEDICALE DU CHATEAU D'HERBLAY</t>
  </si>
  <si>
    <t>CLINIQUE MEDICALE CHAMP N/DAME</t>
  </si>
  <si>
    <t>CLINIQUE NEURO-PSY LES ORCHIDÉES</t>
  </si>
  <si>
    <t>CENTRE DE PSYCHOTHERAPIE D'OSNY-STORS</t>
  </si>
  <si>
    <t>CLINIQUE DE L'OSERAIE</t>
  </si>
  <si>
    <t>CTRE PHYSIOTHERAPIQUE DU ROUGET</t>
  </si>
  <si>
    <t>C. R. F.   DE  SAINTE-CLOTILDE</t>
  </si>
  <si>
    <t>CLINIQUE LES TAMARINS (C.R.F.)</t>
  </si>
  <si>
    <t>CENTRE DE REEDUCATION DE  BASSE VISION</t>
  </si>
  <si>
    <t>CENTRE DE REEDUCATION NUTRITIONNELLE</t>
  </si>
  <si>
    <t>CLINIQUE DE LA PAIX (ST BENOIT)</t>
  </si>
  <si>
    <t>A.U.R.A.R.  (UNITE AUTODIALYSE ST GILLES)</t>
  </si>
  <si>
    <t>C.R.F. YLANG YLANG</t>
  </si>
  <si>
    <t>CLINIQUE LES FLAMBOYANTS</t>
  </si>
  <si>
    <t>UNITE AUTODIALYSE MAMOUDZOU</t>
  </si>
  <si>
    <t>A.U.R.A.R.</t>
  </si>
  <si>
    <t>UNITÉ DE DIALYSE MÉDICALISÉE</t>
  </si>
  <si>
    <t>AIDER UAD CH LIMOUX</t>
  </si>
  <si>
    <t>AIDER UDM CH DE CARCASSONNE</t>
  </si>
  <si>
    <t>UDM LES GENETS</t>
  </si>
  <si>
    <t>CLINIQUE DE MIREMONT</t>
  </si>
  <si>
    <t>CLINIQUE SOINS DE SUITE CHRISTINA</t>
  </si>
  <si>
    <t>KORIAN LA VERNEDE</t>
  </si>
  <si>
    <t>CLINIQUE LES GENETS</t>
  </si>
  <si>
    <t>CHATEAU DE COULORGUES</t>
  </si>
  <si>
    <t>AIDER CENTRE UAD UDM CH ALES</t>
  </si>
  <si>
    <t>AIDER UAD CH BAGNOLS SUR CEZE</t>
  </si>
  <si>
    <t>CHLM GARDIALYSE CENTRE CLINIQUE GRAND SUD</t>
  </si>
  <si>
    <t>CHLM GARDIALYSE UDM CLINIQUE LA GARAUD</t>
  </si>
  <si>
    <t>HAD APARD NIMES</t>
  </si>
  <si>
    <t>GCS SSR CENTRE REEDUCAT GARD RHODANIEN</t>
  </si>
  <si>
    <t>NOUVELLE CLINIQUE BONNEFON</t>
  </si>
  <si>
    <t>SA HOPITAL PRIVE LES FRANCISCAINES</t>
  </si>
  <si>
    <t>CLINIQUE BELLERIVE</t>
  </si>
  <si>
    <t>CLINIQUE NEURO PSYCHIATRIQUE QUISSAC</t>
  </si>
  <si>
    <t>CLINIQUE LES SOPHORAS</t>
  </si>
  <si>
    <t>CLINIQUE DU MONT DUPLAN</t>
  </si>
  <si>
    <t>MAISON CONVALESCENCE DOMAINE DU CROS</t>
  </si>
  <si>
    <t>AIDER UAD UDM CHU NIMES</t>
  </si>
  <si>
    <t>CLINIQUE DU PIC SAINT LOUP</t>
  </si>
  <si>
    <t>NEPHROLOGIE DIALYSE CENTRE SAINT GUILHEM</t>
  </si>
  <si>
    <t>CLINIQUE SAINT-CLEMENT-DE-RIVIERE</t>
  </si>
  <si>
    <t>AIDER UDM CLINIQUE JACQUES MIROUZE</t>
  </si>
  <si>
    <t>AIDER UAD UDM CLINIQUE SAINT LOUIS</t>
  </si>
  <si>
    <t>AIDER UAD UDM CH CLERMONT L'HERAULT</t>
  </si>
  <si>
    <t>POLYCLINIQUE SAINT PRIVAT</t>
  </si>
  <si>
    <t>CHLM NEPHROLOGIE BITERROIS CENTRE UDM</t>
  </si>
  <si>
    <t>CHLM UAD POLE DE SANTE LUNEL</t>
  </si>
  <si>
    <t>UAD SAINT GUILHEM PAYS D'AGDE</t>
  </si>
  <si>
    <t>HAD APARD MONTPELLIER</t>
  </si>
  <si>
    <t>ET SIEGE GCS E SANTE LR</t>
  </si>
  <si>
    <t>GCS SU LODEVOIS</t>
  </si>
  <si>
    <t>CLINIQUE LA PERGOLA</t>
  </si>
  <si>
    <t>CLINIQUE DU DOCTEUR JEAN CAUSSE</t>
  </si>
  <si>
    <t>CRF LE VAL D'ORB</t>
  </si>
  <si>
    <t>CRF STER LAMALOU LES BAINS</t>
  </si>
  <si>
    <t>MAISON DE REPOS LE COLOMBIER</t>
  </si>
  <si>
    <t>CLINIQUE RECH</t>
  </si>
  <si>
    <t>CLINIQUE LA LIRONDE</t>
  </si>
  <si>
    <t>CLINIQUE STELLA</t>
  </si>
  <si>
    <t>CLINIQUE PLEIN SOLEIL</t>
  </si>
  <si>
    <t>CLINIQUE LE  CASTELET</t>
  </si>
  <si>
    <t>CLINIQUE SAINT MARTIN VIGNOGOUL</t>
  </si>
  <si>
    <t>CRF LA PETITE PAIX</t>
  </si>
  <si>
    <t>CLINIQUE FONTFROIDE</t>
  </si>
  <si>
    <t>CRF STER SAINT CLEMENT DE RIVIERE</t>
  </si>
  <si>
    <t>CENTRE DU MELEZET</t>
  </si>
  <si>
    <t>CENTRE CONVALESCENCE LE PECH DU SOLEIL</t>
  </si>
  <si>
    <t>CENTRE POSTCURE ALCOOLIQUE STE MARIE</t>
  </si>
  <si>
    <t>AIDER CENTRE UAD UDM CH MENDE</t>
  </si>
  <si>
    <t>AIDER UAD UDM CLINIQUE DU GEVAUDAN</t>
  </si>
  <si>
    <t>MEDIPOLE UAD LE SOLER</t>
  </si>
  <si>
    <t>MEDIPOLE UAD ARGELES SUR MER</t>
  </si>
  <si>
    <t>MEDIPOLE UAD ST LAURENT DE LA SALANQUE</t>
  </si>
  <si>
    <t>AIDER UAD CH PERPIGNAN</t>
  </si>
  <si>
    <t>MEDIPOLE UAD PRADES</t>
  </si>
  <si>
    <t>HAD MEDIPOLE SAINT ROCH</t>
  </si>
  <si>
    <t>CENTRE DE JOUR DU PRÉ</t>
  </si>
  <si>
    <t>MAISON CONVALESCENCE ET REPOS AL SOLA</t>
  </si>
  <si>
    <t>MECSS CASTEL ROC</t>
  </si>
  <si>
    <t>CLINIQUE DU PRE</t>
  </si>
  <si>
    <t>CLINIQUE DU SOUFFLE LA SOLANE</t>
  </si>
  <si>
    <t>MECSS  LES PETITS LUTINS</t>
  </si>
  <si>
    <t>SSR LES TOUT PETITS ENFANTS -/+ 6 ANS</t>
  </si>
  <si>
    <t>CRF MER AIR SOLEIL</t>
  </si>
  <si>
    <t>CLINIQUE DU ROUSSILLON</t>
  </si>
  <si>
    <t>SAINT JOSEPH DE SUPERVALTECH</t>
  </si>
  <si>
    <t>CENTRE DE PNEUMOLOGIE LE SOLEIL CERDAN</t>
  </si>
  <si>
    <t>VAL PYRENE</t>
  </si>
  <si>
    <t>MAISON DE CONVALESCENCE SUNNY COTTAGE</t>
  </si>
  <si>
    <t>CRF CENTRE HELIO MARIN LE FLORIDE</t>
  </si>
  <si>
    <t>MEDIPOLE CENTRE HEMODIALYSE ST ROCH</t>
  </si>
  <si>
    <t>CLINIQUE LA PINEDE CRF SAINT ESTEVE</t>
  </si>
  <si>
    <t>CLINIQUE SAINT JEAN LEZ CEDRES</t>
  </si>
  <si>
    <t>GCS POLE DE SANTÉ DE HAUTE CORREZE</t>
  </si>
  <si>
    <t>EHPAD ROYERE DE VASSIVIERE</t>
  </si>
  <si>
    <t>CLINIQUE  CHATELGUYON  VIERSAT</t>
  </si>
  <si>
    <t>SAS POLYCLINIQUE DE LIMOGES - SITE CLINIQUE FRANÇOIS CHENIEUX</t>
  </si>
  <si>
    <t>SAS POLYCLINIQUE DE LIMOGES - SITE CLINIQUE DES EMAILLEURS</t>
  </si>
  <si>
    <t>SAS POLYCLINIQUE DE LIMOGES - SITE CLINIQUE DU COLOMBIER</t>
  </si>
  <si>
    <t>HOPITAL DE JOUR BAUDIN</t>
  </si>
  <si>
    <t>CTRE PRISE EN CHARGE OBESITE</t>
  </si>
  <si>
    <t>LES ELIEUX SOINS DE SUITE READAPTATION</t>
  </si>
  <si>
    <t>ETB SOINS DE SUITE LE CHATEAU BACCARAT</t>
  </si>
  <si>
    <t>MAISON DE SANTE STE MARGUERITE NOVEANT</t>
  </si>
  <si>
    <t>CENTRE D'AUTODIALYSE ALTIR THIONVILLE</t>
  </si>
  <si>
    <t>CENTRE D'AUTODIALYSE ALTIR SARREBOURG</t>
  </si>
  <si>
    <t>CENTRE MATHILDE SALOMON</t>
  </si>
  <si>
    <t>CLINIQUE L' ARC EN CIEL</t>
  </si>
  <si>
    <t>MAISON DE REPOS ET CONVALESCENCE</t>
  </si>
  <si>
    <t>MAISON DE REPOS ET CONVAL. LA LOUVIERE</t>
  </si>
  <si>
    <t>SOC. TRAI  EPUR EXTRA RENALE</t>
  </si>
  <si>
    <t>CLINIQUE DE L'ANSE COLAS</t>
  </si>
  <si>
    <t>MECS LES TILLEULS AX LES THERMES</t>
  </si>
  <si>
    <t>UNITE DIALYSE MEDICALISEE MILLAU</t>
  </si>
  <si>
    <t>CLINIQUE ST LOUIS ST MICHEL RODEZ</t>
  </si>
  <si>
    <t>CSSR LES TILLEULS À CEIGNAC</t>
  </si>
  <si>
    <t>UNITE DE DIALYSE MEDICALISEE MURET</t>
  </si>
  <si>
    <t>UN_DIALYSEMEDICALISEECORNEBARRIEU_CNO</t>
  </si>
  <si>
    <t>ANTENNE D'AUTODIALYSE MURET</t>
  </si>
  <si>
    <t>GCS CLIN INDEPENDANT MIDI-PY ET SIEGE</t>
  </si>
  <si>
    <t>CLINIQUE DE MONTBERON</t>
  </si>
  <si>
    <t>CLINIQUE DU CHATEAU DE SEYSSES</t>
  </si>
  <si>
    <t>CLINIQUE DU CABIROL</t>
  </si>
  <si>
    <t>MAISON DE SANTE DE MAILHOL</t>
  </si>
  <si>
    <t>CLINIQUE DE BEAUPUY</t>
  </si>
  <si>
    <t>CLINIQUE D'AUFRERY</t>
  </si>
  <si>
    <t>CLINIQUE DU DOCTEUR BECQ</t>
  </si>
  <si>
    <t>CLINIQUE MARIGNY</t>
  </si>
  <si>
    <t>CLINIQUE DE SOINS DE SUITE DE MONTVERT</t>
  </si>
  <si>
    <t>CLINIQUE CASTELVIEL</t>
  </si>
  <si>
    <t>CLINIQUE DE VERDAICH</t>
  </si>
  <si>
    <t>CLINIQUE SSR LE  VAL DES CYGNES</t>
  </si>
  <si>
    <t>CRF LES GRANDS CEDRES</t>
  </si>
  <si>
    <t>SSR DOMAINE DE LA CADENE</t>
  </si>
  <si>
    <t>CLINIQUE SAINT-ORENS ST ORENS GAMEVILL</t>
  </si>
  <si>
    <t>ETAB DE SOINS DE SUITE LE MARQUISAT</t>
  </si>
  <si>
    <t>MAIS REPOS ET CONVALESC SAINTE MARIE</t>
  </si>
  <si>
    <t>CLINIQUE MALADIES MENTALES D'EMBATS</t>
  </si>
  <si>
    <t>CRF SAINT-BLANCARD</t>
  </si>
  <si>
    <t>HAD NOTRE DAME</t>
  </si>
  <si>
    <t>ETABLISSEMENT DE SOINS DE SUITE</t>
  </si>
  <si>
    <t>CLINIQUE LE RELAIS CAILLAC</t>
  </si>
  <si>
    <t>CENTRE JAMES BOURON</t>
  </si>
  <si>
    <t>HOME MARY JAN</t>
  </si>
  <si>
    <t>CLINIQUE MALADIES MENTALES LAMPRE</t>
  </si>
  <si>
    <t>CLINIQUE MALADIES MENTALES LE PIETAT</t>
  </si>
  <si>
    <t>ANTENNE D'AUTODIALYSE CLAUDE BERNARD</t>
  </si>
  <si>
    <t>MRC  CHATEAU DE LONGUES AYGUES</t>
  </si>
  <si>
    <t>CRF CARDIAQUES  BEAUMONT DE LOMAGNE</t>
  </si>
  <si>
    <t>SSR CLINIQUE LA PINEDE</t>
  </si>
  <si>
    <t>CLINIQUE PSY ADULTES AVENUE SALOMON</t>
  </si>
  <si>
    <t>CLINIQUE ROBERT SCHUMAN</t>
  </si>
  <si>
    <t>UNITE DE DIALYSE DE CAUDRY</t>
  </si>
  <si>
    <t>CLINIQUE LAUTREAMONT LOOS</t>
  </si>
  <si>
    <t>UNITE DIAYLSE DE COUDEKERQUE BRANCHE</t>
  </si>
  <si>
    <t>UNITE DE DIALYSE DE ROUBAIX GRAND RUE</t>
  </si>
  <si>
    <t>UNITE DE DIALYSE DE ROUBAIX DELORY</t>
  </si>
  <si>
    <t>SANTELYS  UNITE DE DIALYSE IWUY</t>
  </si>
  <si>
    <t>UNITE DE DIALYSE DE LA BASSEE</t>
  </si>
  <si>
    <t>CTRE AUTODIALYSE ADH BRUAY SUR ESCAUT</t>
  </si>
  <si>
    <t>UNITE DE DIALYSE DE LILLE</t>
  </si>
  <si>
    <t>CLINIQUE DES 4 CANTONS</t>
  </si>
  <si>
    <t>UNITE DE DIALYSE DE TOURCOING</t>
  </si>
  <si>
    <t>UNITE DIALYSE DE DOURLERS</t>
  </si>
  <si>
    <t>UNITE DE DIALYSE DE HOUPLINES</t>
  </si>
  <si>
    <t>UNITE D'AUTODIALYSE FLERS/ESCREBIEUX</t>
  </si>
  <si>
    <t>HOPITAL DE JOUR</t>
  </si>
  <si>
    <t>UNITE DE DIALYSE DE GRAVELINES</t>
  </si>
  <si>
    <t>UNITÉ DE DIALYSE MÉDICALISÉE PROVILLE</t>
  </si>
  <si>
    <t>INSTITUT OPHTALMIQUE NORD DE FRANCE</t>
  </si>
  <si>
    <t>CLINIQUE PSY LA MAISON FLEURIE</t>
  </si>
  <si>
    <t>CLINIQUE DU SPORT ET D'ORTHOPEDIE</t>
  </si>
  <si>
    <t>CLINIQUE SAINT-ROCH</t>
  </si>
  <si>
    <t>UNITE GERONTOLOGIE ET SOINS DE SUITE</t>
  </si>
  <si>
    <t>DIALSAMBRE NEPHROCARE (PONT ALLANT)</t>
  </si>
  <si>
    <t>UNITE DIALYSE DE LOOS</t>
  </si>
  <si>
    <t>CRF L'ESPOIR DE LILLE HELLEMMES</t>
  </si>
  <si>
    <t>DIALSAMBRE NEPHROCARE (MAUBEUGE)</t>
  </si>
  <si>
    <t>CTRE D' AUTODIALYSE MAUBEUGE</t>
  </si>
  <si>
    <t>SANTELYS RESEAU</t>
  </si>
  <si>
    <t>SERVICE D'AUTODIALYSE MONS EN BL</t>
  </si>
  <si>
    <t>NOUVELLE CLINIQUE VILLETTE</t>
  </si>
  <si>
    <t>HAD DU BETHUNOIS</t>
  </si>
  <si>
    <t>UNITE DE DIALYSE DE COQUELLES</t>
  </si>
  <si>
    <t>HAD CALAIS SAINT OMER</t>
  </si>
  <si>
    <t>HAD ARTOIS ET TERNOIS</t>
  </si>
  <si>
    <t>UNITE DE DIALYSE DE BERCK</t>
  </si>
  <si>
    <t>HAD DU LITTORAL BOULOGNE MONTREUIL</t>
  </si>
  <si>
    <t>SAS CLINIQUE DU VIRVAL</t>
  </si>
  <si>
    <t>CTREAUTODIALYSE ET UNITE DIALY MED ADH BEUVRY</t>
  </si>
  <si>
    <t>HOPALE REEDUCATION-CENTRE ARRAS</t>
  </si>
  <si>
    <t>UNITE DE DIALYSE DE SAINT-LEONARD</t>
  </si>
  <si>
    <t>HOSPITAL A DOMICILE REGION DE LENS</t>
  </si>
  <si>
    <t>CLINIQUE CHIRURGICALE D'HESDIN</t>
  </si>
  <si>
    <t>CENTRE D'AUTODIALYSE ADH DE DIVION</t>
  </si>
  <si>
    <t>ETABLISSEMENT DE SSR  ROZ ARVOR</t>
  </si>
  <si>
    <t>CLINIQUE LA  BRIERE</t>
  </si>
  <si>
    <t>CENT. DE POST-CURE PSY - SITE LA MAING</t>
  </si>
  <si>
    <t>CENTRE DE SSR LE BEAUMANOIR</t>
  </si>
  <si>
    <t>CENTRE DE SSR  LE CONFLUENT</t>
  </si>
  <si>
    <t>CENTRE SSR DE ST SÉBASTIEN/LOIRE-  OQN</t>
  </si>
  <si>
    <t>CHIMIOTHÉRAPIE CCS - SITE JULES VERNE</t>
  </si>
  <si>
    <t>CLINIQUE SAINT-DIDIER</t>
  </si>
  <si>
    <t>INST. PSYCHOTHERAPIQUE LA MENANTIERE</t>
  </si>
  <si>
    <t>MAISON DE CONVALESCENCE DE L ANJOU</t>
  </si>
  <si>
    <t>CLINIQUE NOTRE DAME DE PRITZ</t>
  </si>
  <si>
    <t>CENTRE DE SOINS LA BREHONNIERE</t>
  </si>
  <si>
    <t>CENTRE DE ROUGEMONT S.S.R.</t>
  </si>
  <si>
    <t>CENTRE D'AUTODIALYSE-STE HERMINE</t>
  </si>
  <si>
    <t>CENTRE DE DIALYSE ECHO ILE D'YEU</t>
  </si>
  <si>
    <t>CLINIQUE COURLANCY CHÂTEAU-THIERRY</t>
  </si>
  <si>
    <t>SAS - CLINIQUE LA ROSERAIE</t>
  </si>
  <si>
    <t>CLINIQUE SAINTE MONIQUE SAINTE MARIE</t>
  </si>
  <si>
    <t>CENTRE DE SOINS DU VALOIS</t>
  </si>
  <si>
    <t>SSR CLINEA BRÉGY</t>
  </si>
  <si>
    <t>SSR IMB BRETEUIL</t>
  </si>
  <si>
    <t>SSR POLYCLINIQUE DE PICARDIE ALBERT</t>
  </si>
  <si>
    <t>SSR AQUENNES VILLERS-BRETONNEUX</t>
  </si>
  <si>
    <t>SSR PAUCHET CORBIE</t>
  </si>
  <si>
    <t>SSR PAUCHET AMIENS</t>
  </si>
  <si>
    <t>MAIS. SANTE MENT. VILLA BLEUE - JARNAC</t>
  </si>
  <si>
    <t>MAISON BLANCHE (REPOS &amp; CONV.) JARNAC</t>
  </si>
  <si>
    <t>CL. CONVAL KORIAN CHATEAU DE CLAVETTE</t>
  </si>
  <si>
    <t>MAISON MEDICALE HIPPOCRATE - SAUJON</t>
  </si>
  <si>
    <t>VILLA DU PARC - SAUJON</t>
  </si>
  <si>
    <t>CENTRE ALCOOLOGIQUE ALPHA - ROYAN</t>
  </si>
  <si>
    <t>CARDIOCEAN - PUILBOREAU</t>
  </si>
  <si>
    <t>MRC PARSAY - BREUIL/CHIZE</t>
  </si>
  <si>
    <t>AURA POITOU-CHARENTES</t>
  </si>
  <si>
    <t>CLINIQUE ST CHARLES - MAIS. DE CONVAL.</t>
  </si>
  <si>
    <t>MRC KORIAN OREGON - CIVRAY</t>
  </si>
  <si>
    <t>CLINIQUE MEDICALE JEAN GIONO</t>
  </si>
  <si>
    <t>CLINIQUE TOUTES AURES</t>
  </si>
  <si>
    <t>CRF DE HAUTE PROVENCE L'EAU VIVE</t>
  </si>
  <si>
    <t>CLINIQUE LE VERDON</t>
  </si>
  <si>
    <t>CENTRE MEDICAL LA SOURCE</t>
  </si>
  <si>
    <t>MECS DORMILLOUSE</t>
  </si>
  <si>
    <t>MECS LA GRAND' MAYE</t>
  </si>
  <si>
    <t>MECS LA GUISANE</t>
  </si>
  <si>
    <t>MECS LES HIRONDELLES</t>
  </si>
  <si>
    <t>CTRE PNEUMO ALLERGOLOGIE LES ACACIAS</t>
  </si>
  <si>
    <t>CENTRE DE SOINS DE SUITE BONNEDONNE</t>
  </si>
  <si>
    <t>L'OLIVERAIE DES CAYRONS</t>
  </si>
  <si>
    <t>CENTRE DE CONVALESCENCE ATLANTIS</t>
  </si>
  <si>
    <t>CLINIQUE SAINT DOMINIQUE</t>
  </si>
  <si>
    <t>CLINIQUE SAINTE BRIGITTE</t>
  </si>
  <si>
    <t>CLINIQUE LE VAL D'ESTREILLES</t>
  </si>
  <si>
    <t>CLINIQUE DE LA COSTIERE</t>
  </si>
  <si>
    <t>CLINIQUE SOINS SUITE READAPT ST BASILE</t>
  </si>
  <si>
    <t>UNITE DE DIETETIQUE</t>
  </si>
  <si>
    <t>ASSOCIATION BRETEUIL</t>
  </si>
  <si>
    <t>CLINIQUE SAINT MARTIN SUD</t>
  </si>
  <si>
    <t>CLINIQUE LA PHOCEANNE SUD</t>
  </si>
  <si>
    <t>CLINIQUE DE L'ESCALE</t>
  </si>
  <si>
    <t>MAISON DE SANTE DE SAINTE MARTHE</t>
  </si>
  <si>
    <t>CLINIQUE PSYCHIATRIQUE LA JAUBERTE</t>
  </si>
  <si>
    <t>HOPITAL PRIVE LA CASAMANCE</t>
  </si>
  <si>
    <t>CTRE MED DE DIETETIQUE LES PALMIERS</t>
  </si>
  <si>
    <t>CTRE MEDICAL DIETETIQUE PROVENCE AZUR</t>
  </si>
  <si>
    <t>CENTRE CARDIO VASCULAIRE NOTRE DAME</t>
  </si>
  <si>
    <t>CLIN DE SOINS DE SUITE CHATEAU FLORANS</t>
  </si>
  <si>
    <t>CENTRE DE DIETETIQUE SAINT LAURENT</t>
  </si>
  <si>
    <t>CLINIQUE DE LA POINTE ROUGE</t>
  </si>
  <si>
    <t>CLINIQUE DE POST CURE PSY LA BASTIDE</t>
  </si>
  <si>
    <t>CLINIQUE SAINT ROCH MONTFLEURY</t>
  </si>
  <si>
    <t>CLINIQUE DES QUATRE SAISONS</t>
  </si>
  <si>
    <t>LA CHENAIE</t>
  </si>
  <si>
    <t>KORIAN LES OLIVIERS</t>
  </si>
  <si>
    <t>CENTRE DIETETIQUE SAINT CHRISTOPHE</t>
  </si>
  <si>
    <t>MPC VALFLEUR</t>
  </si>
  <si>
    <t>CLINIQUE PSYCHIATRIQUE DES TROIS LUCS</t>
  </si>
  <si>
    <t>CLIN SOINS DE SUITE READAPT LA PAGERIE</t>
  </si>
  <si>
    <t>CENTRE DE REEDUCATION PAUL CEZANNE</t>
  </si>
  <si>
    <t>CLINIQUE PSYCHIATRIQUE MEDIAZUR</t>
  </si>
  <si>
    <t>CTRE REED FONCT LE GRAND LARGE</t>
  </si>
  <si>
    <t>CTRE REED READAPT FONCT LES FEUILLADES</t>
  </si>
  <si>
    <t>MS SAINT PAUL DE MAUSOLE</t>
  </si>
  <si>
    <t>KORIAN SAINTE BAUME</t>
  </si>
  <si>
    <t>INST HELIO MARIN COTE D'AZUR HYERES</t>
  </si>
  <si>
    <t>CENTRE DE SOINS LES COLLINES DU REVEST</t>
  </si>
  <si>
    <t>CTRE REED FONCT DU BESSILLON</t>
  </si>
  <si>
    <t>CLINIQUE HELIADES SANTE</t>
  </si>
  <si>
    <t>CTRE MED INFANT NUTRI LES OISEAUX</t>
  </si>
  <si>
    <t>CTRE DIETETIQUE SPECIALISE SAINT JEAN</t>
  </si>
  <si>
    <t>MC SAINTE MARIE DES ANGES</t>
  </si>
  <si>
    <t>CENTRE DE GERIATRIE SAINTE THERESE</t>
  </si>
  <si>
    <t>CLINIQUE LES TROIS SOLLIES</t>
  </si>
  <si>
    <t>CENTRE EUROPEEN REEDUCATION DU SPORTIF</t>
  </si>
  <si>
    <t>CTRE REHABILIT PSY SOC BOIS ST JOSEPH</t>
  </si>
  <si>
    <t>ATIR AUTODIALYSE VALREAS</t>
  </si>
  <si>
    <t>CLINIQUE DU MONT VENTOUX</t>
  </si>
  <si>
    <t>GCS UNITE SENOLOGIQUE DU VENTOUX</t>
  </si>
  <si>
    <t>UNITE AUTODIALYSE FDTSFV</t>
  </si>
  <si>
    <t>CLINIQUE DE READAPTATION LES ARBELLES</t>
  </si>
  <si>
    <t>HAD AMBERIEU-EN-BUGEY</t>
  </si>
  <si>
    <t>CENTRE ENDOSCOPIE DIGESTIVE GEX</t>
  </si>
  <si>
    <t>CLINIQUE CONVERT</t>
  </si>
  <si>
    <t>CLINIQUE MUTUALISTE D'AMBERIEU</t>
  </si>
  <si>
    <t>CENTRE DE PNEUMOLOGIE CLAIR SOLEIL</t>
  </si>
  <si>
    <t>CLINIQUE SSR CHATEAU DE GLETEINS</t>
  </si>
  <si>
    <t>CLINIQUE MEDICALE LE SERMAY (01)</t>
  </si>
  <si>
    <t>IFSI-IFAS CH ARDECHE MERIDIONALE</t>
  </si>
  <si>
    <t>GCS SANTE A DOMICILE ANNONAY</t>
  </si>
  <si>
    <t>HOPITAUX PRIVES DROME-ARDECHE (CLINIQUE GENERALE)</t>
  </si>
  <si>
    <t>CENTRE ENDOSCOPIE NORD-ISERE</t>
  </si>
  <si>
    <t>CLINIQUE SAINT-VINCENT-DE-PAUL</t>
  </si>
  <si>
    <t>CLINIQUE DE CHARTREUSE</t>
  </si>
  <si>
    <t>CLINIQUE PSYCHIATRIQUE LE COTEAU</t>
  </si>
  <si>
    <t>HAD GCS SANTE A DOMICILE SAINT-ETIENNE</t>
  </si>
  <si>
    <t>LE CLOS CHAMPIROL RÉÉDUCATION</t>
  </si>
  <si>
    <t>CTRE DE RÉADAPT CARD-RESPI DE LA LOIRE</t>
  </si>
  <si>
    <t>CENTRE ARTIC 42 CHU 42</t>
  </si>
  <si>
    <t>HAD PEDIATRIQUE ALLP (42)</t>
  </si>
  <si>
    <t>CENTRE DE POST-CURE LA MUSARDIÈRE</t>
  </si>
  <si>
    <t>CLINIQUE DE SAINT VICTOR</t>
  </si>
  <si>
    <t>CLINIQUE DE SANTÉ MENTALE</t>
  </si>
  <si>
    <t>CLINIQUE ALMA SANTE</t>
  </si>
  <si>
    <t>AURAL UNITE D'AUTODIALYSE LYON 4</t>
  </si>
  <si>
    <t>ALLP</t>
  </si>
  <si>
    <t>UNITE AUTODIALYSE BEAUJEU</t>
  </si>
  <si>
    <t>CRF IRIS SAINT PRIEST</t>
  </si>
  <si>
    <t>CENTRE CHIMIO ET RADIO BAYARD</t>
  </si>
  <si>
    <t>HAD PEDIATRIQUE ALLP (69)</t>
  </si>
  <si>
    <t>HOPITAL PRIVE MERE-ENFANT NATECIA</t>
  </si>
  <si>
    <t>CENTRE UDM CALYDIAL LYON-SUD</t>
  </si>
  <si>
    <t>CLINIQUE DU PARC (LYON)</t>
  </si>
  <si>
    <t>CRF IRIS LYON 8ÈME</t>
  </si>
  <si>
    <t>CENTRE DE READAPTATION  LES LILAS</t>
  </si>
  <si>
    <t>SCE DE RÉADAPT DES DÉFICIENTS VISUELS</t>
  </si>
  <si>
    <t>CTRE GÉRONTO-PSY DE L'OUEST LYONNAIS</t>
  </si>
  <si>
    <t>LES ORMES - GRAND LARGE</t>
  </si>
  <si>
    <t>UNITÉ JOUR THÉRAPIE COGNITIVO-COMPORT.</t>
  </si>
  <si>
    <t>CTRE LYONNAIS DE PSYCHIATRIE AMBUL</t>
  </si>
  <si>
    <t>CLINIQUE LES PRESLES</t>
  </si>
  <si>
    <t>CLINIQUE LYON CHAMPVERT</t>
  </si>
  <si>
    <t>CLINIQUE MEDICALE LA CHAVANNERIE</t>
  </si>
  <si>
    <t>CLINIQUE MEDICALE MON REPOS</t>
  </si>
  <si>
    <t>CLINIQUE LYON LUMIERE</t>
  </si>
  <si>
    <t>CLINIQUE SAINT VINCENT DE PAUL LYON</t>
  </si>
  <si>
    <t>SSR LES ORMES</t>
  </si>
  <si>
    <t>CRF IRIS MARCY</t>
  </si>
  <si>
    <t>UNITE AUTODIALYSE AGDUC CHAMBERY</t>
  </si>
  <si>
    <t>CRF LE ZANDER</t>
  </si>
  <si>
    <t>AURAL UNITE AUTODIALYSE SAINT-ALBAN-LEYSSE</t>
  </si>
  <si>
    <t>AGDUC UNITE D'AUTODIALYSE SAINT-JEAN-DE-MAURIENNE</t>
  </si>
  <si>
    <t>AGDUC UNITE D'AUTODIALYSE BOURG SAINT-MAURICE</t>
  </si>
  <si>
    <t>HAD HAUTE-SAVOIE SUD</t>
  </si>
  <si>
    <t>CENTRE HEMODIALYSE ALPES-LÉMAN</t>
  </si>
  <si>
    <t>CLINIQUE LES CHÊNES</t>
  </si>
  <si>
    <t>CENTRE MEDICAL SANCELLEMOZ</t>
  </si>
  <si>
    <t>CLINIQUE KORIAN LES DEUX LYS</t>
  </si>
  <si>
    <t>CLINIQUE PSYCHIATRIQUE PARASSY</t>
  </si>
  <si>
    <t>CLINIQUE LAMARTINE</t>
  </si>
  <si>
    <t>CLINIQUE DU MONT-BLANC (CLINIQUE DE L'ESPERANCE)</t>
  </si>
  <si>
    <t>MAISON DE CONVALESCENCE BON ATTRAIT</t>
  </si>
  <si>
    <t>CLINIQUE PSYCHIATRIQUE REGINA</t>
  </si>
  <si>
    <t>POLYCLINIQUE DE SAVOIE</t>
  </si>
  <si>
    <t>SFDTM CENTRE DIALYSE CHAMONIX</t>
  </si>
  <si>
    <t>AURAL UNITE AUTODIALYSE AMBILLY-ANNEMASSE</t>
  </si>
  <si>
    <t>T2A ex-DG</t>
  </si>
  <si>
    <t>C.H.</t>
  </si>
  <si>
    <t>Maison de Retraite</t>
  </si>
  <si>
    <t>Ctre.Ressources</t>
  </si>
  <si>
    <t>S.I.H.</t>
  </si>
  <si>
    <t>GCS-Moyens</t>
  </si>
  <si>
    <t>null</t>
  </si>
  <si>
    <t>Ecoles sanitaires</t>
  </si>
  <si>
    <t>Maison de santé</t>
  </si>
  <si>
    <t>Foyer de vie A.H.</t>
  </si>
  <si>
    <t>Etab.Convales.&amp;Repos</t>
  </si>
  <si>
    <t>C.H. (ex H.L.)</t>
  </si>
  <si>
    <t>Mais.Santé Mal.Ment</t>
  </si>
  <si>
    <t>Etab.Soins Pluridis.</t>
  </si>
  <si>
    <t>Etab.Soins Médicaux</t>
  </si>
  <si>
    <t>C.H.R.</t>
  </si>
  <si>
    <t>C.H.S. Mal.Mentales</t>
  </si>
  <si>
    <t>GCS-ES</t>
  </si>
  <si>
    <t>C.A.T.T.P.</t>
  </si>
  <si>
    <t>Autre Etab.Loi Hosp.</t>
  </si>
  <si>
    <t>Etab.Soins Chirur.</t>
  </si>
  <si>
    <t>M.E.C.S. Permanente</t>
  </si>
  <si>
    <t>Alternative dialyse</t>
  </si>
  <si>
    <t>Pouponnière Car.San.</t>
  </si>
  <si>
    <t>Etab.Soins Long.Dur.</t>
  </si>
  <si>
    <t>I.M.E.</t>
  </si>
  <si>
    <t>Ctre.P-Cure Mal.Men.</t>
  </si>
  <si>
    <t>Ctre.P-Cure Alcool.</t>
  </si>
  <si>
    <t>Appart.Thérapeutique</t>
  </si>
  <si>
    <t>Ctre.Dialyse</t>
  </si>
  <si>
    <t>Hosp.à Domicile</t>
  </si>
  <si>
    <t>Trait.Spéc.Domicile</t>
  </si>
  <si>
    <t>La Réunion</t>
  </si>
  <si>
    <t>Pays de la Loire</t>
  </si>
  <si>
    <t>Provence-Alpes-Côte-d'Azur</t>
  </si>
  <si>
    <t>Les centres de ressources biologiques dont les tumorothèques (JPE)</t>
  </si>
  <si>
    <t xml:space="preserve">Les équipes mobiles de recherche clinique en cancérologie (JPE)
</t>
  </si>
  <si>
    <t>Les filières de santé maladies rares (JPE)</t>
  </si>
  <si>
    <t>Les centres de ressources et de compétences sur la mucoviscidose (JPE)</t>
  </si>
  <si>
    <t>Les centres de référence sur l'hémophilie (JPE)</t>
  </si>
  <si>
    <t>GCS"HOPITAUX UNIVERSITAIRES GRAND OUEST" (HUGO)</t>
  </si>
  <si>
    <t>GCS</t>
  </si>
  <si>
    <t>Les centres de référence sur la sclérose latérale amyotrophique SLA (JPE)</t>
  </si>
  <si>
    <t>TOTAL</t>
  </si>
  <si>
    <t>Les dispositifs innovants en matière de thérapie cellulaire et tissulaire (JPE)</t>
  </si>
  <si>
    <t>GCS CNCR</t>
  </si>
  <si>
    <t>GCS GDS Recherche et enseignement</t>
  </si>
  <si>
    <t xml:space="preserve">GCS GROUPE HOSP DE L'EST FRANCILIEN </t>
  </si>
  <si>
    <t>Les réseaux nationaux de référence pour les cancers rares de l'adulte (JPE)</t>
  </si>
  <si>
    <t>Le financement des missions d’enseignement, de recherche, de référence et d’innovation Part fixe ( JPE)</t>
  </si>
  <si>
    <r>
      <t xml:space="preserve">Raison Sociale
</t>
    </r>
    <r>
      <rPr>
        <b/>
        <sz val="11"/>
        <rFont val="Calibri"/>
        <family val="2"/>
      </rPr>
      <t xml:space="preserve">
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</si>
  <si>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Dispositifs d’appui  à l’innovation AP-HP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</si>
  <si>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 xml:space="preserve">Les indicateurs de suivi du contrat unique 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</si>
  <si>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SIRIC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</si>
  <si>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Cochrane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</si>
  <si>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SIGAPS Lille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</si>
  <si>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Evaluation coopé-recompo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</si>
  <si>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BNDMR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</si>
  <si>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Gestion dynamique des indicateurs de qualité des soins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</si>
  <si>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Projets de recherche</t>
    </r>
  </si>
  <si>
    <t xml:space="preserve">Les projets de recherche entrant dans le programme de recherche médico économique (JPE)
PRME 
</t>
  </si>
  <si>
    <t xml:space="preserve">Les projets de recherche entrant dans le programme hospitalier de recherche clinique interrégional (JPE)
PHRCI  </t>
  </si>
  <si>
    <t xml:space="preserve">Les projets de recherche entrant dans le programme hospitalier de recherche clinique en cancérologie ( JPE)
PHRCK 
</t>
  </si>
  <si>
    <t xml:space="preserve">Les projets de recherche entrant dans le programme de recherche sur la performance du sytème de soins  (JPE)
PREPS </t>
  </si>
  <si>
    <t xml:space="preserve">Les projets de recherche entrant dans le programme hospitalier de recherche infirmière et paramédicale (JPE)
PHRIP 
</t>
  </si>
  <si>
    <t xml:space="preserve">Les projets de recherche entrant dans le programme de recherche translationnelle  (JPE)
PRT 
</t>
  </si>
  <si>
    <t xml:space="preserve">Les projets de recherche entrant dans le programme de recherche translationnelle en cancérologie (JPE)
PRTK 
</t>
  </si>
  <si>
    <t xml:space="preserve">Les projets de soutien aux techniques innovantes et coûteuses (JPE)
STIC 
</t>
  </si>
  <si>
    <t xml:space="preserve">Les projets de recherche entrant dans le programme de recherche médico économique en cancérologie (JPE)
PRMEK
</t>
  </si>
  <si>
    <t xml:space="preserve">S.A.S. CLINIQUE JULES VERNE </t>
  </si>
  <si>
    <t>Les centres nationaux de référence pour la lutte contre les maladies transmissibles mentionnés à l'article L.1413-4 CSP (JPE)</t>
  </si>
  <si>
    <t>Les projets de recherche entrant dans le programme de recherche translationnelle en santé (JPE)
PRTS</t>
  </si>
  <si>
    <t>680020336</t>
  </si>
  <si>
    <t>GRPE HOSP REGION MULHOUSE ET SUD ALSACE</t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</si>
  <si>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Indicateur enseignement</t>
    </r>
  </si>
  <si>
    <t xml:space="preserve">CH FRANCOIS QUESNAY </t>
  </si>
  <si>
    <t>CLINIQUE LA RESIDENCE DU PARC</t>
  </si>
  <si>
    <t xml:space="preserve">Les projets de recherche entrant dans le programme hospitalier de recherche clinique national ( JPE)
PHRCN 2010 </t>
  </si>
  <si>
    <t xml:space="preserve">Les projets de recherche entrant dans le programme hospitalier de recherche clinique national  ( JPE)
PHRCN 2011
</t>
  </si>
  <si>
    <t xml:space="preserve">Les projets de recherche entrant dans le programme hospitalier de recherche clinique national ( JPE)
PHRCN 2012 </t>
  </si>
  <si>
    <t xml:space="preserve">Les projets de recherche entrant dans le programme hospitalier de recherche clinique national ( JPE)
PHRCN 2013 </t>
  </si>
  <si>
    <t xml:space="preserve">Les projets de recherche entrant dans le programme hospitalier de recherche clinique interrégional (JPE)
PHRCI  2014 </t>
  </si>
  <si>
    <t xml:space="preserve">Les projets de recherche entrant dans le programme hospitalier de recherche clinique interrégional (JPE)
PHRCI  2010 </t>
  </si>
  <si>
    <t xml:space="preserve">Les projets de recherche entrant dans le programme hospitalier de recherche clinique interrégional (JPE)
PHRCI  2011 </t>
  </si>
  <si>
    <t xml:space="preserve">Les projets de recherche entrant dans le programme hospitalier de recherche clinique interrégional (JPE)
PHRCI  2012 </t>
  </si>
  <si>
    <t xml:space="preserve">Les projets de recherche entrant dans le programme hospitalier de recherche clinique interrégional (JPE)
PHRCI  2013 </t>
  </si>
  <si>
    <t xml:space="preserve">Les projets de recherche entrant dans le programme hospitalier de recherche clinique en cancérologie ( JPE)
PHRCK 2014 
</t>
  </si>
  <si>
    <t xml:space="preserve">Les projets de recherche entrant dans le programme hospitalier de recherche clinique en cancérologie( JPE) PHRCK 2011 
</t>
  </si>
  <si>
    <t xml:space="preserve">Les projets de recherche entrant dans le programme hospitalier de recherche clinique en cancérologie ( JPE)
PHRCK 2012 
</t>
  </si>
  <si>
    <t xml:space="preserve">Les projets de recherche entrant dans le programme hospitalier de recherche clinique en cancérologie ( JPE)
PHRCK 2013 
</t>
  </si>
  <si>
    <t>Les projets de recherche entrant dans le programme de recherche sur la performance du sytème de soins  (JPE)
PREPS 2012</t>
  </si>
  <si>
    <t>Les projets de recherche entrant dans le programme de recherche sur la performance du sytème de soins (JPE)
PREPS 2013</t>
  </si>
  <si>
    <t>Les projets de recherche entrant dans le programme de recherche sur la performance du sytème de soins (JPE)
PREPS 2014</t>
  </si>
  <si>
    <t xml:space="preserve">Les projets de recherche entrant dans le programme hospitalier de recherche infirmière et paramédicale (JPE)
PHRIP 2012
</t>
  </si>
  <si>
    <t xml:space="preserve">Les projets de recherche entrant dans le programme hospitalier de recherche infirmière et paramédicale (JPE)
PHRIP 2013
</t>
  </si>
  <si>
    <t xml:space="preserve">Les projets de recherche entrant dans le programme de recherche translationnelle en cancérologie (JPE)
PRTK 2012
</t>
  </si>
  <si>
    <t xml:space="preserve">Les projets de recherche entrant dans le programme de recherche translationnelle en cancérologie (JPE)
PRTK 2013 
</t>
  </si>
  <si>
    <t xml:space="preserve">Les projets de recherche entrant dans le programme de recherche translationnelle en cancérologie (JPE)
PRTK 2014 </t>
  </si>
  <si>
    <t xml:space="preserve">Les projets de recherche entrant dans le programme hospitalier de recherche clinique national (JPE)
PHRCN </t>
  </si>
  <si>
    <t>CENTRE DE SOINS DE SUITE ET DE READAPTATION SPECIALISE ROSCOFF</t>
  </si>
  <si>
    <t xml:space="preserve">INSTITUT DE CANCEROLOGIE DE L'OUEST (ICO) </t>
  </si>
  <si>
    <t>CH METROPOLE SAVOIE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</si>
</sst>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0"/>
      <name val="MS Sans Serif"/>
      <family val="2"/>
    </font>
    <font>
      <b/>
      <i/>
      <sz val="11"/>
      <name val="Calibri"/>
      <family val="2"/>
    </font>
    <font>
      <b/>
      <sz val="9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/>
    <xf numFmtId="3" fontId="0" fillId="2" borderId="1" xfId="0" applyNumberFormat="1" applyFont="1" applyFill="1" applyBorder="1" applyAlignment="1" applyProtection="1">
      <alignment vertical="center"/>
      <protection hidden="1"/>
    </xf>
    <xf numFmtId="3" fontId="0" fillId="2" borderId="0" xfId="0" applyNumberFormat="1" applyFill="1"/>
    <xf numFmtId="3" fontId="7" fillId="2" borderId="1" xfId="0" applyNumberFormat="1" applyFont="1" applyFill="1" applyBorder="1" applyAlignment="1" applyProtection="1">
      <alignment vertical="center"/>
      <protection hidden="1"/>
    </xf>
    <xf numFmtId="3" fontId="8" fillId="2" borderId="1" xfId="0" applyNumberFormat="1" applyFont="1" applyFill="1" applyBorder="1" applyAlignment="1" applyProtection="1">
      <alignment vertical="center"/>
      <protection hidden="1"/>
    </xf>
    <xf numFmtId="4" fontId="0" fillId="2" borderId="1" xfId="0" applyNumberFormat="1" applyFont="1" applyFill="1" applyBorder="1" applyAlignment="1" applyProtection="1">
      <alignment vertical="center"/>
      <protection hidden="1"/>
    </xf>
    <xf numFmtId="0" fontId="0" fillId="0" borderId="1" xfId="0" applyFont="1" applyFill="1" applyBorder="1" applyAlignment="1" applyProtection="1">
      <alignment vertical="center"/>
      <protection hidden="1"/>
    </xf>
    <xf numFmtId="0" fontId="7" fillId="0" borderId="1" xfId="0" applyFont="1" applyFill="1" applyBorder="1" applyAlignment="1" applyProtection="1">
      <alignment vertical="center"/>
      <protection hidden="1"/>
    </xf>
    <xf numFmtId="3" fontId="0" fillId="0" borderId="0" xfId="0" applyNumberFormat="1"/>
    <xf numFmtId="4" fontId="0" fillId="2" borderId="0" xfId="0" applyNumberFormat="1" applyFont="1" applyFill="1" applyAlignment="1" applyProtection="1">
      <alignment vertical="center"/>
      <protection hidden="1"/>
    </xf>
    <xf numFmtId="3" fontId="0" fillId="2" borderId="1" xfId="0" applyNumberFormat="1" applyFill="1" applyBorder="1"/>
    <xf numFmtId="0" fontId="0" fillId="2" borderId="1" xfId="0" applyFill="1" applyBorder="1"/>
    <xf numFmtId="0" fontId="0" fillId="0" borderId="1" xfId="0" applyBorder="1"/>
    <xf numFmtId="3" fontId="7" fillId="2" borderId="1" xfId="0" applyNumberFormat="1" applyFont="1" applyFill="1" applyBorder="1"/>
    <xf numFmtId="3" fontId="5" fillId="0" borderId="1" xfId="0" applyNumberFormat="1" applyFont="1" applyBorder="1"/>
    <xf numFmtId="3" fontId="8" fillId="0" borderId="1" xfId="0" applyNumberFormat="1" applyFont="1" applyBorder="1"/>
    <xf numFmtId="3" fontId="0" fillId="0" borderId="1" xfId="0" applyNumberFormat="1" applyBorder="1"/>
    <xf numFmtId="4" fontId="0" fillId="0" borderId="1" xfId="0" applyNumberFormat="1" applyFont="1" applyFill="1" applyBorder="1" applyAlignment="1" applyProtection="1">
      <alignment vertical="center"/>
      <protection hidden="1"/>
    </xf>
    <xf numFmtId="4" fontId="0" fillId="0" borderId="0" xfId="0" applyNumberFormat="1"/>
    <xf numFmtId="4" fontId="0" fillId="2" borderId="1" xfId="0" applyNumberFormat="1" applyFill="1" applyBorder="1"/>
    <xf numFmtId="4" fontId="7" fillId="2" borderId="1" xfId="0" applyNumberFormat="1" applyFont="1" applyFill="1" applyBorder="1"/>
    <xf numFmtId="4" fontId="5" fillId="0" borderId="1" xfId="0" applyNumberFormat="1" applyFont="1" applyBorder="1"/>
    <xf numFmtId="4" fontId="0" fillId="0" borderId="1" xfId="0" applyNumberFormat="1" applyBorder="1"/>
    <xf numFmtId="0" fontId="0" fillId="0" borderId="1" xfId="0" applyFill="1" applyBorder="1" applyAlignment="1" applyProtection="1">
      <alignment vertical="center"/>
      <protection hidden="1"/>
    </xf>
    <xf numFmtId="3" fontId="9" fillId="0" borderId="2" xfId="0" applyNumberFormat="1" applyFont="1" applyBorder="1"/>
    <xf numFmtId="3" fontId="0" fillId="0" borderId="1" xfId="0" applyNumberFormat="1" applyFont="1" applyFill="1" applyBorder="1" applyAlignment="1" applyProtection="1">
      <alignment vertical="center"/>
      <protection hidden="1"/>
    </xf>
    <xf numFmtId="3" fontId="7" fillId="0" borderId="1" xfId="0" applyNumberFormat="1" applyFont="1" applyFill="1" applyBorder="1" applyAlignment="1" applyProtection="1">
      <alignment vertical="center"/>
      <protection hidden="1"/>
    </xf>
    <xf numFmtId="0" fontId="0" fillId="0" borderId="0" xfId="0" applyFill="1"/>
    <xf numFmtId="3" fontId="7" fillId="0" borderId="1" xfId="0" applyNumberFormat="1" applyFont="1" applyFill="1" applyBorder="1"/>
    <xf numFmtId="0" fontId="7" fillId="0" borderId="1" xfId="0" applyFont="1" applyFill="1" applyBorder="1"/>
    <xf numFmtId="3" fontId="10" fillId="0" borderId="0" xfId="0" applyNumberFormat="1" applyFont="1" applyFill="1"/>
    <xf numFmtId="0" fontId="7" fillId="0" borderId="0" xfId="0" applyFont="1" applyFill="1"/>
    <xf numFmtId="3" fontId="7" fillId="0" borderId="0" xfId="0" applyNumberFormat="1" applyFont="1" applyFill="1"/>
    <xf numFmtId="0" fontId="6" fillId="0" borderId="0" xfId="0" applyFont="1" applyFill="1"/>
    <xf numFmtId="4" fontId="6" fillId="0" borderId="0" xfId="0" applyNumberFormat="1" applyFont="1" applyFill="1"/>
    <xf numFmtId="3" fontId="6" fillId="0" borderId="0" xfId="0" applyNumberFormat="1" applyFont="1" applyFill="1"/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vertical="center"/>
      <protection hidden="1"/>
    </xf>
    <xf numFmtId="3" fontId="6" fillId="0" borderId="0" xfId="0" applyNumberFormat="1" applyFont="1"/>
    <xf numFmtId="3" fontId="5" fillId="0" borderId="1" xfId="0" applyNumberFormat="1" applyFont="1" applyFill="1" applyBorder="1" applyAlignment="1" applyProtection="1">
      <alignment vertical="center"/>
      <protection hidden="1"/>
    </xf>
    <xf numFmtId="3" fontId="0" fillId="0" borderId="1" xfId="0" applyNumberFormat="1" applyFill="1" applyBorder="1" applyAlignment="1" applyProtection="1">
      <alignment vertical="center"/>
      <protection hidden="1"/>
    </xf>
    <xf numFmtId="0" fontId="10" fillId="0" borderId="3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Fill="1"/>
    <xf numFmtId="0" fontId="7" fillId="0" borderId="0" xfId="0" applyFont="1"/>
    <xf numFmtId="0" fontId="10" fillId="0" borderId="3" xfId="0" applyFont="1" applyFill="1" applyBorder="1" applyAlignment="1" applyProtection="1">
      <alignment horizontal="center" vertical="center"/>
      <protection hidden="1"/>
    </xf>
    <xf numFmtId="4" fontId="4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left" vertical="center"/>
      <protection hidden="1"/>
    </xf>
    <xf numFmtId="3" fontId="0" fillId="2" borderId="1" xfId="0" applyNumberFormat="1" applyFill="1" applyBorder="1" applyAlignment="1" applyProtection="1">
      <alignment vertical="center"/>
      <protection hidden="1"/>
    </xf>
    <xf numFmtId="0" fontId="7" fillId="3" borderId="1" xfId="0" applyFont="1" applyFill="1" applyBorder="1" applyAlignment="1" applyProtection="1">
      <alignment vertical="center"/>
      <protection hidden="1"/>
    </xf>
    <xf numFmtId="3" fontId="7" fillId="3" borderId="1" xfId="0" applyNumberFormat="1" applyFont="1" applyFill="1" applyBorder="1" applyAlignment="1" applyProtection="1">
      <alignment vertical="center"/>
      <protection hidden="1"/>
    </xf>
    <xf numFmtId="0" fontId="0" fillId="3" borderId="1" xfId="0" applyFont="1" applyFill="1" applyBorder="1" applyAlignment="1" applyProtection="1">
      <alignment horizontal="left" vertical="center"/>
      <protection hidden="1"/>
    </xf>
    <xf numFmtId="0" fontId="0" fillId="3" borderId="1" xfId="0" applyFont="1" applyFill="1" applyBorder="1" applyAlignment="1" applyProtection="1">
      <alignment vertical="center"/>
      <protection hidden="1"/>
    </xf>
    <xf numFmtId="3" fontId="0" fillId="3" borderId="1" xfId="0" applyNumberFormat="1" applyFont="1" applyFill="1" applyBorder="1" applyAlignment="1" applyProtection="1">
      <alignment vertical="center"/>
      <protection hidden="1"/>
    </xf>
    <xf numFmtId="4" fontId="0" fillId="3" borderId="1" xfId="0" applyNumberFormat="1" applyFont="1" applyFill="1" applyBorder="1" applyAlignment="1" applyProtection="1">
      <alignment vertical="center"/>
      <protection hidden="1"/>
    </xf>
    <xf numFmtId="0" fontId="0" fillId="3" borderId="0" xfId="0" applyFill="1"/>
    <xf numFmtId="49" fontId="11" fillId="4" borderId="1" xfId="0" applyNumberFormat="1" applyFont="1" applyFill="1" applyBorder="1" applyAlignment="1" applyProtection="1">
      <alignment horizontal="center" wrapText="1"/>
    </xf>
    <xf numFmtId="49" fontId="12" fillId="5" borderId="1" xfId="0" applyNumberFormat="1" applyFont="1" applyFill="1" applyBorder="1" applyAlignment="1" applyProtection="1">
      <alignment horizontal="left" wrapText="1"/>
    </xf>
    <xf numFmtId="49" fontId="11" fillId="0" borderId="0" xfId="0" applyNumberFormat="1" applyFont="1" applyFill="1" applyBorder="1" applyAlignment="1" applyProtection="1">
      <alignment horizontal="center" wrapText="1"/>
    </xf>
    <xf numFmtId="3" fontId="6" fillId="2" borderId="0" xfId="0" applyNumberFormat="1" applyFont="1" applyFill="1" applyBorder="1" applyAlignment="1" applyProtection="1">
      <alignment vertical="center"/>
      <protection hidden="1"/>
    </xf>
    <xf numFmtId="3" fontId="0" fillId="2" borderId="0" xfId="0" applyNumberFormat="1" applyFont="1" applyFill="1" applyBorder="1" applyAlignment="1" applyProtection="1">
      <alignment vertical="center"/>
      <protection hidden="1"/>
    </xf>
    <xf numFmtId="3" fontId="0" fillId="0" borderId="1" xfId="0" applyNumberFormat="1" applyFill="1" applyBorder="1"/>
    <xf numFmtId="3" fontId="0" fillId="6" borderId="1" xfId="0" applyNumberFormat="1" applyFont="1" applyFill="1" applyBorder="1" applyAlignment="1" applyProtection="1">
      <alignment vertical="center"/>
      <protection hidden="1"/>
    </xf>
    <xf numFmtId="4" fontId="0" fillId="6" borderId="1" xfId="0" applyNumberFormat="1" applyFont="1" applyFill="1" applyBorder="1" applyAlignment="1" applyProtection="1">
      <alignment vertical="center"/>
      <protection hidden="1"/>
    </xf>
    <xf numFmtId="3" fontId="7" fillId="6" borderId="1" xfId="0" applyNumberFormat="1" applyFont="1" applyFill="1" applyBorder="1" applyAlignment="1" applyProtection="1">
      <alignment vertical="center"/>
      <protection hidden="1"/>
    </xf>
    <xf numFmtId="0" fontId="0" fillId="0" borderId="1" xfId="0" applyFont="1" applyFill="1" applyBorder="1" applyAlignment="1" applyProtection="1">
      <alignment horizontal="left" vertical="center"/>
      <protection hidden="1"/>
    </xf>
    <xf numFmtId="1" fontId="0" fillId="0" borderId="1" xfId="0" applyNumberFormat="1" applyBorder="1"/>
  </cellXfs>
  <cellStyles count="2">
    <cellStyle name="Normal" xfId="0" builtinId="0"/>
    <cellStyle name="Normal 7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BS4114"/>
  <sheetViews>
    <sheetView tabSelected="1" topLeftCell="Z1" workbookViewId="0">
      <pane ySplit="1" topLeftCell="A3742" activePane="bottomLeft" state="frozen"/>
      <selection pane="bottomLeft" activeCell="BR4105" sqref="BR2:BR4105"/>
    </sheetView>
  </sheetViews>
  <sheetFormatPr baseColWidth="10" defaultRowHeight="15"/>
  <cols>
    <col min="1" max="1" width="14.42578125" style="43" customWidth="1"/>
    <col min="2" max="2" width="75" style="43" bestFit="1" customWidth="1"/>
    <col min="3" max="4" width="11.42578125" style="43" customWidth="1"/>
    <col min="5" max="5" width="19" style="43" customWidth="1"/>
    <col min="6" max="6" width="26.42578125" style="43" customWidth="1"/>
    <col min="7" max="7" width="18.5703125" style="8" hidden="1" customWidth="1"/>
    <col min="8" max="10" width="19.85546875" style="2" hidden="1" customWidth="1"/>
    <col min="11" max="11" width="19.85546875" style="2" customWidth="1"/>
    <col min="12" max="13" width="19.85546875" style="2" hidden="1" customWidth="1"/>
    <col min="14" max="14" width="19.85546875" style="31" hidden="1" customWidth="1"/>
    <col min="15" max="15" width="19.85546875" hidden="1" customWidth="1"/>
    <col min="16" max="16" width="19.85546875" customWidth="1"/>
    <col min="17" max="18" width="19.85546875" style="2" hidden="1" customWidth="1"/>
    <col min="19" max="19" width="25" style="2" hidden="1" customWidth="1"/>
    <col min="20" max="20" width="19.85546875" style="2" hidden="1" customWidth="1"/>
    <col min="21" max="21" width="19.85546875" style="8" customWidth="1"/>
    <col min="22" max="22" width="19.85546875" style="18" hidden="1" customWidth="1"/>
    <col min="23" max="23" width="19.85546875" style="18" customWidth="1"/>
    <col min="24" max="25" width="19.85546875" style="8" hidden="1" customWidth="1"/>
    <col min="26" max="26" width="19.85546875" style="8" customWidth="1"/>
    <col min="27" max="29" width="19.85546875" style="8" hidden="1" customWidth="1"/>
    <col min="30" max="32" width="19.85546875" style="8" customWidth="1"/>
    <col min="33" max="36" width="19.85546875" style="8" hidden="1" customWidth="1"/>
    <col min="37" max="37" width="19.85546875" style="8" customWidth="1"/>
    <col min="38" max="38" width="19.85546875" style="8" hidden="1" customWidth="1"/>
    <col min="39" max="39" width="19.85546875" style="8" customWidth="1"/>
    <col min="40" max="44" width="22.7109375" style="8" hidden="1" customWidth="1"/>
    <col min="45" max="49" width="19.85546875" style="8" hidden="1" customWidth="1"/>
    <col min="50" max="51" width="19.85546875" style="8" customWidth="1"/>
    <col min="52" max="54" width="19.85546875" style="8" hidden="1" customWidth="1"/>
    <col min="55" max="55" width="19.85546875" style="8" customWidth="1"/>
    <col min="56" max="58" width="19.85546875" style="8" hidden="1" customWidth="1"/>
    <col min="59" max="59" width="19.85546875" style="8" customWidth="1"/>
    <col min="60" max="63" width="19.85546875" style="8" hidden="1" customWidth="1"/>
    <col min="64" max="69" width="19.85546875" style="2" hidden="1" customWidth="1"/>
    <col min="70" max="70" width="19.85546875" style="38" customWidth="1"/>
    <col min="71" max="71" width="15.5703125" bestFit="1" customWidth="1"/>
  </cols>
  <sheetData>
    <row r="1" spans="1:70" s="31" customFormat="1" ht="135">
      <c r="A1" s="44" t="s">
        <v>0</v>
      </c>
      <c r="B1" s="41" t="s">
        <v>8230</v>
      </c>
      <c r="C1" s="44" t="s">
        <v>1</v>
      </c>
      <c r="D1" s="41" t="s">
        <v>2</v>
      </c>
      <c r="E1" s="44" t="s">
        <v>3</v>
      </c>
      <c r="F1" s="44" t="s">
        <v>4</v>
      </c>
      <c r="G1" s="36" t="s">
        <v>8229</v>
      </c>
      <c r="H1" s="36" t="s">
        <v>6473</v>
      </c>
      <c r="I1" s="36" t="s">
        <v>6474</v>
      </c>
      <c r="J1" s="36" t="s">
        <v>6475</v>
      </c>
      <c r="K1" s="36" t="s">
        <v>6476</v>
      </c>
      <c r="L1" s="36" t="s">
        <v>6477</v>
      </c>
      <c r="M1" s="36" t="s">
        <v>8250</v>
      </c>
      <c r="N1" s="36" t="s">
        <v>6481</v>
      </c>
      <c r="O1" s="36" t="s">
        <v>6479</v>
      </c>
      <c r="P1" s="36" t="s">
        <v>6480</v>
      </c>
      <c r="Q1" s="36" t="s">
        <v>7182</v>
      </c>
      <c r="R1" s="36" t="s">
        <v>8224</v>
      </c>
      <c r="S1" s="36" t="s">
        <v>8216</v>
      </c>
      <c r="T1" s="36" t="s">
        <v>8215</v>
      </c>
      <c r="U1" s="36" t="s">
        <v>6478</v>
      </c>
      <c r="V1" s="36" t="s">
        <v>8231</v>
      </c>
      <c r="W1" s="36" t="s">
        <v>8232</v>
      </c>
      <c r="X1" s="36" t="s">
        <v>8233</v>
      </c>
      <c r="Y1" s="36" t="s">
        <v>8234</v>
      </c>
      <c r="Z1" s="36" t="s">
        <v>8235</v>
      </c>
      <c r="AA1" s="36" t="s">
        <v>8236</v>
      </c>
      <c r="AB1" s="36" t="s">
        <v>8237</v>
      </c>
      <c r="AC1" s="36" t="s">
        <v>8238</v>
      </c>
      <c r="AD1" s="36" t="s">
        <v>8239</v>
      </c>
      <c r="AE1" s="36" t="s">
        <v>8254</v>
      </c>
      <c r="AF1" s="36" t="s">
        <v>8278</v>
      </c>
      <c r="AG1" s="36" t="s">
        <v>8257</v>
      </c>
      <c r="AH1" s="36" t="s">
        <v>8258</v>
      </c>
      <c r="AI1" s="36" t="s">
        <v>8259</v>
      </c>
      <c r="AJ1" s="36" t="s">
        <v>8260</v>
      </c>
      <c r="AK1" s="36" t="s">
        <v>8240</v>
      </c>
      <c r="AL1" s="36" t="s">
        <v>8248</v>
      </c>
      <c r="AM1" s="36" t="s">
        <v>8241</v>
      </c>
      <c r="AN1" s="36" t="s">
        <v>8261</v>
      </c>
      <c r="AO1" s="36" t="s">
        <v>8262</v>
      </c>
      <c r="AP1" s="36" t="s">
        <v>8263</v>
      </c>
      <c r="AQ1" s="36" t="s">
        <v>8264</v>
      </c>
      <c r="AR1" s="36" t="s">
        <v>8265</v>
      </c>
      <c r="AS1" s="36" t="s">
        <v>8242</v>
      </c>
      <c r="AT1" s="36" t="s">
        <v>8266</v>
      </c>
      <c r="AU1" s="36" t="s">
        <v>8267</v>
      </c>
      <c r="AV1" s="36" t="s">
        <v>8268</v>
      </c>
      <c r="AW1" s="36" t="s">
        <v>8269</v>
      </c>
      <c r="AX1" s="36" t="s">
        <v>8251</v>
      </c>
      <c r="AY1" s="36" t="s">
        <v>8243</v>
      </c>
      <c r="AZ1" s="36" t="s">
        <v>8270</v>
      </c>
      <c r="BA1" s="36" t="s">
        <v>8271</v>
      </c>
      <c r="BB1" s="36" t="s">
        <v>8272</v>
      </c>
      <c r="BC1" s="36" t="s">
        <v>8244</v>
      </c>
      <c r="BD1" s="36" t="s">
        <v>8273</v>
      </c>
      <c r="BE1" s="36" t="s">
        <v>8274</v>
      </c>
      <c r="BF1" s="36" t="s">
        <v>8245</v>
      </c>
      <c r="BG1" s="36" t="s">
        <v>8246</v>
      </c>
      <c r="BH1" s="36" t="s">
        <v>8275</v>
      </c>
      <c r="BI1" s="36" t="s">
        <v>8276</v>
      </c>
      <c r="BJ1" s="36" t="s">
        <v>8277</v>
      </c>
      <c r="BK1" s="36" t="s">
        <v>8247</v>
      </c>
      <c r="BL1" s="36" t="s">
        <v>7181</v>
      </c>
      <c r="BM1" s="36" t="s">
        <v>8217</v>
      </c>
      <c r="BN1" s="36" t="s">
        <v>8218</v>
      </c>
      <c r="BO1" s="36" t="s">
        <v>8219</v>
      </c>
      <c r="BP1" s="36" t="s">
        <v>8228</v>
      </c>
      <c r="BQ1" s="36" t="s">
        <v>8222</v>
      </c>
      <c r="BR1" s="36" t="s">
        <v>8223</v>
      </c>
    </row>
    <row r="2" spans="1:70">
      <c r="A2" s="7" t="s">
        <v>5</v>
      </c>
      <c r="B2" s="7" t="s">
        <v>6</v>
      </c>
      <c r="C2" s="7" t="s">
        <v>7</v>
      </c>
      <c r="D2" s="7" t="s">
        <v>8180</v>
      </c>
      <c r="E2" s="7" t="s">
        <v>9</v>
      </c>
      <c r="F2" s="7" t="s">
        <v>10</v>
      </c>
      <c r="G2" s="25"/>
      <c r="H2" s="1"/>
      <c r="I2" s="1"/>
      <c r="J2" s="1"/>
      <c r="K2" s="1"/>
      <c r="L2" s="1"/>
      <c r="M2" s="1"/>
      <c r="N2" s="26"/>
      <c r="O2" s="1"/>
      <c r="P2" s="1">
        <f>1000*25.814964</f>
        <v>25814.964</v>
      </c>
      <c r="Q2" s="1"/>
      <c r="R2" s="1"/>
      <c r="S2" s="1"/>
      <c r="T2" s="3"/>
      <c r="U2" s="1"/>
      <c r="V2" s="1"/>
      <c r="W2" s="1">
        <f>1000*19.3720235692953</f>
        <v>19372.023569295303</v>
      </c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37">
        <f>BQ2+BP2+BO2+BN2+BM2+BG2+BF2+BC2+AY2+AS2+AM2+AL2+AK2+AF2+AE2+AD2+AC2+AB2+BK2+BL2+AA2+Z2+Y2+X2+V2+U2+T2+S2+R2+Q2+P2+O2+N2+M2+L2+K2+J2+I2+H2+G2+AX2+W2</f>
        <v>45186.987569295306</v>
      </c>
    </row>
    <row r="3" spans="1:70" hidden="1">
      <c r="A3" s="7" t="s">
        <v>11</v>
      </c>
      <c r="B3" s="7" t="s">
        <v>12</v>
      </c>
      <c r="C3" s="7" t="s">
        <v>7</v>
      </c>
      <c r="D3" s="7" t="s">
        <v>8180</v>
      </c>
      <c r="E3" s="7" t="s">
        <v>13</v>
      </c>
      <c r="F3" s="7" t="s">
        <v>10</v>
      </c>
      <c r="G3" s="25"/>
      <c r="H3" s="1"/>
      <c r="I3" s="5"/>
      <c r="J3" s="5"/>
      <c r="K3" s="1"/>
      <c r="L3" s="5"/>
      <c r="M3" s="5"/>
      <c r="N3" s="2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37">
        <f>BQ3+BP3+BO3+BN3+BM3+BG3+BF3+BC3+AY3+AS3+AM3+AL3+AK3+AF3+AE3+AD3+AC3+AB3+++BK3+BL3+AA3+Z3+Y3+X3+V3+U3+T3+S3+R3+Q3+P3+O3+N3+M3+L3+K3+J3+I3+H3+G3</f>
        <v>0</v>
      </c>
    </row>
    <row r="4" spans="1:70" hidden="1">
      <c r="A4" s="6" t="s">
        <v>14</v>
      </c>
      <c r="B4" s="6" t="s">
        <v>15</v>
      </c>
      <c r="C4" s="6" t="s">
        <v>7</v>
      </c>
      <c r="D4" s="6" t="s">
        <v>8180</v>
      </c>
      <c r="E4" s="6" t="s">
        <v>13</v>
      </c>
      <c r="F4" s="6" t="s">
        <v>10</v>
      </c>
      <c r="G4" s="6"/>
      <c r="H4" s="1"/>
      <c r="I4" s="5"/>
      <c r="J4" s="5"/>
      <c r="K4" s="1"/>
      <c r="L4" s="5"/>
      <c r="M4" s="5"/>
      <c r="N4" s="26"/>
      <c r="O4" s="1"/>
      <c r="P4" s="1"/>
      <c r="Q4" s="1"/>
      <c r="R4" s="1"/>
      <c r="S4" s="1"/>
      <c r="T4" s="1"/>
      <c r="U4" s="1"/>
      <c r="V4" s="5"/>
      <c r="W4" s="5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37" t="e">
        <f>BQ4+BP4+BO4+BN4+BM4+#REF!+#REF!+BG4+BF4+#REF!+BC4+#REF!+#REF!+AY4+#REF!+#REF!+#REF!+#REF!+AS4+#REF!+#REF!+#REF!+#REF!+AM4+AK4+#REF!+#REF!+#REF!+AF4+AD4+AC4+AB4+BL4+AA4+Z4+Y4+X4+U4+T4+S4+R4+Q4+P4+O4+N4+M4+L4+K4+J4+I4+H4</f>
        <v>#REF!</v>
      </c>
    </row>
    <row r="5" spans="1:70" hidden="1">
      <c r="A5" s="6" t="s">
        <v>16</v>
      </c>
      <c r="B5" s="6" t="s">
        <v>17</v>
      </c>
      <c r="C5" s="6" t="s">
        <v>7</v>
      </c>
      <c r="D5" s="6" t="s">
        <v>18</v>
      </c>
      <c r="E5" s="6" t="s">
        <v>13</v>
      </c>
      <c r="F5" s="6" t="s">
        <v>10</v>
      </c>
      <c r="G5" s="6"/>
      <c r="H5" s="1"/>
      <c r="I5" s="5"/>
      <c r="J5" s="5"/>
      <c r="K5" s="1"/>
      <c r="L5" s="5"/>
      <c r="M5" s="5"/>
      <c r="N5" s="26"/>
      <c r="O5" s="1"/>
      <c r="P5" s="1"/>
      <c r="Q5" s="1"/>
      <c r="R5" s="1"/>
      <c r="S5" s="1"/>
      <c r="T5" s="1"/>
      <c r="U5" s="1"/>
      <c r="V5" s="5"/>
      <c r="W5" s="5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37" t="e">
        <f>BQ5+BP5+BO5+BN5+BM5+#REF!+#REF!+BG5+BF5+#REF!+BC5+#REF!+#REF!+AY5+#REF!+#REF!+#REF!+#REF!+AS5+#REF!+#REF!+#REF!+#REF!+AM5+AK5+#REF!+#REF!+#REF!+AF5+AD5+AC5+AB5+BL5+AA5+Z5+Y5+X5+U5+T5+S5+R5+Q5+P5+O5+N5+M5+L5+K5+J5+I5+H5</f>
        <v>#REF!</v>
      </c>
    </row>
    <row r="6" spans="1:70" hidden="1">
      <c r="A6" s="6" t="s">
        <v>7263</v>
      </c>
      <c r="B6" s="6" t="s">
        <v>7504</v>
      </c>
      <c r="C6" s="6" t="s">
        <v>151</v>
      </c>
      <c r="D6" s="6"/>
      <c r="E6" s="6" t="s">
        <v>8199</v>
      </c>
      <c r="F6" s="6" t="s">
        <v>10</v>
      </c>
      <c r="G6" s="6"/>
      <c r="H6" s="1"/>
      <c r="I6" s="5"/>
      <c r="J6" s="5"/>
      <c r="K6" s="1"/>
      <c r="L6" s="5"/>
      <c r="M6" s="5"/>
      <c r="N6" s="26"/>
      <c r="O6" s="1"/>
      <c r="P6" s="1"/>
      <c r="Q6" s="1"/>
      <c r="R6" s="1"/>
      <c r="S6" s="1"/>
      <c r="T6" s="1"/>
      <c r="U6" s="1"/>
      <c r="V6" s="5"/>
      <c r="W6" s="5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37" t="e">
        <f>BQ6+BP6+BO6+BN6+BM6+#REF!+#REF!+BG6+BF6+#REF!+BC6+#REF!+#REF!+AY6+#REF!+#REF!+#REF!+#REF!+AS6+#REF!+#REF!+#REF!+#REF!+AM6+AK6+#REF!+#REF!+#REF!+AF6+AD6+AC6+AB6+BL6+AA6+Z6+Y6+X6+U6+T6+S6+R6+Q6+P6+O6+N6+M6+L6+K6+J6+I6+H6</f>
        <v>#REF!</v>
      </c>
    </row>
    <row r="7" spans="1:70" hidden="1">
      <c r="A7" s="6" t="s">
        <v>149</v>
      </c>
      <c r="B7" s="6" t="s">
        <v>150</v>
      </c>
      <c r="C7" s="6" t="s">
        <v>151</v>
      </c>
      <c r="D7" s="6"/>
      <c r="E7" s="6" t="s">
        <v>152</v>
      </c>
      <c r="F7" s="6" t="s">
        <v>10</v>
      </c>
      <c r="G7" s="6"/>
      <c r="H7" s="1"/>
      <c r="I7" s="5"/>
      <c r="J7" s="5"/>
      <c r="K7" s="1"/>
      <c r="L7" s="5"/>
      <c r="M7" s="5"/>
      <c r="N7" s="26"/>
      <c r="O7" s="1"/>
      <c r="P7" s="1"/>
      <c r="Q7" s="1"/>
      <c r="R7" s="1"/>
      <c r="S7" s="1"/>
      <c r="T7" s="1"/>
      <c r="U7" s="1"/>
      <c r="V7" s="5"/>
      <c r="W7" s="5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37" t="e">
        <f>BQ7+BP7+BO7+BN7+BM7+#REF!+#REF!+BG7+BF7+#REF!+BC7+#REF!+#REF!+AY7+#REF!+#REF!+#REF!+#REF!+AS7+#REF!+#REF!+#REF!+#REF!+AM7+AK7+#REF!+#REF!+#REF!+AF7+AD7+AC7+AB7+BL7+AA7+Z7+Y7+X7+U7+T7+S7+R7+Q7+P7+O7+N7+M7+L7+K7+J7+I7+H7</f>
        <v>#REF!</v>
      </c>
    </row>
    <row r="8" spans="1:70" hidden="1">
      <c r="A8" s="6" t="s">
        <v>153</v>
      </c>
      <c r="B8" s="6" t="s">
        <v>154</v>
      </c>
      <c r="C8" s="6" t="s">
        <v>151</v>
      </c>
      <c r="D8" s="6"/>
      <c r="E8" s="6" t="s">
        <v>152</v>
      </c>
      <c r="F8" s="6" t="s">
        <v>10</v>
      </c>
      <c r="G8" s="6"/>
      <c r="H8" s="1"/>
      <c r="I8" s="5"/>
      <c r="J8" s="5"/>
      <c r="K8" s="1"/>
      <c r="L8" s="5"/>
      <c r="M8" s="5"/>
      <c r="N8" s="26"/>
      <c r="O8" s="1"/>
      <c r="P8" s="1"/>
      <c r="Q8" s="1"/>
      <c r="R8" s="1"/>
      <c r="S8" s="1"/>
      <c r="T8" s="1"/>
      <c r="U8" s="1"/>
      <c r="V8" s="5"/>
      <c r="W8" s="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37" t="e">
        <f>BQ8+BP8+BO8+BN8+BM8+#REF!+#REF!+BG8+BF8+#REF!+BC8+#REF!+#REF!+AY8+#REF!+#REF!+#REF!+#REF!+AS8+#REF!+#REF!+#REF!+#REF!+AM8+AK8+#REF!+#REF!+#REF!+AF8+AD8+AC8+AB8+BL8+AA8+Z8+Y8+X8+U8+T8+S8+R8+Q8+P8+O8+N8+M8+L8+K8+J8+I8+H8</f>
        <v>#REF!</v>
      </c>
    </row>
    <row r="9" spans="1:70" hidden="1">
      <c r="A9" s="6" t="s">
        <v>155</v>
      </c>
      <c r="B9" s="6" t="s">
        <v>156</v>
      </c>
      <c r="C9" s="6" t="s">
        <v>151</v>
      </c>
      <c r="D9" s="6"/>
      <c r="E9" s="6" t="s">
        <v>152</v>
      </c>
      <c r="F9" s="6" t="s">
        <v>10</v>
      </c>
      <c r="G9" s="6"/>
      <c r="H9" s="1"/>
      <c r="I9" s="5"/>
      <c r="J9" s="5"/>
      <c r="K9" s="1"/>
      <c r="L9" s="5"/>
      <c r="M9" s="5"/>
      <c r="N9" s="26"/>
      <c r="O9" s="1"/>
      <c r="P9" s="1"/>
      <c r="Q9" s="1"/>
      <c r="R9" s="1"/>
      <c r="S9" s="1"/>
      <c r="T9" s="1"/>
      <c r="U9" s="1"/>
      <c r="V9" s="5"/>
      <c r="W9" s="5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37" t="e">
        <f>BQ9+BP9+BO9+BN9+BM9+#REF!+#REF!+BG9+BF9+#REF!+BC9+#REF!+#REF!+AY9+#REF!+#REF!+#REF!+#REF!+AS9+#REF!+#REF!+#REF!+#REF!+AM9+AK9+#REF!+#REF!+#REF!+AF9+AD9+AC9+AB9+BL9+AA9+Z9+Y9+X9+U9+T9+S9+R9+Q9+P9+O9+N9+M9+L9+K9+J9+I9+H9</f>
        <v>#REF!</v>
      </c>
    </row>
    <row r="10" spans="1:70" hidden="1">
      <c r="A10" s="6" t="s">
        <v>157</v>
      </c>
      <c r="B10" s="6" t="s">
        <v>158</v>
      </c>
      <c r="C10" s="6" t="s">
        <v>151</v>
      </c>
      <c r="D10" s="6"/>
      <c r="E10" s="6" t="s">
        <v>152</v>
      </c>
      <c r="F10" s="6" t="s">
        <v>10</v>
      </c>
      <c r="G10" s="6"/>
      <c r="H10" s="1"/>
      <c r="I10" s="5"/>
      <c r="J10" s="5"/>
      <c r="K10" s="1"/>
      <c r="L10" s="5"/>
      <c r="M10" s="5"/>
      <c r="N10" s="26"/>
      <c r="O10" s="1"/>
      <c r="P10" s="1"/>
      <c r="Q10" s="1"/>
      <c r="R10" s="1"/>
      <c r="S10" s="1"/>
      <c r="T10" s="1"/>
      <c r="U10" s="1"/>
      <c r="V10" s="5"/>
      <c r="W10" s="5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37" t="e">
        <f>BQ10+BP10+BO10+BN10+BM10+#REF!+#REF!+BG10+BF10+#REF!+BC10+#REF!+#REF!+AY10+#REF!+#REF!+#REF!+#REF!+AS10+#REF!+#REF!+#REF!+#REF!+AM10+AK10+#REF!+#REF!+#REF!+AF10+AD10+AC10+AB10+BL10+AA10+Z10+Y10+X10+U10+T10+S10+R10+Q10+P10+O10+N10+M10+L10+K10+J10+I10+H10</f>
        <v>#REF!</v>
      </c>
    </row>
    <row r="11" spans="1:70" hidden="1">
      <c r="A11" s="6" t="s">
        <v>159</v>
      </c>
      <c r="B11" s="6" t="s">
        <v>160</v>
      </c>
      <c r="C11" s="6" t="s">
        <v>151</v>
      </c>
      <c r="D11" s="6"/>
      <c r="E11" s="6" t="s">
        <v>152</v>
      </c>
      <c r="F11" s="6" t="s">
        <v>10</v>
      </c>
      <c r="G11" s="6"/>
      <c r="H11" s="1"/>
      <c r="I11" s="5"/>
      <c r="J11" s="5"/>
      <c r="K11" s="1"/>
      <c r="L11" s="5"/>
      <c r="M11" s="5"/>
      <c r="N11" s="26"/>
      <c r="O11" s="1"/>
      <c r="P11" s="1"/>
      <c r="Q11" s="1"/>
      <c r="R11" s="1"/>
      <c r="S11" s="1"/>
      <c r="T11" s="1"/>
      <c r="U11" s="1"/>
      <c r="V11" s="5"/>
      <c r="W11" s="5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37" t="e">
        <f>BQ11+BP11+BO11+BN11+BM11+#REF!+#REF!+BG11+BF11+#REF!+BC11+#REF!+#REF!+AY11+#REF!+#REF!+#REF!+#REF!+AS11+#REF!+#REF!+#REF!+#REF!+AM11+AK11+#REF!+#REF!+#REF!+AF11+AD11+AC11+AB11+BL11+AA11+Z11+Y11+X11+U11+T11+S11+R11+Q11+P11+O11+N11+M11+L11+K11+J11+I11+H11</f>
        <v>#REF!</v>
      </c>
    </row>
    <row r="12" spans="1:70" hidden="1">
      <c r="A12" s="6" t="s">
        <v>19</v>
      </c>
      <c r="B12" s="6" t="s">
        <v>20</v>
      </c>
      <c r="C12" s="6" t="s">
        <v>7</v>
      </c>
      <c r="D12" s="6" t="s">
        <v>18</v>
      </c>
      <c r="E12" s="6" t="s">
        <v>21</v>
      </c>
      <c r="F12" s="6" t="s">
        <v>10</v>
      </c>
      <c r="G12" s="6"/>
      <c r="H12" s="1"/>
      <c r="I12" s="5"/>
      <c r="J12" s="5"/>
      <c r="K12" s="1"/>
      <c r="L12" s="5"/>
      <c r="M12" s="5"/>
      <c r="N12" s="26"/>
      <c r="O12" s="1"/>
      <c r="P12" s="1"/>
      <c r="Q12" s="1"/>
      <c r="R12" s="1"/>
      <c r="S12" s="1"/>
      <c r="T12" s="1"/>
      <c r="U12" s="1"/>
      <c r="V12" s="5"/>
      <c r="W12" s="5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37" t="e">
        <f>BQ12+BP12+BO12+BN12+BM12+#REF!+#REF!+BG12+BF12+#REF!+BC12+#REF!+#REF!+AY12+#REF!+#REF!+#REF!+#REF!+AS12+#REF!+#REF!+#REF!+#REF!+AM12+AK12+#REF!+#REF!+#REF!+AF12+AD12+AC12+AB12+BL12+AA12+Z12+Y12+X12+U12+T12+S12+R12+Q12+P12+O12+N12+M12+L12+K12+J12+I12+H12</f>
        <v>#REF!</v>
      </c>
    </row>
    <row r="13" spans="1:70" hidden="1">
      <c r="A13" s="6" t="s">
        <v>22</v>
      </c>
      <c r="B13" s="6" t="s">
        <v>23</v>
      </c>
      <c r="C13" s="6" t="s">
        <v>7</v>
      </c>
      <c r="D13" s="6" t="s">
        <v>8180</v>
      </c>
      <c r="E13" s="6" t="s">
        <v>13</v>
      </c>
      <c r="F13" s="6" t="s">
        <v>10</v>
      </c>
      <c r="G13" s="6"/>
      <c r="H13" s="1"/>
      <c r="I13" s="5"/>
      <c r="J13" s="5"/>
      <c r="K13" s="1"/>
      <c r="L13" s="5"/>
      <c r="M13" s="5"/>
      <c r="N13" s="26"/>
      <c r="O13" s="1"/>
      <c r="P13" s="1"/>
      <c r="Q13" s="1"/>
      <c r="R13" s="1"/>
      <c r="S13" s="1"/>
      <c r="T13" s="1"/>
      <c r="U13" s="1"/>
      <c r="V13" s="5"/>
      <c r="W13" s="5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37" t="e">
        <f>BQ13+BP13+BO13+BN13+BM13+#REF!+#REF!+BG13+BF13+#REF!+BC13+#REF!+#REF!+AY13+#REF!+#REF!+#REF!+#REF!+AS13+#REF!+#REF!+#REF!+#REF!+AM13+AK13+#REF!+#REF!+#REF!+AF13+AD13+AC13+AB13+BL13+AA13+Z13+Y13+X13+U13+T13+S13+R13+Q13+P13+O13+N13+M13+L13+K13+J13+I13+H13</f>
        <v>#REF!</v>
      </c>
    </row>
    <row r="14" spans="1:70" hidden="1">
      <c r="A14" s="6" t="s">
        <v>161</v>
      </c>
      <c r="B14" s="6" t="s">
        <v>162</v>
      </c>
      <c r="C14" s="6" t="s">
        <v>151</v>
      </c>
      <c r="D14" s="6"/>
      <c r="E14" s="6" t="s">
        <v>152</v>
      </c>
      <c r="F14" s="6" t="s">
        <v>10</v>
      </c>
      <c r="G14" s="6"/>
      <c r="H14" s="1"/>
      <c r="I14" s="5"/>
      <c r="J14" s="5"/>
      <c r="K14" s="1"/>
      <c r="L14" s="5"/>
      <c r="M14" s="5"/>
      <c r="N14" s="26"/>
      <c r="O14" s="1"/>
      <c r="P14" s="1"/>
      <c r="Q14" s="1"/>
      <c r="R14" s="1"/>
      <c r="S14" s="1"/>
      <c r="T14" s="1"/>
      <c r="U14" s="1"/>
      <c r="V14" s="5"/>
      <c r="W14" s="5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37" t="e">
        <f>BQ14+BP14+BO14+BN14+BM14+#REF!+#REF!+BG14+BF14+#REF!+BC14+#REF!+#REF!+AY14+#REF!+#REF!+#REF!+#REF!+AS14+#REF!+#REF!+#REF!+#REF!+AM14+AK14+#REF!+#REF!+#REF!+AF14+AD14+AC14+AB14+BL14+AA14+Z14+Y14+X14+U14+T14+S14+R14+Q14+P14+O14+N14+M14+L14+K14+J14+I14+H14</f>
        <v>#REF!</v>
      </c>
    </row>
    <row r="15" spans="1:70" hidden="1">
      <c r="A15" s="6" t="s">
        <v>163</v>
      </c>
      <c r="B15" s="6" t="s">
        <v>164</v>
      </c>
      <c r="C15" s="6" t="s">
        <v>151</v>
      </c>
      <c r="D15" s="6"/>
      <c r="E15" s="6" t="s">
        <v>152</v>
      </c>
      <c r="F15" s="6" t="s">
        <v>10</v>
      </c>
      <c r="G15" s="6"/>
      <c r="H15" s="1"/>
      <c r="I15" s="5"/>
      <c r="J15" s="5"/>
      <c r="K15" s="1"/>
      <c r="L15" s="5"/>
      <c r="M15" s="5"/>
      <c r="N15" s="26"/>
      <c r="O15" s="1"/>
      <c r="P15" s="1"/>
      <c r="Q15" s="1"/>
      <c r="R15" s="1"/>
      <c r="S15" s="1"/>
      <c r="T15" s="1"/>
      <c r="U15" s="1"/>
      <c r="V15" s="5"/>
      <c r="W15" s="5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37" t="e">
        <f>BQ15+BP15+BO15+BN15+BM15+#REF!+#REF!+BG15+BF15+#REF!+BC15+#REF!+#REF!+AY15+#REF!+#REF!+#REF!+#REF!+AS15+#REF!+#REF!+#REF!+#REF!+AM15+AK15+#REF!+#REF!+#REF!+AF15+AD15+AC15+AB15+BL15+AA15+Z15+Y15+X15+U15+T15+S15+R15+Q15+P15+O15+N15+M15+L15+K15+J15+I15+H15</f>
        <v>#REF!</v>
      </c>
    </row>
    <row r="16" spans="1:70" hidden="1">
      <c r="A16" s="7" t="s">
        <v>165</v>
      </c>
      <c r="B16" s="7" t="s">
        <v>166</v>
      </c>
      <c r="C16" s="7" t="s">
        <v>151</v>
      </c>
      <c r="D16" s="7"/>
      <c r="E16" s="7" t="s">
        <v>152</v>
      </c>
      <c r="F16" s="7" t="s">
        <v>10</v>
      </c>
      <c r="G16" s="25"/>
      <c r="H16" s="1"/>
      <c r="I16" s="5"/>
      <c r="J16" s="5"/>
      <c r="K16" s="1"/>
      <c r="L16" s="5"/>
      <c r="M16" s="5"/>
      <c r="N16" s="2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37">
        <f>BQ16+BP16+BO16+BN16+BM16+BG16+BF16+BC16+AY16+AS16+AM16+AL16+AK16+AF16+AE16+AD16+AC16+AB16+++BK16+BL16+AA16+Z16+Y16+X16+V16+U16+T16+S16+R16+Q16+P16+O16+N16+M16+L16+K16+J16+I16+H16+G16</f>
        <v>0</v>
      </c>
    </row>
    <row r="17" spans="1:70" hidden="1">
      <c r="A17" s="6" t="s">
        <v>24</v>
      </c>
      <c r="B17" s="6" t="s">
        <v>25</v>
      </c>
      <c r="C17" s="6" t="s">
        <v>7</v>
      </c>
      <c r="D17" s="6" t="s">
        <v>8180</v>
      </c>
      <c r="E17" s="6" t="s">
        <v>13</v>
      </c>
      <c r="F17" s="6" t="s">
        <v>10</v>
      </c>
      <c r="G17" s="6"/>
      <c r="H17" s="1"/>
      <c r="I17" s="5"/>
      <c r="J17" s="5"/>
      <c r="K17" s="1"/>
      <c r="L17" s="5"/>
      <c r="M17" s="5"/>
      <c r="N17" s="26"/>
      <c r="O17" s="1"/>
      <c r="P17" s="1"/>
      <c r="Q17" s="1"/>
      <c r="R17" s="1"/>
      <c r="S17" s="1"/>
      <c r="T17" s="1"/>
      <c r="U17" s="1"/>
      <c r="V17" s="5"/>
      <c r="W17" s="5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37" t="e">
        <f>BQ17+BP17+BO17+BN17+BM17+#REF!+#REF!+BG17+BF17+#REF!+BC17+#REF!+#REF!+AY17+#REF!+#REF!+#REF!+#REF!+AS17+#REF!+#REF!+#REF!+#REF!+AM17+AK17+#REF!+#REF!+#REF!+AF17+AD17+AC17+AB17+BL17+AA17+Z17+Y17+X17+U17+T17+S17+R17+Q17+P17+O17+N17+M17+L17+K17+J17+I17+H17</f>
        <v>#REF!</v>
      </c>
    </row>
    <row r="18" spans="1:70" hidden="1">
      <c r="A18" s="6" t="s">
        <v>167</v>
      </c>
      <c r="B18" s="6" t="s">
        <v>168</v>
      </c>
      <c r="C18" s="6" t="s">
        <v>151</v>
      </c>
      <c r="D18" s="6"/>
      <c r="E18" s="6" t="s">
        <v>152</v>
      </c>
      <c r="F18" s="6" t="s">
        <v>10</v>
      </c>
      <c r="G18" s="6"/>
      <c r="H18" s="1"/>
      <c r="I18" s="5"/>
      <c r="J18" s="5"/>
      <c r="K18" s="1"/>
      <c r="L18" s="5"/>
      <c r="M18" s="5"/>
      <c r="N18" s="26"/>
      <c r="O18" s="1"/>
      <c r="P18" s="1"/>
      <c r="Q18" s="1"/>
      <c r="R18" s="1"/>
      <c r="S18" s="1"/>
      <c r="T18" s="1"/>
      <c r="U18" s="1"/>
      <c r="V18" s="5"/>
      <c r="W18" s="5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37" t="e">
        <f>BQ18+BP18+BO18+BN18+BM18+#REF!+#REF!+BG18+BF18+#REF!+BC18+#REF!+#REF!+AY18+#REF!+#REF!+#REF!+#REF!+AS18+#REF!+#REF!+#REF!+#REF!+AM18+AK18+#REF!+#REF!+#REF!+AF18+AD18+AC18+AB18+BL18+AA18+Z18+Y18+X18+U18+T18+S18+R18+Q18+P18+O18+N18+M18+L18+K18+J18+I18+H18</f>
        <v>#REF!</v>
      </c>
    </row>
    <row r="19" spans="1:70">
      <c r="A19" s="7" t="s">
        <v>26</v>
      </c>
      <c r="B19" s="7" t="s">
        <v>27</v>
      </c>
      <c r="C19" s="7" t="s">
        <v>7</v>
      </c>
      <c r="D19" s="7" t="s">
        <v>8180</v>
      </c>
      <c r="E19" s="7" t="s">
        <v>28</v>
      </c>
      <c r="F19" s="7" t="s">
        <v>10</v>
      </c>
      <c r="G19" s="25"/>
      <c r="H19" s="1"/>
      <c r="I19" s="1"/>
      <c r="J19" s="5"/>
      <c r="K19" s="1"/>
      <c r="L19" s="5"/>
      <c r="M19" s="1"/>
      <c r="N19" s="26"/>
      <c r="O19" s="1"/>
      <c r="P19" s="1">
        <f>1000*222.49391</f>
        <v>222493.91</v>
      </c>
      <c r="Q19" s="1"/>
      <c r="R19" s="1"/>
      <c r="S19" s="1"/>
      <c r="T19" s="3"/>
      <c r="U19" s="1">
        <v>21500</v>
      </c>
      <c r="V19" s="1"/>
      <c r="W19" s="1">
        <f>1000*710.307530874162</f>
        <v>710307.53087416198</v>
      </c>
      <c r="X19" s="1"/>
      <c r="Y19" s="1"/>
      <c r="Z19" s="1"/>
      <c r="AA19" s="1"/>
      <c r="AB19" s="1"/>
      <c r="AC19" s="1"/>
      <c r="AD19" s="1"/>
      <c r="AE19" s="1"/>
      <c r="AF19" s="1">
        <v>100000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>
        <f>1000*36.221</f>
        <v>36221</v>
      </c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37">
        <f>BQ19+BP19+BO19+BN19+BM19+BG19+BF19+BC19+AY19+AS19+AM19+AL19+AK19+AF19+AE19+AD19+AC19+AB19+BK19+BL19+AA19+Z19+Y19+X19+V19+U19+T19+S19+R19+Q19+P19+O19+N19+M19+L19+K19+J19+I19+H19+G19+AX19+W19</f>
        <v>1090522.4408741621</v>
      </c>
    </row>
    <row r="20" spans="1:70" hidden="1">
      <c r="A20" s="6" t="s">
        <v>29</v>
      </c>
      <c r="B20" s="6" t="s">
        <v>30</v>
      </c>
      <c r="C20" s="6" t="s">
        <v>7</v>
      </c>
      <c r="D20" s="6" t="s">
        <v>18</v>
      </c>
      <c r="E20" s="6" t="s">
        <v>31</v>
      </c>
      <c r="F20" s="6" t="s">
        <v>10</v>
      </c>
      <c r="G20" s="6"/>
      <c r="H20" s="1"/>
      <c r="I20" s="5"/>
      <c r="J20" s="5"/>
      <c r="K20" s="1"/>
      <c r="L20" s="5"/>
      <c r="M20" s="5"/>
      <c r="N20" s="26"/>
      <c r="O20" s="1"/>
      <c r="P20" s="1"/>
      <c r="Q20" s="1"/>
      <c r="R20" s="1"/>
      <c r="S20" s="1"/>
      <c r="T20" s="1"/>
      <c r="U20" s="1"/>
      <c r="V20" s="5"/>
      <c r="W20" s="5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37" t="e">
        <f>BQ20+BP20+BO20+BN20+BM20+#REF!+#REF!+BG20+BF20+#REF!+BC20+#REF!+#REF!+AY20+#REF!+#REF!+#REF!+#REF!+AS20+#REF!+#REF!+#REF!+#REF!+AM20+AK20+#REF!+#REF!+#REF!+AF20+AD20+AC20+AB20+BL20+AA20+Z20+Y20+X20+U20+T20+S20+R20+Q20+P20+O20+N20+M20+L20+K20+J20+I20+H20</f>
        <v>#REF!</v>
      </c>
    </row>
    <row r="21" spans="1:70" hidden="1">
      <c r="A21" s="6" t="s">
        <v>32</v>
      </c>
      <c r="B21" s="6" t="s">
        <v>33</v>
      </c>
      <c r="C21" s="6" t="s">
        <v>7</v>
      </c>
      <c r="D21" s="6" t="s">
        <v>18</v>
      </c>
      <c r="E21" s="6" t="s">
        <v>13</v>
      </c>
      <c r="F21" s="6" t="s">
        <v>10</v>
      </c>
      <c r="G21" s="6"/>
      <c r="H21" s="1"/>
      <c r="I21" s="5"/>
      <c r="J21" s="5"/>
      <c r="K21" s="1"/>
      <c r="L21" s="5"/>
      <c r="M21" s="5"/>
      <c r="N21" s="26"/>
      <c r="O21" s="1"/>
      <c r="P21" s="1"/>
      <c r="Q21" s="1"/>
      <c r="R21" s="1"/>
      <c r="S21" s="1"/>
      <c r="T21" s="1"/>
      <c r="U21" s="1"/>
      <c r="V21" s="5"/>
      <c r="W21" s="5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37" t="e">
        <f>BQ21+BP21+BO21+BN21+BM21+#REF!+#REF!+BG21+BF21+#REF!+BC21+#REF!+#REF!+AY21+#REF!+#REF!+#REF!+#REF!+AS21+#REF!+#REF!+#REF!+#REF!+AM21+AK21+#REF!+#REF!+#REF!+AF21+AD21+AC21+AB21+BL21+AA21+Z21+Y21+X21+U21+T21+S21+R21+Q21+P21+O21+N21+M21+L21+K21+J21+I21+H21</f>
        <v>#REF!</v>
      </c>
    </row>
    <row r="22" spans="1:70" hidden="1">
      <c r="A22" s="6" t="s">
        <v>169</v>
      </c>
      <c r="B22" s="6" t="s">
        <v>170</v>
      </c>
      <c r="C22" s="6" t="s">
        <v>151</v>
      </c>
      <c r="D22" s="6"/>
      <c r="E22" s="6" t="s">
        <v>152</v>
      </c>
      <c r="F22" s="6" t="s">
        <v>10</v>
      </c>
      <c r="G22" s="6"/>
      <c r="H22" s="1"/>
      <c r="I22" s="5"/>
      <c r="J22" s="5"/>
      <c r="K22" s="1"/>
      <c r="L22" s="5"/>
      <c r="M22" s="5"/>
      <c r="N22" s="26"/>
      <c r="O22" s="1"/>
      <c r="P22" s="1"/>
      <c r="Q22" s="1"/>
      <c r="R22" s="1"/>
      <c r="S22" s="1"/>
      <c r="T22" s="1"/>
      <c r="U22" s="1"/>
      <c r="V22" s="5"/>
      <c r="W22" s="5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37" t="e">
        <f>BQ22+BP22+BO22+BN22+BM22+#REF!+#REF!+BG22+BF22+#REF!+BC22+#REF!+#REF!+AY22+#REF!+#REF!+#REF!+#REF!+AS22+#REF!+#REF!+#REF!+#REF!+AM22+AK22+#REF!+#REF!+#REF!+AF22+AD22+AC22+AB22+BL22+AA22+Z22+Y22+X22+U22+T22+S22+R22+Q22+P22+O22+N22+M22+L22+K22+J22+I22+H22</f>
        <v>#REF!</v>
      </c>
    </row>
    <row r="23" spans="1:70" hidden="1">
      <c r="A23" s="7" t="s">
        <v>171</v>
      </c>
      <c r="B23" s="7" t="s">
        <v>172</v>
      </c>
      <c r="C23" s="7" t="s">
        <v>151</v>
      </c>
      <c r="D23" s="7"/>
      <c r="E23" s="7" t="s">
        <v>152</v>
      </c>
      <c r="F23" s="7" t="s">
        <v>10</v>
      </c>
      <c r="G23" s="25"/>
      <c r="H23" s="1"/>
      <c r="I23" s="5"/>
      <c r="J23" s="5"/>
      <c r="K23" s="1"/>
      <c r="L23" s="5"/>
      <c r="M23" s="5"/>
      <c r="N23" s="2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37">
        <f t="shared" ref="BR23:BR26" si="0">BQ23+BP23+BO23+BN23+BM23+BG23+BF23+BC23+AY23+AS23+AM23+AL23+AK23+AF23+AE23+AD23+AC23+AB23+++BK23+BL23+AA23+Z23+Y23+X23+V23+U23+T23+S23+R23+Q23+P23+O23+N23+M23+L23+K23+J23+I23+H23+G23</f>
        <v>0</v>
      </c>
    </row>
    <row r="24" spans="1:70" hidden="1">
      <c r="A24" s="7" t="s">
        <v>34</v>
      </c>
      <c r="B24" s="7" t="s">
        <v>35</v>
      </c>
      <c r="C24" s="7" t="s">
        <v>7</v>
      </c>
      <c r="D24" s="7" t="s">
        <v>8180</v>
      </c>
      <c r="E24" s="7" t="s">
        <v>13</v>
      </c>
      <c r="F24" s="7" t="s">
        <v>10</v>
      </c>
      <c r="G24" s="25"/>
      <c r="H24" s="1"/>
      <c r="I24" s="5"/>
      <c r="J24" s="5"/>
      <c r="K24" s="1"/>
      <c r="L24" s="5"/>
      <c r="M24" s="5"/>
      <c r="N24" s="2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37">
        <f t="shared" si="0"/>
        <v>0</v>
      </c>
    </row>
    <row r="25" spans="1:70" hidden="1">
      <c r="A25" s="7" t="s">
        <v>36</v>
      </c>
      <c r="B25" s="7" t="s">
        <v>37</v>
      </c>
      <c r="C25" s="7" t="s">
        <v>7</v>
      </c>
      <c r="D25" s="7" t="s">
        <v>8180</v>
      </c>
      <c r="E25" s="7" t="s">
        <v>21</v>
      </c>
      <c r="F25" s="7" t="s">
        <v>10</v>
      </c>
      <c r="G25" s="25"/>
      <c r="H25" s="1"/>
      <c r="I25" s="5"/>
      <c r="J25" s="5"/>
      <c r="K25" s="1"/>
      <c r="L25" s="5"/>
      <c r="M25" s="5"/>
      <c r="N25" s="2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37">
        <f t="shared" si="0"/>
        <v>0</v>
      </c>
    </row>
    <row r="26" spans="1:70" hidden="1">
      <c r="A26" s="7" t="s">
        <v>38</v>
      </c>
      <c r="B26" s="7" t="s">
        <v>39</v>
      </c>
      <c r="C26" s="7" t="s">
        <v>7</v>
      </c>
      <c r="D26" s="7" t="s">
        <v>8180</v>
      </c>
      <c r="E26" s="7" t="s">
        <v>21</v>
      </c>
      <c r="F26" s="7" t="s">
        <v>10</v>
      </c>
      <c r="G26" s="25"/>
      <c r="H26" s="1"/>
      <c r="I26" s="5"/>
      <c r="J26" s="5"/>
      <c r="K26" s="1"/>
      <c r="L26" s="5"/>
      <c r="M26" s="5"/>
      <c r="N26" s="2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37">
        <f t="shared" si="0"/>
        <v>0</v>
      </c>
    </row>
    <row r="27" spans="1:70" hidden="1">
      <c r="A27" s="6" t="s">
        <v>40</v>
      </c>
      <c r="B27" s="6" t="s">
        <v>41</v>
      </c>
      <c r="C27" s="6" t="s">
        <v>7</v>
      </c>
      <c r="D27" s="6" t="s">
        <v>18</v>
      </c>
      <c r="E27" s="6" t="s">
        <v>31</v>
      </c>
      <c r="F27" s="6" t="s">
        <v>10</v>
      </c>
      <c r="G27" s="6"/>
      <c r="H27" s="1"/>
      <c r="I27" s="5"/>
      <c r="J27" s="5"/>
      <c r="K27" s="1"/>
      <c r="L27" s="5"/>
      <c r="M27" s="5"/>
      <c r="N27" s="26"/>
      <c r="O27" s="1"/>
      <c r="P27" s="1"/>
      <c r="Q27" s="1"/>
      <c r="R27" s="1"/>
      <c r="S27" s="1"/>
      <c r="T27" s="1"/>
      <c r="U27" s="1"/>
      <c r="V27" s="5"/>
      <c r="W27" s="5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37" t="e">
        <f>BQ27+BP27+BO27+BN27+BM27+#REF!+#REF!+BG27+BF27+#REF!+BC27+#REF!+#REF!+AY27+#REF!+#REF!+#REF!+#REF!+AS27+#REF!+#REF!+#REF!+#REF!+AM27+AK27+#REF!+#REF!+#REF!+AF27+AD27+AC27+AB27+BL27+AA27+Z27+Y27+X27+U27+T27+S27+R27+Q27+P27+O27+N27+M27+L27+K27+J27+I27+H27</f>
        <v>#REF!</v>
      </c>
    </row>
    <row r="28" spans="1:70" hidden="1">
      <c r="A28" s="6" t="s">
        <v>42</v>
      </c>
      <c r="B28" s="6" t="s">
        <v>7377</v>
      </c>
      <c r="C28" s="6" t="s">
        <v>7</v>
      </c>
      <c r="D28" s="6" t="s">
        <v>8180</v>
      </c>
      <c r="E28" s="6" t="s">
        <v>8181</v>
      </c>
      <c r="F28" s="6" t="s">
        <v>10</v>
      </c>
      <c r="G28" s="6"/>
      <c r="H28" s="1"/>
      <c r="I28" s="1"/>
      <c r="J28" s="5"/>
      <c r="K28" s="1"/>
      <c r="L28" s="5"/>
      <c r="M28" s="1"/>
      <c r="N28" s="26"/>
      <c r="O28" s="1"/>
      <c r="P28" s="1"/>
      <c r="Q28" s="1"/>
      <c r="R28" s="1"/>
      <c r="S28" s="1"/>
      <c r="T28" s="1"/>
      <c r="U28" s="1"/>
      <c r="V28" s="5"/>
      <c r="W28" s="5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37" t="e">
        <f>BQ28+BP28+BO28+BN28+BM28+#REF!+#REF!+BG28+BF28+#REF!+BC28+#REF!+#REF!+AY28+#REF!+#REF!+#REF!+#REF!+AS28+#REF!+#REF!+#REF!+#REF!+AM28+AK28+#REF!+#REF!+#REF!+AF28+AD28+AC28+AB28+BL28+AA28+Z28+Y28+X28+U28+T28+S28+R28+Q28+P28+O28+N28+M28+L28+K28+J28+I28+H28</f>
        <v>#REF!</v>
      </c>
    </row>
    <row r="29" spans="1:70" hidden="1">
      <c r="A29" s="6" t="s">
        <v>173</v>
      </c>
      <c r="B29" s="6" t="s">
        <v>174</v>
      </c>
      <c r="C29" s="6" t="s">
        <v>151</v>
      </c>
      <c r="D29" s="6"/>
      <c r="E29" s="6" t="s">
        <v>152</v>
      </c>
      <c r="F29" s="6" t="s">
        <v>10</v>
      </c>
      <c r="G29" s="6"/>
      <c r="H29" s="1"/>
      <c r="I29" s="5"/>
      <c r="J29" s="5"/>
      <c r="K29" s="1"/>
      <c r="L29" s="5"/>
      <c r="M29" s="5"/>
      <c r="N29" s="26"/>
      <c r="O29" s="1"/>
      <c r="P29" s="1"/>
      <c r="Q29" s="1"/>
      <c r="R29" s="1"/>
      <c r="S29" s="1"/>
      <c r="T29" s="1"/>
      <c r="U29" s="1"/>
      <c r="V29" s="5"/>
      <c r="W29" s="5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37" t="e">
        <f>BQ29+BP29+BO29+BN29+BM29+#REF!+#REF!+BG29+BF29+#REF!+BC29+#REF!+#REF!+AY29+#REF!+#REF!+#REF!+#REF!+AS29+#REF!+#REF!+#REF!+#REF!+AM29+AK29+#REF!+#REF!+#REF!+AF29+AD29+AC29+AB29+BL29+AA29+Z29+Y29+X29+U29+T29+S29+R29+Q29+P29+O29+N29+M29+L29+K29+J29+I29+H29</f>
        <v>#REF!</v>
      </c>
    </row>
    <row r="30" spans="1:70" hidden="1">
      <c r="A30" s="6" t="s">
        <v>175</v>
      </c>
      <c r="B30" s="6" t="s">
        <v>176</v>
      </c>
      <c r="C30" s="6" t="s">
        <v>151</v>
      </c>
      <c r="D30" s="6"/>
      <c r="E30" s="6" t="s">
        <v>152</v>
      </c>
      <c r="F30" s="6" t="s">
        <v>10</v>
      </c>
      <c r="G30" s="6"/>
      <c r="H30" s="1"/>
      <c r="I30" s="5"/>
      <c r="J30" s="5"/>
      <c r="K30" s="1"/>
      <c r="L30" s="5"/>
      <c r="M30" s="5"/>
      <c r="N30" s="26"/>
      <c r="O30" s="1"/>
      <c r="P30" s="1"/>
      <c r="Q30" s="1"/>
      <c r="R30" s="1"/>
      <c r="S30" s="1"/>
      <c r="T30" s="1"/>
      <c r="U30" s="1"/>
      <c r="V30" s="5"/>
      <c r="W30" s="5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37" t="e">
        <f>BQ30+BP30+BO30+BN30+BM30+#REF!+#REF!+BG30+BF30+#REF!+BC30+#REF!+#REF!+AY30+#REF!+#REF!+#REF!+#REF!+AS30+#REF!+#REF!+#REF!+#REF!+AM30+AK30+#REF!+#REF!+#REF!+AF30+AD30+AC30+AB30+BL30+AA30+Z30+Y30+X30+U30+T30+S30+R30+Q30+P30+O30+N30+M30+L30+K30+J30+I30+H30</f>
        <v>#REF!</v>
      </c>
    </row>
    <row r="31" spans="1:70" hidden="1">
      <c r="A31" s="6" t="s">
        <v>43</v>
      </c>
      <c r="B31" s="6" t="s">
        <v>44</v>
      </c>
      <c r="C31" s="6" t="s">
        <v>7</v>
      </c>
      <c r="D31" s="6" t="s">
        <v>18</v>
      </c>
      <c r="E31" s="6" t="s">
        <v>13</v>
      </c>
      <c r="F31" s="6" t="s">
        <v>10</v>
      </c>
      <c r="G31" s="6"/>
      <c r="H31" s="1"/>
      <c r="I31" s="5"/>
      <c r="J31" s="5"/>
      <c r="K31" s="1"/>
      <c r="L31" s="5"/>
      <c r="M31" s="5"/>
      <c r="N31" s="26"/>
      <c r="O31" s="1"/>
      <c r="P31" s="1"/>
      <c r="Q31" s="1"/>
      <c r="R31" s="1"/>
      <c r="S31" s="1"/>
      <c r="T31" s="1"/>
      <c r="U31" s="1"/>
      <c r="V31" s="5"/>
      <c r="W31" s="5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37" t="e">
        <f>BQ31+BP31+BO31+BN31+BM31+#REF!+#REF!+BG31+BF31+#REF!+BC31+#REF!+#REF!+AY31+#REF!+#REF!+#REF!+#REF!+AS31+#REF!+#REF!+#REF!+#REF!+AM31+AK31+#REF!+#REF!+#REF!+AF31+AD31+AC31+AB31+BL31+AA31+Z31+Y31+X31+U31+T31+S31+R31+Q31+P31+O31+N31+M31+L31+K31+J31+I31+H31</f>
        <v>#REF!</v>
      </c>
    </row>
    <row r="32" spans="1:70" hidden="1">
      <c r="A32" s="7" t="s">
        <v>45</v>
      </c>
      <c r="B32" s="7" t="s">
        <v>46</v>
      </c>
      <c r="C32" s="7" t="s">
        <v>7</v>
      </c>
      <c r="D32" s="7" t="s">
        <v>8180</v>
      </c>
      <c r="E32" s="7" t="s">
        <v>21</v>
      </c>
      <c r="F32" s="7" t="s">
        <v>10</v>
      </c>
      <c r="G32" s="25"/>
      <c r="H32" s="1"/>
      <c r="I32" s="5"/>
      <c r="J32" s="5"/>
      <c r="K32" s="1"/>
      <c r="L32" s="5"/>
      <c r="M32" s="5"/>
      <c r="N32" s="2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37">
        <f>BQ32+BP32+BO32+BN32+BM32+BG32+BF32+BC32+AY32+AS32+AM32+AL32+AK32+AF32+AE32+AD32+AC32+AB32+++BK32+BL32+AA32+Z32+Y32+X32+V32+U32+T32+S32+R32+Q32+P32+O32+N32+M32+L32+K32+J32+I32+H32+G32</f>
        <v>0</v>
      </c>
    </row>
    <row r="33" spans="1:70" hidden="1">
      <c r="A33" s="6" t="s">
        <v>47</v>
      </c>
      <c r="B33" s="6" t="s">
        <v>48</v>
      </c>
      <c r="C33" s="6" t="s">
        <v>7</v>
      </c>
      <c r="D33" s="6" t="s">
        <v>8180</v>
      </c>
      <c r="E33" s="6" t="s">
        <v>21</v>
      </c>
      <c r="F33" s="6" t="s">
        <v>10</v>
      </c>
      <c r="G33" s="6"/>
      <c r="H33" s="1"/>
      <c r="I33" s="5"/>
      <c r="J33" s="5"/>
      <c r="K33" s="1"/>
      <c r="L33" s="5"/>
      <c r="M33" s="5"/>
      <c r="N33" s="26"/>
      <c r="O33" s="1"/>
      <c r="P33" s="1"/>
      <c r="Q33" s="1"/>
      <c r="R33" s="1"/>
      <c r="S33" s="1"/>
      <c r="T33" s="1"/>
      <c r="U33" s="1"/>
      <c r="V33" s="5"/>
      <c r="W33" s="5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37" t="e">
        <f>BQ33+BP33+BO33+BN33+BM33+#REF!+#REF!+BG33+BF33+#REF!+BC33+#REF!+#REF!+AY33+#REF!+#REF!+#REF!+#REF!+AS33+#REF!+#REF!+#REF!+#REF!+AM33+AK33+#REF!+#REF!+#REF!+AF33+AD33+AC33+AB33+BL33+AA33+Z33+Y33+X33+U33+T33+S33+R33+Q33+P33+O33+N33+M33+L33+K33+J33+I33+H33</f>
        <v>#REF!</v>
      </c>
    </row>
    <row r="34" spans="1:70" hidden="1">
      <c r="A34" s="6" t="s">
        <v>49</v>
      </c>
      <c r="B34" s="6" t="s">
        <v>50</v>
      </c>
      <c r="C34" s="6" t="s">
        <v>7</v>
      </c>
      <c r="D34" s="6" t="s">
        <v>18</v>
      </c>
      <c r="E34" s="6" t="s">
        <v>13</v>
      </c>
      <c r="F34" s="6" t="s">
        <v>10</v>
      </c>
      <c r="G34" s="6"/>
      <c r="H34" s="1"/>
      <c r="I34" s="5"/>
      <c r="J34" s="5"/>
      <c r="K34" s="1"/>
      <c r="L34" s="5"/>
      <c r="M34" s="5"/>
      <c r="N34" s="26"/>
      <c r="O34" s="1"/>
      <c r="P34" s="1"/>
      <c r="Q34" s="1"/>
      <c r="R34" s="1"/>
      <c r="S34" s="1"/>
      <c r="T34" s="1"/>
      <c r="U34" s="1"/>
      <c r="V34" s="5"/>
      <c r="W34" s="5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37" t="e">
        <f>BQ34+BP34+BO34+BN34+BM34+#REF!+#REF!+BG34+BF34+#REF!+BC34+#REF!+#REF!+AY34+#REF!+#REF!+#REF!+#REF!+AS34+#REF!+#REF!+#REF!+#REF!+AM34+AK34+#REF!+#REF!+#REF!+AF34+AD34+AC34+AB34+BL34+AA34+Z34+Y34+X34+U34+T34+S34+R34+Q34+P34+O34+N34+M34+L34+K34+J34+I34+H34</f>
        <v>#REF!</v>
      </c>
    </row>
    <row r="35" spans="1:70" hidden="1">
      <c r="A35" s="6" t="s">
        <v>51</v>
      </c>
      <c r="B35" s="6" t="s">
        <v>52</v>
      </c>
      <c r="C35" s="6" t="s">
        <v>7</v>
      </c>
      <c r="D35" s="6" t="s">
        <v>18</v>
      </c>
      <c r="E35" s="6" t="s">
        <v>31</v>
      </c>
      <c r="F35" s="6" t="s">
        <v>10</v>
      </c>
      <c r="G35" s="6"/>
      <c r="H35" s="1"/>
      <c r="I35" s="5"/>
      <c r="J35" s="5"/>
      <c r="K35" s="1"/>
      <c r="L35" s="5"/>
      <c r="M35" s="5"/>
      <c r="N35" s="26"/>
      <c r="O35" s="1"/>
      <c r="P35" s="1"/>
      <c r="Q35" s="1"/>
      <c r="R35" s="1"/>
      <c r="S35" s="1"/>
      <c r="T35" s="1"/>
      <c r="U35" s="1"/>
      <c r="V35" s="5"/>
      <c r="W35" s="5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37" t="e">
        <f>BQ35+BP35+BO35+BN35+BM35+#REF!+#REF!+BG35+BF35+#REF!+BC35+#REF!+#REF!+AY35+#REF!+#REF!+#REF!+#REF!+AS35+#REF!+#REF!+#REF!+#REF!+AM35+AK35+#REF!+#REF!+#REF!+AF35+AD35+AC35+AB35+BL35+AA35+Z35+Y35+X35+U35+T35+S35+R35+Q35+P35+O35+N35+M35+L35+K35+J35+I35+H35</f>
        <v>#REF!</v>
      </c>
    </row>
    <row r="36" spans="1:70" hidden="1">
      <c r="A36" s="6" t="s">
        <v>53</v>
      </c>
      <c r="B36" s="6" t="s">
        <v>54</v>
      </c>
      <c r="C36" s="6" t="s">
        <v>7</v>
      </c>
      <c r="D36" s="6" t="s">
        <v>18</v>
      </c>
      <c r="E36" s="6" t="s">
        <v>31</v>
      </c>
      <c r="F36" s="6" t="s">
        <v>10</v>
      </c>
      <c r="G36" s="6"/>
      <c r="H36" s="1"/>
      <c r="I36" s="5"/>
      <c r="J36" s="5"/>
      <c r="K36" s="1"/>
      <c r="L36" s="5"/>
      <c r="M36" s="5"/>
      <c r="N36" s="26"/>
      <c r="O36" s="1"/>
      <c r="P36" s="1"/>
      <c r="Q36" s="1"/>
      <c r="R36" s="1"/>
      <c r="S36" s="1"/>
      <c r="T36" s="1"/>
      <c r="U36" s="1"/>
      <c r="V36" s="5"/>
      <c r="W36" s="5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37" t="e">
        <f>BQ36+BP36+BO36+BN36+BM36+#REF!+#REF!+BG36+BF36+#REF!+BC36+#REF!+#REF!+AY36+#REF!+#REF!+#REF!+#REF!+AS36+#REF!+#REF!+#REF!+#REF!+AM36+AK36+#REF!+#REF!+#REF!+AF36+AD36+AC36+AB36+BL36+AA36+Z36+Y36+X36+U36+T36+S36+R36+Q36+P36+O36+N36+M36+L36+K36+J36+I36+H36</f>
        <v>#REF!</v>
      </c>
    </row>
    <row r="37" spans="1:70" hidden="1">
      <c r="A37" s="7" t="s">
        <v>55</v>
      </c>
      <c r="B37" s="7" t="s">
        <v>56</v>
      </c>
      <c r="C37" s="7" t="s">
        <v>7</v>
      </c>
      <c r="D37" s="7" t="s">
        <v>8180</v>
      </c>
      <c r="E37" s="7" t="s">
        <v>21</v>
      </c>
      <c r="F37" s="7" t="s">
        <v>10</v>
      </c>
      <c r="G37" s="25"/>
      <c r="H37" s="1"/>
      <c r="I37" s="5"/>
      <c r="J37" s="5"/>
      <c r="K37" s="1"/>
      <c r="L37" s="5"/>
      <c r="M37" s="5"/>
      <c r="N37" s="2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37">
        <f>BQ37+BP37+BO37+BN37+BM37+BG37+BF37+BC37+AY37+AS37+AM37+AL37+AK37+AF37+AE37+AD37+AC37+AB37+++BK37+BL37+AA37+Z37+Y37+X37+V37+U37+T37+S37+R37+Q37+P37+O37+N37+M37+L37+K37+J37+I37+H37+G37</f>
        <v>0</v>
      </c>
    </row>
    <row r="38" spans="1:70" hidden="1">
      <c r="A38" s="6" t="s">
        <v>57</v>
      </c>
      <c r="B38" s="6" t="s">
        <v>58</v>
      </c>
      <c r="C38" s="6" t="s">
        <v>7</v>
      </c>
      <c r="D38" s="6" t="s">
        <v>8180</v>
      </c>
      <c r="E38" s="6" t="s">
        <v>21</v>
      </c>
      <c r="F38" s="6" t="s">
        <v>10</v>
      </c>
      <c r="G38" s="6"/>
      <c r="H38" s="1"/>
      <c r="I38" s="5"/>
      <c r="J38" s="5"/>
      <c r="K38" s="1"/>
      <c r="L38" s="5"/>
      <c r="M38" s="5"/>
      <c r="N38" s="26"/>
      <c r="O38" s="1"/>
      <c r="P38" s="1"/>
      <c r="Q38" s="1"/>
      <c r="R38" s="1"/>
      <c r="S38" s="1"/>
      <c r="T38" s="1"/>
      <c r="U38" s="1"/>
      <c r="V38" s="5"/>
      <c r="W38" s="5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37" t="e">
        <f>BQ38+BP38+BO38+BN38+BM38+#REF!+#REF!+BG38+BF38+#REF!+BC38+#REF!+#REF!+AY38+#REF!+#REF!+#REF!+#REF!+AS38+#REF!+#REF!+#REF!+#REF!+AM38+AK38+#REF!+#REF!+#REF!+AF38+AD38+AC38+AB38+BL38+AA38+Z38+Y38+X38+U38+T38+S38+R38+Q38+P38+O38+N38+M38+L38+K38+J38+I38+H38</f>
        <v>#REF!</v>
      </c>
    </row>
    <row r="39" spans="1:70" hidden="1">
      <c r="A39" s="6" t="s">
        <v>59</v>
      </c>
      <c r="B39" s="6" t="s">
        <v>60</v>
      </c>
      <c r="C39" s="6" t="s">
        <v>7</v>
      </c>
      <c r="D39" s="6" t="s">
        <v>18</v>
      </c>
      <c r="E39" s="6" t="s">
        <v>31</v>
      </c>
      <c r="F39" s="6" t="s">
        <v>10</v>
      </c>
      <c r="G39" s="6"/>
      <c r="H39" s="1"/>
      <c r="I39" s="5"/>
      <c r="J39" s="5"/>
      <c r="K39" s="1"/>
      <c r="L39" s="5"/>
      <c r="M39" s="5"/>
      <c r="N39" s="26"/>
      <c r="O39" s="1"/>
      <c r="P39" s="1"/>
      <c r="Q39" s="1"/>
      <c r="R39" s="1"/>
      <c r="S39" s="1"/>
      <c r="T39" s="1"/>
      <c r="U39" s="1"/>
      <c r="V39" s="5"/>
      <c r="W39" s="5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37" t="e">
        <f>BQ39+BP39+BO39+BN39+BM39+#REF!+#REF!+BG39+BF39+#REF!+BC39+#REF!+#REF!+AY39+#REF!+#REF!+#REF!+#REF!+AS39+#REF!+#REF!+#REF!+#REF!+AM39+AK39+#REF!+#REF!+#REF!+AF39+AD39+AC39+AB39+BL39+AA39+Z39+Y39+X39+U39+T39+S39+R39+Q39+P39+O39+N39+M39+L39+K39+J39+I39+H39</f>
        <v>#REF!</v>
      </c>
    </row>
    <row r="40" spans="1:70" hidden="1">
      <c r="A40" s="6" t="s">
        <v>61</v>
      </c>
      <c r="B40" s="6" t="s">
        <v>62</v>
      </c>
      <c r="C40" s="6" t="s">
        <v>7</v>
      </c>
      <c r="D40" s="6" t="s">
        <v>18</v>
      </c>
      <c r="E40" s="6" t="s">
        <v>21</v>
      </c>
      <c r="F40" s="6" t="s">
        <v>10</v>
      </c>
      <c r="G40" s="6"/>
      <c r="H40" s="1"/>
      <c r="I40" s="5"/>
      <c r="J40" s="5"/>
      <c r="K40" s="1"/>
      <c r="L40" s="5"/>
      <c r="M40" s="5"/>
      <c r="N40" s="26"/>
      <c r="O40" s="1"/>
      <c r="P40" s="1"/>
      <c r="Q40" s="1"/>
      <c r="R40" s="1"/>
      <c r="S40" s="1"/>
      <c r="T40" s="1"/>
      <c r="U40" s="1"/>
      <c r="V40" s="5"/>
      <c r="W40" s="5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37" t="e">
        <f>BQ40+BP40+BO40+BN40+BM40+#REF!+#REF!+BG40+BF40+#REF!+BC40+#REF!+#REF!+AY40+#REF!+#REF!+#REF!+#REF!+AS40+#REF!+#REF!+#REF!+#REF!+AM40+AK40+#REF!+#REF!+#REF!+AF40+AD40+AC40+AB40+BL40+AA40+Z40+Y40+X40+U40+T40+S40+R40+Q40+P40+O40+N40+M40+L40+K40+J40+I40+H40</f>
        <v>#REF!</v>
      </c>
    </row>
    <row r="41" spans="1:70" hidden="1">
      <c r="A41" s="6" t="s">
        <v>177</v>
      </c>
      <c r="B41" s="6" t="s">
        <v>178</v>
      </c>
      <c r="C41" s="6" t="s">
        <v>151</v>
      </c>
      <c r="D41" s="6"/>
      <c r="E41" s="6" t="s">
        <v>152</v>
      </c>
      <c r="F41" s="6" t="s">
        <v>10</v>
      </c>
      <c r="G41" s="6"/>
      <c r="H41" s="1"/>
      <c r="I41" s="5"/>
      <c r="J41" s="5"/>
      <c r="K41" s="1"/>
      <c r="L41" s="5"/>
      <c r="M41" s="5"/>
      <c r="N41" s="26"/>
      <c r="O41" s="1"/>
      <c r="P41" s="1"/>
      <c r="Q41" s="1"/>
      <c r="R41" s="1"/>
      <c r="S41" s="1"/>
      <c r="T41" s="1"/>
      <c r="U41" s="1"/>
      <c r="V41" s="5"/>
      <c r="W41" s="5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37" t="e">
        <f>BQ41+BP41+BO41+BN41+BM41+#REF!+#REF!+BG41+BF41+#REF!+BC41+#REF!+#REF!+AY41+#REF!+#REF!+#REF!+#REF!+AS41+#REF!+#REF!+#REF!+#REF!+AM41+AK41+#REF!+#REF!+#REF!+AF41+AD41+AC41+AB41+BL41+AA41+Z41+Y41+X41+U41+T41+S41+R41+Q41+P41+O41+N41+M41+L41+K41+J41+I41+H41</f>
        <v>#REF!</v>
      </c>
    </row>
    <row r="42" spans="1:70" hidden="1">
      <c r="A42" s="6" t="s">
        <v>7264</v>
      </c>
      <c r="B42" s="6" t="s">
        <v>7505</v>
      </c>
      <c r="C42" s="6" t="s">
        <v>151</v>
      </c>
      <c r="D42" s="6"/>
      <c r="E42" s="6" t="s">
        <v>8182</v>
      </c>
      <c r="F42" s="6" t="s">
        <v>10</v>
      </c>
      <c r="G42" s="6"/>
      <c r="H42" s="1"/>
      <c r="I42" s="5"/>
      <c r="J42" s="5"/>
      <c r="K42" s="1"/>
      <c r="L42" s="5"/>
      <c r="M42" s="5"/>
      <c r="N42" s="26"/>
      <c r="O42" s="1"/>
      <c r="P42" s="1"/>
      <c r="Q42" s="1"/>
      <c r="R42" s="1"/>
      <c r="S42" s="1"/>
      <c r="T42" s="1"/>
      <c r="U42" s="1"/>
      <c r="V42" s="5"/>
      <c r="W42" s="5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37" t="e">
        <f>BQ42+BP42+BO42+BN42+BM42+#REF!+#REF!+BG42+BF42+#REF!+BC42+#REF!+#REF!+AY42+#REF!+#REF!+#REF!+#REF!+AS42+#REF!+#REF!+#REF!+#REF!+AM42+AK42+#REF!+#REF!+#REF!+AF42+AD42+AC42+AB42+BL42+AA42+Z42+Y42+X42+U42+T42+S42+R42+Q42+P42+O42+N42+M42+L42+K42+J42+I42+H42</f>
        <v>#REF!</v>
      </c>
    </row>
    <row r="43" spans="1:70" hidden="1">
      <c r="A43" s="6" t="s">
        <v>7265</v>
      </c>
      <c r="B43" s="6" t="s">
        <v>7506</v>
      </c>
      <c r="C43" s="6" t="s">
        <v>151</v>
      </c>
      <c r="D43" s="6"/>
      <c r="E43" s="6" t="s">
        <v>8182</v>
      </c>
      <c r="F43" s="6" t="s">
        <v>10</v>
      </c>
      <c r="G43" s="6"/>
      <c r="H43" s="1"/>
      <c r="I43" s="5"/>
      <c r="J43" s="5"/>
      <c r="K43" s="1"/>
      <c r="L43" s="5"/>
      <c r="M43" s="5"/>
      <c r="N43" s="26"/>
      <c r="O43" s="1"/>
      <c r="P43" s="1"/>
      <c r="Q43" s="1"/>
      <c r="R43" s="1"/>
      <c r="S43" s="1"/>
      <c r="T43" s="1"/>
      <c r="U43" s="1"/>
      <c r="V43" s="5"/>
      <c r="W43" s="5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37" t="e">
        <f>BQ43+BP43+BO43+BN43+BM43+#REF!+#REF!+BG43+BF43+#REF!+BC43+#REF!+#REF!+AY43+#REF!+#REF!+#REF!+#REF!+AS43+#REF!+#REF!+#REF!+#REF!+AM43+AK43+#REF!+#REF!+#REF!+AF43+AD43+AC43+AB43+BL43+AA43+Z43+Y43+X43+U43+T43+S43+R43+Q43+P43+O43+N43+M43+L43+K43+J43+I43+H43</f>
        <v>#REF!</v>
      </c>
    </row>
    <row r="44" spans="1:70" hidden="1">
      <c r="A44" s="6" t="s">
        <v>63</v>
      </c>
      <c r="B44" s="6" t="s">
        <v>64</v>
      </c>
      <c r="C44" s="6" t="s">
        <v>7</v>
      </c>
      <c r="D44" s="6" t="s">
        <v>18</v>
      </c>
      <c r="E44" s="6" t="s">
        <v>13</v>
      </c>
      <c r="F44" s="6" t="s">
        <v>10</v>
      </c>
      <c r="G44" s="6"/>
      <c r="H44" s="1"/>
      <c r="I44" s="5"/>
      <c r="J44" s="5"/>
      <c r="K44" s="1"/>
      <c r="L44" s="5"/>
      <c r="M44" s="5"/>
      <c r="N44" s="26"/>
      <c r="O44" s="1"/>
      <c r="P44" s="1"/>
      <c r="Q44" s="1"/>
      <c r="R44" s="1"/>
      <c r="S44" s="1"/>
      <c r="T44" s="1"/>
      <c r="U44" s="1"/>
      <c r="V44" s="5"/>
      <c r="W44" s="5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37" t="e">
        <f>BQ44+BP44+BO44+BN44+BM44+#REF!+#REF!+BG44+BF44+#REF!+BC44+#REF!+#REF!+AY44+#REF!+#REF!+#REF!+#REF!+AS44+#REF!+#REF!+#REF!+#REF!+AM44+AK44+#REF!+#REF!+#REF!+AF44+AD44+AC44+AB44+BL44+AA44+Z44+Y44+X44+U44+T44+S44+R44+Q44+P44+O44+N44+M44+L44+K44+J44+I44+H44</f>
        <v>#REF!</v>
      </c>
    </row>
    <row r="45" spans="1:70" hidden="1">
      <c r="A45" s="6" t="s">
        <v>65</v>
      </c>
      <c r="B45" s="6" t="s">
        <v>66</v>
      </c>
      <c r="C45" s="6" t="s">
        <v>7</v>
      </c>
      <c r="D45" s="6" t="s">
        <v>67</v>
      </c>
      <c r="E45" s="6" t="s">
        <v>67</v>
      </c>
      <c r="F45" s="6" t="s">
        <v>10</v>
      </c>
      <c r="G45" s="6"/>
      <c r="H45" s="1"/>
      <c r="I45" s="5"/>
      <c r="J45" s="5"/>
      <c r="K45" s="1"/>
      <c r="L45" s="5"/>
      <c r="M45" s="5"/>
      <c r="N45" s="26"/>
      <c r="O45" s="1"/>
      <c r="P45" s="1"/>
      <c r="Q45" s="1"/>
      <c r="R45" s="1"/>
      <c r="S45" s="1"/>
      <c r="T45" s="1"/>
      <c r="U45" s="1"/>
      <c r="V45" s="5"/>
      <c r="W45" s="5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37" t="e">
        <f>BQ45+BP45+BO45+BN45+BM45+#REF!+#REF!+BG45+BF45+#REF!+BC45+#REF!+#REF!+AY45+#REF!+#REF!+#REF!+#REF!+AS45+#REF!+#REF!+#REF!+#REF!+AM45+AK45+#REF!+#REF!+#REF!+AF45+AD45+AC45+AB45+BL45+AA45+Z45+Y45+X45+U45+T45+S45+R45+Q45+P45+O45+N45+M45+L45+K45+J45+I45+H45</f>
        <v>#REF!</v>
      </c>
    </row>
    <row r="46" spans="1:70" hidden="1">
      <c r="A46" s="6" t="s">
        <v>7183</v>
      </c>
      <c r="B46" s="6" t="s">
        <v>7378</v>
      </c>
      <c r="C46" s="6" t="s">
        <v>7</v>
      </c>
      <c r="D46" s="6" t="s">
        <v>8180</v>
      </c>
      <c r="E46" s="6" t="s">
        <v>8182</v>
      </c>
      <c r="F46" s="6" t="s">
        <v>10</v>
      </c>
      <c r="G46" s="6"/>
      <c r="H46" s="1"/>
      <c r="I46" s="5"/>
      <c r="J46" s="5"/>
      <c r="K46" s="1"/>
      <c r="L46" s="5"/>
      <c r="M46" s="5"/>
      <c r="N46" s="26"/>
      <c r="O46" s="1"/>
      <c r="P46" s="1"/>
      <c r="Q46" s="1"/>
      <c r="R46" s="1"/>
      <c r="S46" s="1"/>
      <c r="T46" s="1"/>
      <c r="U46" s="1"/>
      <c r="V46" s="5"/>
      <c r="W46" s="5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37" t="e">
        <f>BQ46+BP46+BO46+BN46+BM46+#REF!+#REF!+BG46+BF46+#REF!+BC46+#REF!+#REF!+AY46+#REF!+#REF!+#REF!+#REF!+AS46+#REF!+#REF!+#REF!+#REF!+AM46+AK46+#REF!+#REF!+#REF!+AF46+AD46+AC46+AB46+BL46+AA46+Z46+Y46+X46+U46+T46+S46+R46+Q46+P46+O46+N46+M46+L46+K46+J46+I46+H46</f>
        <v>#REF!</v>
      </c>
    </row>
    <row r="47" spans="1:70" hidden="1">
      <c r="A47" s="6" t="s">
        <v>68</v>
      </c>
      <c r="B47" s="6" t="s">
        <v>69</v>
      </c>
      <c r="C47" s="6" t="s">
        <v>7</v>
      </c>
      <c r="D47" s="6" t="s">
        <v>67</v>
      </c>
      <c r="E47" s="6" t="s">
        <v>67</v>
      </c>
      <c r="F47" s="6" t="s">
        <v>10</v>
      </c>
      <c r="G47" s="6"/>
      <c r="H47" s="1"/>
      <c r="I47" s="5"/>
      <c r="J47" s="5"/>
      <c r="K47" s="1"/>
      <c r="L47" s="5"/>
      <c r="M47" s="5"/>
      <c r="N47" s="26"/>
      <c r="O47" s="1"/>
      <c r="P47" s="1"/>
      <c r="Q47" s="1"/>
      <c r="R47" s="1"/>
      <c r="S47" s="1"/>
      <c r="T47" s="1"/>
      <c r="U47" s="1"/>
      <c r="V47" s="5"/>
      <c r="W47" s="5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37" t="e">
        <f>BQ47+BP47+BO47+BN47+BM47+#REF!+#REF!+BG47+BF47+#REF!+BC47+#REF!+#REF!+AY47+#REF!+#REF!+#REF!+#REF!+AS47+#REF!+#REF!+#REF!+#REF!+AM47+AK47+#REF!+#REF!+#REF!+AF47+AD47+AC47+AB47+BL47+AA47+Z47+Y47+X47+U47+T47+S47+R47+Q47+P47+O47+N47+M47+L47+K47+J47+I47+H47</f>
        <v>#REF!</v>
      </c>
    </row>
    <row r="48" spans="1:70" hidden="1">
      <c r="A48" s="6" t="s">
        <v>70</v>
      </c>
      <c r="B48" s="6" t="s">
        <v>71</v>
      </c>
      <c r="C48" s="6" t="s">
        <v>7</v>
      </c>
      <c r="D48" s="6" t="s">
        <v>67</v>
      </c>
      <c r="E48" s="6" t="s">
        <v>67</v>
      </c>
      <c r="F48" s="6" t="s">
        <v>10</v>
      </c>
      <c r="G48" s="6"/>
      <c r="H48" s="1"/>
      <c r="I48" s="5"/>
      <c r="J48" s="5"/>
      <c r="K48" s="1"/>
      <c r="L48" s="5"/>
      <c r="M48" s="5"/>
      <c r="N48" s="26"/>
      <c r="O48" s="1"/>
      <c r="P48" s="1"/>
      <c r="Q48" s="1"/>
      <c r="R48" s="1"/>
      <c r="S48" s="1"/>
      <c r="T48" s="1"/>
      <c r="U48" s="1"/>
      <c r="V48" s="5"/>
      <c r="W48" s="5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37" t="e">
        <f>BQ48+BP48+BO48+BN48+BM48+#REF!+#REF!+BG48+BF48+#REF!+BC48+#REF!+#REF!+AY48+#REF!+#REF!+#REF!+#REF!+AS48+#REF!+#REF!+#REF!+#REF!+AM48+AK48+#REF!+#REF!+#REF!+AF48+AD48+AC48+AB48+BL48+AA48+Z48+Y48+X48+U48+T48+S48+R48+Q48+P48+O48+N48+M48+L48+K48+J48+I48+H48</f>
        <v>#REF!</v>
      </c>
    </row>
    <row r="49" spans="1:70" hidden="1">
      <c r="A49" s="6" t="s">
        <v>7184</v>
      </c>
      <c r="B49" s="6" t="s">
        <v>7379</v>
      </c>
      <c r="C49" s="6" t="s">
        <v>7</v>
      </c>
      <c r="D49" s="6" t="s">
        <v>8180</v>
      </c>
      <c r="E49" s="6" t="s">
        <v>8182</v>
      </c>
      <c r="F49" s="6" t="s">
        <v>10</v>
      </c>
      <c r="G49" s="6"/>
      <c r="H49" s="1"/>
      <c r="I49" s="5"/>
      <c r="J49" s="5"/>
      <c r="K49" s="1"/>
      <c r="L49" s="5"/>
      <c r="M49" s="5"/>
      <c r="N49" s="26"/>
      <c r="O49" s="1"/>
      <c r="P49" s="1"/>
      <c r="Q49" s="1"/>
      <c r="R49" s="1"/>
      <c r="S49" s="1"/>
      <c r="T49" s="1"/>
      <c r="U49" s="1"/>
      <c r="V49" s="5"/>
      <c r="W49" s="5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37" t="e">
        <f>BQ49+BP49+BO49+BN49+BM49+#REF!+#REF!+BG49+BF49+#REF!+BC49+#REF!+#REF!+AY49+#REF!+#REF!+#REF!+#REF!+AS49+#REF!+#REF!+#REF!+#REF!+AM49+AK49+#REF!+#REF!+#REF!+AF49+AD49+AC49+AB49+BL49+AA49+Z49+Y49+X49+U49+T49+S49+R49+Q49+P49+O49+N49+M49+L49+K49+J49+I49+H49</f>
        <v>#REF!</v>
      </c>
    </row>
    <row r="50" spans="1:70" hidden="1">
      <c r="A50" s="6" t="s">
        <v>7266</v>
      </c>
      <c r="B50" s="6" t="s">
        <v>7507</v>
      </c>
      <c r="C50" s="6" t="s">
        <v>151</v>
      </c>
      <c r="D50" s="6"/>
      <c r="E50" s="6" t="s">
        <v>8182</v>
      </c>
      <c r="F50" s="6" t="s">
        <v>10</v>
      </c>
      <c r="G50" s="6"/>
      <c r="H50" s="1"/>
      <c r="I50" s="5"/>
      <c r="J50" s="5"/>
      <c r="K50" s="1"/>
      <c r="L50" s="5"/>
      <c r="M50" s="5"/>
      <c r="N50" s="26"/>
      <c r="O50" s="1"/>
      <c r="P50" s="1"/>
      <c r="Q50" s="1"/>
      <c r="R50" s="1"/>
      <c r="S50" s="1"/>
      <c r="T50" s="1"/>
      <c r="U50" s="1"/>
      <c r="V50" s="5"/>
      <c r="W50" s="5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37" t="e">
        <f>BQ50+BP50+BO50+BN50+BM50+#REF!+#REF!+BG50+BF50+#REF!+BC50+#REF!+#REF!+AY50+#REF!+#REF!+#REF!+#REF!+AS50+#REF!+#REF!+#REF!+#REF!+AM50+AK50+#REF!+#REF!+#REF!+AF50+AD50+AC50+AB50+BL50+AA50+Z50+Y50+X50+U50+T50+S50+R50+Q50+P50+O50+N50+M50+L50+K50+J50+I50+H50</f>
        <v>#REF!</v>
      </c>
    </row>
    <row r="51" spans="1:70" hidden="1">
      <c r="A51" s="6" t="s">
        <v>72</v>
      </c>
      <c r="B51" s="6" t="s">
        <v>73</v>
      </c>
      <c r="C51" s="6" t="s">
        <v>7</v>
      </c>
      <c r="D51" s="6" t="s">
        <v>67</v>
      </c>
      <c r="E51" s="6" t="s">
        <v>67</v>
      </c>
      <c r="F51" s="6" t="s">
        <v>10</v>
      </c>
      <c r="G51" s="6"/>
      <c r="H51" s="1"/>
      <c r="I51" s="5"/>
      <c r="J51" s="5"/>
      <c r="K51" s="1"/>
      <c r="L51" s="5"/>
      <c r="M51" s="5"/>
      <c r="N51" s="26"/>
      <c r="O51" s="1"/>
      <c r="P51" s="1"/>
      <c r="Q51" s="1"/>
      <c r="R51" s="1"/>
      <c r="S51" s="1"/>
      <c r="T51" s="1"/>
      <c r="U51" s="1"/>
      <c r="V51" s="5"/>
      <c r="W51" s="5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37" t="e">
        <f>BQ51+BP51+BO51+BN51+BM51+#REF!+#REF!+BG51+BF51+#REF!+BC51+#REF!+#REF!+AY51+#REF!+#REF!+#REF!+#REF!+AS51+#REF!+#REF!+#REF!+#REF!+AM51+AK51+#REF!+#REF!+#REF!+AF51+AD51+AC51+AB51+BL51+AA51+Z51+Y51+X51+U51+T51+S51+R51+Q51+P51+O51+N51+M51+L51+K51+J51+I51+H51</f>
        <v>#REF!</v>
      </c>
    </row>
    <row r="52" spans="1:70" hidden="1">
      <c r="A52" s="6" t="s">
        <v>74</v>
      </c>
      <c r="B52" s="6" t="s">
        <v>75</v>
      </c>
      <c r="C52" s="6" t="s">
        <v>7</v>
      </c>
      <c r="D52" s="6" t="s">
        <v>67</v>
      </c>
      <c r="E52" s="6" t="s">
        <v>67</v>
      </c>
      <c r="F52" s="6" t="s">
        <v>10</v>
      </c>
      <c r="G52" s="6"/>
      <c r="H52" s="1"/>
      <c r="I52" s="5"/>
      <c r="J52" s="5"/>
      <c r="K52" s="1"/>
      <c r="L52" s="5"/>
      <c r="M52" s="5"/>
      <c r="N52" s="26"/>
      <c r="O52" s="1"/>
      <c r="P52" s="1"/>
      <c r="Q52" s="1"/>
      <c r="R52" s="1"/>
      <c r="S52" s="1"/>
      <c r="T52" s="1"/>
      <c r="U52" s="1"/>
      <c r="V52" s="5"/>
      <c r="W52" s="5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37" t="e">
        <f>BQ52+BP52+BO52+BN52+BM52+#REF!+#REF!+BG52+BF52+#REF!+BC52+#REF!+#REF!+AY52+#REF!+#REF!+#REF!+#REF!+AS52+#REF!+#REF!+#REF!+#REF!+AM52+AK52+#REF!+#REF!+#REF!+AF52+AD52+AC52+AB52+BL52+AA52+Z52+Y52+X52+U52+T52+S52+R52+Q52+P52+O52+N52+M52+L52+K52+J52+I52+H52</f>
        <v>#REF!</v>
      </c>
    </row>
    <row r="53" spans="1:70" hidden="1">
      <c r="A53" s="6" t="s">
        <v>76</v>
      </c>
      <c r="B53" s="6" t="s">
        <v>77</v>
      </c>
      <c r="C53" s="6" t="s">
        <v>7</v>
      </c>
      <c r="D53" s="6" t="s">
        <v>67</v>
      </c>
      <c r="E53" s="6" t="s">
        <v>67</v>
      </c>
      <c r="F53" s="6" t="s">
        <v>10</v>
      </c>
      <c r="G53" s="6"/>
      <c r="H53" s="1"/>
      <c r="I53" s="5"/>
      <c r="J53" s="5"/>
      <c r="K53" s="1"/>
      <c r="L53" s="5"/>
      <c r="M53" s="5"/>
      <c r="N53" s="26"/>
      <c r="O53" s="1"/>
      <c r="P53" s="1"/>
      <c r="Q53" s="1"/>
      <c r="R53" s="1"/>
      <c r="S53" s="1"/>
      <c r="T53" s="1"/>
      <c r="U53" s="1"/>
      <c r="V53" s="5"/>
      <c r="W53" s="5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37" t="e">
        <f>BQ53+BP53+BO53+BN53+BM53+#REF!+#REF!+BG53+BF53+#REF!+BC53+#REF!+#REF!+AY53+#REF!+#REF!+#REF!+#REF!+AS53+#REF!+#REF!+#REF!+#REF!+AM53+AK53+#REF!+#REF!+#REF!+AF53+AD53+AC53+AB53+BL53+AA53+Z53+Y53+X53+U53+T53+S53+R53+Q53+P53+O53+N53+M53+L53+K53+J53+I53+H53</f>
        <v>#REF!</v>
      </c>
    </row>
    <row r="54" spans="1:70" hidden="1">
      <c r="A54" s="6" t="s">
        <v>78</v>
      </c>
      <c r="B54" s="6" t="s">
        <v>79</v>
      </c>
      <c r="C54" s="6" t="s">
        <v>7</v>
      </c>
      <c r="D54" s="6" t="s">
        <v>67</v>
      </c>
      <c r="E54" s="6" t="s">
        <v>67</v>
      </c>
      <c r="F54" s="6" t="s">
        <v>10</v>
      </c>
      <c r="G54" s="6"/>
      <c r="H54" s="1"/>
      <c r="I54" s="5"/>
      <c r="J54" s="5"/>
      <c r="K54" s="1"/>
      <c r="L54" s="5"/>
      <c r="M54" s="5"/>
      <c r="N54" s="26"/>
      <c r="O54" s="1"/>
      <c r="P54" s="1"/>
      <c r="Q54" s="1"/>
      <c r="R54" s="1"/>
      <c r="S54" s="1"/>
      <c r="T54" s="1"/>
      <c r="U54" s="1"/>
      <c r="V54" s="5"/>
      <c r="W54" s="5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37" t="e">
        <f>BQ54+BP54+BO54+BN54+BM54+#REF!+#REF!+BG54+BF54+#REF!+BC54+#REF!+#REF!+AY54+#REF!+#REF!+#REF!+#REF!+AS54+#REF!+#REF!+#REF!+#REF!+AM54+AK54+#REF!+#REF!+#REF!+AF54+AD54+AC54+AB54+BL54+AA54+Z54+Y54+X54+U54+T54+S54+R54+Q54+P54+O54+N54+M54+L54+K54+J54+I54+H54</f>
        <v>#REF!</v>
      </c>
    </row>
    <row r="55" spans="1:70" hidden="1">
      <c r="A55" s="6" t="s">
        <v>80</v>
      </c>
      <c r="B55" s="6" t="s">
        <v>81</v>
      </c>
      <c r="C55" s="6" t="s">
        <v>7</v>
      </c>
      <c r="D55" s="6" t="s">
        <v>67</v>
      </c>
      <c r="E55" s="6" t="s">
        <v>67</v>
      </c>
      <c r="F55" s="6" t="s">
        <v>10</v>
      </c>
      <c r="G55" s="6"/>
      <c r="H55" s="1"/>
      <c r="I55" s="5"/>
      <c r="J55" s="5"/>
      <c r="K55" s="1"/>
      <c r="L55" s="5"/>
      <c r="M55" s="5"/>
      <c r="N55" s="26"/>
      <c r="O55" s="1"/>
      <c r="P55" s="1"/>
      <c r="Q55" s="1"/>
      <c r="R55" s="1"/>
      <c r="S55" s="1"/>
      <c r="T55" s="1"/>
      <c r="U55" s="1"/>
      <c r="V55" s="5"/>
      <c r="W55" s="5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37" t="e">
        <f>BQ55+BP55+BO55+BN55+BM55+#REF!+#REF!+BG55+BF55+#REF!+BC55+#REF!+#REF!+AY55+#REF!+#REF!+#REF!+#REF!+AS55+#REF!+#REF!+#REF!+#REF!+AM55+AK55+#REF!+#REF!+#REF!+AF55+AD55+AC55+AB55+BL55+AA55+Z55+Y55+X55+U55+T55+S55+R55+Q55+P55+O55+N55+M55+L55+K55+J55+I55+H55</f>
        <v>#REF!</v>
      </c>
    </row>
    <row r="56" spans="1:70" hidden="1">
      <c r="A56" s="6" t="s">
        <v>179</v>
      </c>
      <c r="B56" s="6" t="s">
        <v>180</v>
      </c>
      <c r="C56" s="6" t="s">
        <v>151</v>
      </c>
      <c r="D56" s="6"/>
      <c r="E56" s="6" t="s">
        <v>152</v>
      </c>
      <c r="F56" s="6" t="s">
        <v>10</v>
      </c>
      <c r="G56" s="6"/>
      <c r="H56" s="1"/>
      <c r="I56" s="5"/>
      <c r="J56" s="5"/>
      <c r="K56" s="1"/>
      <c r="L56" s="5"/>
      <c r="M56" s="5"/>
      <c r="N56" s="26"/>
      <c r="O56" s="1"/>
      <c r="P56" s="1"/>
      <c r="Q56" s="1"/>
      <c r="R56" s="1"/>
      <c r="S56" s="1"/>
      <c r="T56" s="1"/>
      <c r="U56" s="1"/>
      <c r="V56" s="5"/>
      <c r="W56" s="5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37" t="e">
        <f>BQ56+BP56+BO56+BN56+BM56+#REF!+#REF!+BG56+BF56+#REF!+BC56+#REF!+#REF!+AY56+#REF!+#REF!+#REF!+#REF!+AS56+#REF!+#REF!+#REF!+#REF!+AM56+AK56+#REF!+#REF!+#REF!+AF56+AD56+AC56+AB56+BL56+AA56+Z56+Y56+X56+U56+T56+S56+R56+Q56+P56+O56+N56+M56+L56+K56+J56+I56+H56</f>
        <v>#REF!</v>
      </c>
    </row>
    <row r="57" spans="1:70" hidden="1">
      <c r="A57" s="6" t="s">
        <v>82</v>
      </c>
      <c r="B57" s="6" t="s">
        <v>83</v>
      </c>
      <c r="C57" s="6" t="s">
        <v>7</v>
      </c>
      <c r="D57" s="6" t="s">
        <v>67</v>
      </c>
      <c r="E57" s="6" t="s">
        <v>67</v>
      </c>
      <c r="F57" s="6" t="s">
        <v>10</v>
      </c>
      <c r="G57" s="6"/>
      <c r="H57" s="1"/>
      <c r="I57" s="5"/>
      <c r="J57" s="5"/>
      <c r="K57" s="1"/>
      <c r="L57" s="5"/>
      <c r="M57" s="5"/>
      <c r="N57" s="26"/>
      <c r="O57" s="1"/>
      <c r="P57" s="1"/>
      <c r="Q57" s="1"/>
      <c r="R57" s="1"/>
      <c r="S57" s="1"/>
      <c r="T57" s="1"/>
      <c r="U57" s="1"/>
      <c r="V57" s="5"/>
      <c r="W57" s="5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37" t="e">
        <f>BQ57+BP57+BO57+BN57+BM57+#REF!+#REF!+BG57+BF57+#REF!+BC57+#REF!+#REF!+AY57+#REF!+#REF!+#REF!+#REF!+AS57+#REF!+#REF!+#REF!+#REF!+AM57+AK57+#REF!+#REF!+#REF!+AF57+AD57+AC57+AB57+BL57+AA57+Z57+Y57+X57+U57+T57+S57+R57+Q57+P57+O57+N57+M57+L57+K57+J57+I57+H57</f>
        <v>#REF!</v>
      </c>
    </row>
    <row r="58" spans="1:70" hidden="1">
      <c r="A58" s="6" t="s">
        <v>84</v>
      </c>
      <c r="B58" s="6" t="s">
        <v>85</v>
      </c>
      <c r="C58" s="6" t="s">
        <v>7</v>
      </c>
      <c r="D58" s="6" t="s">
        <v>67</v>
      </c>
      <c r="E58" s="6" t="s">
        <v>67</v>
      </c>
      <c r="F58" s="6" t="s">
        <v>10</v>
      </c>
      <c r="G58" s="6"/>
      <c r="H58" s="1"/>
      <c r="I58" s="5"/>
      <c r="J58" s="5"/>
      <c r="K58" s="1"/>
      <c r="L58" s="5"/>
      <c r="M58" s="5"/>
      <c r="N58" s="26"/>
      <c r="O58" s="1"/>
      <c r="P58" s="1"/>
      <c r="Q58" s="1"/>
      <c r="R58" s="1"/>
      <c r="S58" s="1"/>
      <c r="T58" s="1"/>
      <c r="U58" s="1"/>
      <c r="V58" s="5"/>
      <c r="W58" s="5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37" t="e">
        <f>BQ58+BP58+BO58+BN58+BM58+#REF!+#REF!+BG58+BF58+#REF!+BC58+#REF!+#REF!+AY58+#REF!+#REF!+#REF!+#REF!+AS58+#REF!+#REF!+#REF!+#REF!+AM58+AK58+#REF!+#REF!+#REF!+AF58+AD58+AC58+AB58+BL58+AA58+Z58+Y58+X58+U58+T58+S58+R58+Q58+P58+O58+N58+M58+L58+K58+J58+I58+H58</f>
        <v>#REF!</v>
      </c>
    </row>
    <row r="59" spans="1:70" hidden="1">
      <c r="A59" s="6" t="s">
        <v>181</v>
      </c>
      <c r="B59" s="6" t="s">
        <v>182</v>
      </c>
      <c r="C59" s="6" t="s">
        <v>151</v>
      </c>
      <c r="D59" s="6"/>
      <c r="E59" s="6" t="s">
        <v>152</v>
      </c>
      <c r="F59" s="6" t="s">
        <v>10</v>
      </c>
      <c r="G59" s="6"/>
      <c r="H59" s="1"/>
      <c r="I59" s="5"/>
      <c r="J59" s="5"/>
      <c r="K59" s="1"/>
      <c r="L59" s="5"/>
      <c r="M59" s="5"/>
      <c r="N59" s="26"/>
      <c r="O59" s="1"/>
      <c r="P59" s="1"/>
      <c r="Q59" s="1"/>
      <c r="R59" s="1"/>
      <c r="S59" s="1"/>
      <c r="T59" s="1"/>
      <c r="U59" s="1"/>
      <c r="V59" s="5"/>
      <c r="W59" s="5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37" t="e">
        <f>BQ59+BP59+BO59+BN59+BM59+#REF!+#REF!+BG59+BF59+#REF!+BC59+#REF!+#REF!+AY59+#REF!+#REF!+#REF!+#REF!+AS59+#REF!+#REF!+#REF!+#REF!+AM59+AK59+#REF!+#REF!+#REF!+AF59+AD59+AC59+AB59+BL59+AA59+Z59+Y59+X59+U59+T59+S59+R59+Q59+P59+O59+N59+M59+L59+K59+J59+I59+H59</f>
        <v>#REF!</v>
      </c>
    </row>
    <row r="60" spans="1:70" hidden="1">
      <c r="A60" s="6" t="s">
        <v>86</v>
      </c>
      <c r="B60" s="6" t="s">
        <v>87</v>
      </c>
      <c r="C60" s="6" t="s">
        <v>7</v>
      </c>
      <c r="D60" s="6" t="s">
        <v>67</v>
      </c>
      <c r="E60" s="6" t="s">
        <v>67</v>
      </c>
      <c r="F60" s="6" t="s">
        <v>10</v>
      </c>
      <c r="G60" s="6"/>
      <c r="H60" s="1"/>
      <c r="I60" s="5"/>
      <c r="J60" s="5"/>
      <c r="K60" s="1"/>
      <c r="L60" s="5"/>
      <c r="M60" s="5"/>
      <c r="N60" s="26"/>
      <c r="O60" s="1"/>
      <c r="P60" s="1"/>
      <c r="Q60" s="1"/>
      <c r="R60" s="1"/>
      <c r="S60" s="1"/>
      <c r="T60" s="1"/>
      <c r="U60" s="1"/>
      <c r="V60" s="5"/>
      <c r="W60" s="5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37" t="e">
        <f>BQ60+BP60+BO60+BN60+BM60+#REF!+#REF!+BG60+BF60+#REF!+BC60+#REF!+#REF!+AY60+#REF!+#REF!+#REF!+#REF!+AS60+#REF!+#REF!+#REF!+#REF!+AM60+AK60+#REF!+#REF!+#REF!+AF60+AD60+AC60+AB60+BL60+AA60+Z60+Y60+X60+U60+T60+S60+R60+Q60+P60+O60+N60+M60+L60+K60+J60+I60+H60</f>
        <v>#REF!</v>
      </c>
    </row>
    <row r="61" spans="1:70" hidden="1">
      <c r="A61" s="6" t="s">
        <v>88</v>
      </c>
      <c r="B61" s="6" t="s">
        <v>89</v>
      </c>
      <c r="C61" s="6" t="s">
        <v>7</v>
      </c>
      <c r="D61" s="6" t="s">
        <v>67</v>
      </c>
      <c r="E61" s="6" t="s">
        <v>67</v>
      </c>
      <c r="F61" s="6" t="s">
        <v>10</v>
      </c>
      <c r="G61" s="6"/>
      <c r="H61" s="1"/>
      <c r="I61" s="5"/>
      <c r="J61" s="5"/>
      <c r="K61" s="1"/>
      <c r="L61" s="5"/>
      <c r="M61" s="5"/>
      <c r="N61" s="26"/>
      <c r="O61" s="1"/>
      <c r="P61" s="1"/>
      <c r="Q61" s="1"/>
      <c r="R61" s="1"/>
      <c r="S61" s="1"/>
      <c r="T61" s="1"/>
      <c r="U61" s="1"/>
      <c r="V61" s="5"/>
      <c r="W61" s="5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37" t="e">
        <f>BQ61+BP61+BO61+BN61+BM61+#REF!+#REF!+BG61+BF61+#REF!+BC61+#REF!+#REF!+AY61+#REF!+#REF!+#REF!+#REF!+AS61+#REF!+#REF!+#REF!+#REF!+AM61+AK61+#REF!+#REF!+#REF!+AF61+AD61+AC61+AB61+BL61+AA61+Z61+Y61+X61+U61+T61+S61+R61+Q61+P61+O61+N61+M61+L61+K61+J61+I61+H61</f>
        <v>#REF!</v>
      </c>
    </row>
    <row r="62" spans="1:70" hidden="1">
      <c r="A62" s="6" t="s">
        <v>90</v>
      </c>
      <c r="B62" s="6" t="s">
        <v>91</v>
      </c>
      <c r="C62" s="6" t="s">
        <v>7</v>
      </c>
      <c r="D62" s="6" t="s">
        <v>18</v>
      </c>
      <c r="E62" s="6" t="s">
        <v>13</v>
      </c>
      <c r="F62" s="6" t="s">
        <v>10</v>
      </c>
      <c r="G62" s="6"/>
      <c r="H62" s="1"/>
      <c r="I62" s="5"/>
      <c r="J62" s="5"/>
      <c r="K62" s="1"/>
      <c r="L62" s="5"/>
      <c r="M62" s="5"/>
      <c r="N62" s="26"/>
      <c r="O62" s="1"/>
      <c r="P62" s="1"/>
      <c r="Q62" s="1"/>
      <c r="R62" s="1"/>
      <c r="S62" s="1"/>
      <c r="T62" s="1"/>
      <c r="U62" s="1"/>
      <c r="V62" s="5"/>
      <c r="W62" s="5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37" t="e">
        <f>BQ62+BP62+BO62+BN62+BM62+#REF!+#REF!+BG62+BF62+#REF!+BC62+#REF!+#REF!+AY62+#REF!+#REF!+#REF!+#REF!+AS62+#REF!+#REF!+#REF!+#REF!+AM62+AK62+#REF!+#REF!+#REF!+AF62+AD62+AC62+AB62+BL62+AA62+Z62+Y62+X62+U62+T62+S62+R62+Q62+P62+O62+N62+M62+L62+K62+J62+I62+H62</f>
        <v>#REF!</v>
      </c>
    </row>
    <row r="63" spans="1:70" hidden="1">
      <c r="A63" s="6" t="s">
        <v>92</v>
      </c>
      <c r="B63" s="6" t="s">
        <v>93</v>
      </c>
      <c r="C63" s="6" t="s">
        <v>7</v>
      </c>
      <c r="D63" s="6" t="s">
        <v>18</v>
      </c>
      <c r="E63" s="6" t="s">
        <v>31</v>
      </c>
      <c r="F63" s="6" t="s">
        <v>10</v>
      </c>
      <c r="G63" s="6"/>
      <c r="H63" s="1"/>
      <c r="I63" s="5"/>
      <c r="J63" s="5"/>
      <c r="K63" s="1"/>
      <c r="L63" s="5"/>
      <c r="M63" s="5"/>
      <c r="N63" s="26"/>
      <c r="O63" s="1"/>
      <c r="P63" s="1"/>
      <c r="Q63" s="1"/>
      <c r="R63" s="1"/>
      <c r="S63" s="1"/>
      <c r="T63" s="1"/>
      <c r="U63" s="1"/>
      <c r="V63" s="5"/>
      <c r="W63" s="5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37" t="e">
        <f>BQ63+BP63+BO63+BN63+BM63+#REF!+#REF!+BG63+BF63+#REF!+BC63+#REF!+#REF!+AY63+#REF!+#REF!+#REF!+#REF!+AS63+#REF!+#REF!+#REF!+#REF!+AM63+AK63+#REF!+#REF!+#REF!+AF63+AD63+AC63+AB63+BL63+AA63+Z63+Y63+X63+U63+T63+S63+R63+Q63+P63+O63+N63+M63+L63+K63+J63+I63+H63</f>
        <v>#REF!</v>
      </c>
    </row>
    <row r="64" spans="1:70" hidden="1">
      <c r="A64" s="6" t="s">
        <v>94</v>
      </c>
      <c r="B64" s="6" t="s">
        <v>95</v>
      </c>
      <c r="C64" s="6" t="s">
        <v>7</v>
      </c>
      <c r="D64" s="6" t="s">
        <v>18</v>
      </c>
      <c r="E64" s="6" t="s">
        <v>13</v>
      </c>
      <c r="F64" s="6" t="s">
        <v>10</v>
      </c>
      <c r="G64" s="6"/>
      <c r="H64" s="1"/>
      <c r="I64" s="5"/>
      <c r="J64" s="5"/>
      <c r="K64" s="1"/>
      <c r="L64" s="5"/>
      <c r="M64" s="5"/>
      <c r="N64" s="26"/>
      <c r="O64" s="1"/>
      <c r="P64" s="1"/>
      <c r="Q64" s="1"/>
      <c r="R64" s="1"/>
      <c r="S64" s="1"/>
      <c r="T64" s="1"/>
      <c r="U64" s="1"/>
      <c r="V64" s="5"/>
      <c r="W64" s="5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37" t="e">
        <f>BQ64+BP64+BO64+BN64+BM64+#REF!+#REF!+BG64+BF64+#REF!+BC64+#REF!+#REF!+AY64+#REF!+#REF!+#REF!+#REF!+AS64+#REF!+#REF!+#REF!+#REF!+AM64+AK64+#REF!+#REF!+#REF!+AF64+AD64+AC64+AB64+BL64+AA64+Z64+Y64+X64+U64+T64+S64+R64+Q64+P64+O64+N64+M64+L64+K64+J64+I64+H64</f>
        <v>#REF!</v>
      </c>
    </row>
    <row r="65" spans="1:70" hidden="1">
      <c r="A65" s="6" t="s">
        <v>96</v>
      </c>
      <c r="B65" s="6" t="s">
        <v>97</v>
      </c>
      <c r="C65" s="6" t="s">
        <v>7</v>
      </c>
      <c r="D65" s="6" t="s">
        <v>18</v>
      </c>
      <c r="E65" s="6" t="s">
        <v>13</v>
      </c>
      <c r="F65" s="6" t="s">
        <v>10</v>
      </c>
      <c r="G65" s="6"/>
      <c r="H65" s="1"/>
      <c r="I65" s="5"/>
      <c r="J65" s="5"/>
      <c r="K65" s="1"/>
      <c r="L65" s="5"/>
      <c r="M65" s="5"/>
      <c r="N65" s="26"/>
      <c r="O65" s="1"/>
      <c r="P65" s="1"/>
      <c r="Q65" s="1"/>
      <c r="R65" s="1"/>
      <c r="S65" s="1"/>
      <c r="T65" s="1"/>
      <c r="U65" s="1"/>
      <c r="V65" s="5"/>
      <c r="W65" s="5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37" t="e">
        <f>BQ65+BP65+BO65+BN65+BM65+#REF!+#REF!+BG65+BF65+#REF!+BC65+#REF!+#REF!+AY65+#REF!+#REF!+#REF!+#REF!+AS65+#REF!+#REF!+#REF!+#REF!+AM65+AK65+#REF!+#REF!+#REF!+AF65+AD65+AC65+AB65+BL65+AA65+Z65+Y65+X65+U65+T65+S65+R65+Q65+P65+O65+N65+M65+L65+K65+J65+I65+H65</f>
        <v>#REF!</v>
      </c>
    </row>
    <row r="66" spans="1:70" hidden="1">
      <c r="A66" s="6" t="s">
        <v>183</v>
      </c>
      <c r="B66" s="6" t="s">
        <v>184</v>
      </c>
      <c r="C66" s="6" t="s">
        <v>151</v>
      </c>
      <c r="D66" s="6"/>
      <c r="E66" s="6" t="s">
        <v>152</v>
      </c>
      <c r="F66" s="6" t="s">
        <v>10</v>
      </c>
      <c r="G66" s="6"/>
      <c r="H66" s="1"/>
      <c r="I66" s="5"/>
      <c r="J66" s="5"/>
      <c r="K66" s="1"/>
      <c r="L66" s="5"/>
      <c r="M66" s="5"/>
      <c r="N66" s="26"/>
      <c r="O66" s="1"/>
      <c r="P66" s="1"/>
      <c r="Q66" s="1"/>
      <c r="R66" s="1"/>
      <c r="S66" s="1"/>
      <c r="T66" s="1"/>
      <c r="U66" s="1"/>
      <c r="V66" s="5"/>
      <c r="W66" s="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37" t="e">
        <f>BQ66+BP66+BO66+BN66+BM66+#REF!+#REF!+BG66+BF66+#REF!+BC66+#REF!+#REF!+AY66+#REF!+#REF!+#REF!+#REF!+AS66+#REF!+#REF!+#REF!+#REF!+AM66+AK66+#REF!+#REF!+#REF!+AF66+AD66+AC66+AB66+BL66+AA66+Z66+Y66+X66+U66+T66+S66+R66+Q66+P66+O66+N66+M66+L66+K66+J66+I66+H66</f>
        <v>#REF!</v>
      </c>
    </row>
    <row r="67" spans="1:70" hidden="1">
      <c r="A67" s="6" t="s">
        <v>185</v>
      </c>
      <c r="B67" s="6" t="s">
        <v>186</v>
      </c>
      <c r="C67" s="6" t="s">
        <v>151</v>
      </c>
      <c r="D67" s="6"/>
      <c r="E67" s="6" t="s">
        <v>152</v>
      </c>
      <c r="F67" s="6" t="s">
        <v>10</v>
      </c>
      <c r="G67" s="6"/>
      <c r="H67" s="1"/>
      <c r="I67" s="5"/>
      <c r="J67" s="5"/>
      <c r="K67" s="1"/>
      <c r="L67" s="5"/>
      <c r="M67" s="5"/>
      <c r="N67" s="26"/>
      <c r="O67" s="1"/>
      <c r="P67" s="1"/>
      <c r="Q67" s="1"/>
      <c r="R67" s="1"/>
      <c r="S67" s="1"/>
      <c r="T67" s="1"/>
      <c r="U67" s="1"/>
      <c r="V67" s="5"/>
      <c r="W67" s="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37" t="e">
        <f>BQ67+BP67+BO67+BN67+BM67+#REF!+#REF!+BG67+BF67+#REF!+BC67+#REF!+#REF!+AY67+#REF!+#REF!+#REF!+#REF!+AS67+#REF!+#REF!+#REF!+#REF!+AM67+AK67+#REF!+#REF!+#REF!+AF67+AD67+AC67+AB67+BL67+AA67+Z67+Y67+X67+U67+T67+S67+R67+Q67+P67+O67+N67+M67+L67+K67+J67+I67+H67</f>
        <v>#REF!</v>
      </c>
    </row>
    <row r="68" spans="1:70" hidden="1">
      <c r="A68" s="6" t="s">
        <v>98</v>
      </c>
      <c r="B68" s="6" t="s">
        <v>99</v>
      </c>
      <c r="C68" s="6" t="s">
        <v>7</v>
      </c>
      <c r="D68" s="6" t="s">
        <v>8180</v>
      </c>
      <c r="E68" s="6" t="s">
        <v>21</v>
      </c>
      <c r="F68" s="6" t="s">
        <v>10</v>
      </c>
      <c r="G68" s="6"/>
      <c r="H68" s="1"/>
      <c r="I68" s="5"/>
      <c r="J68" s="5"/>
      <c r="K68" s="1"/>
      <c r="L68" s="5"/>
      <c r="M68" s="5"/>
      <c r="N68" s="26"/>
      <c r="O68" s="1"/>
      <c r="P68" s="1"/>
      <c r="Q68" s="1"/>
      <c r="R68" s="1"/>
      <c r="S68" s="1"/>
      <c r="T68" s="1"/>
      <c r="U68" s="1"/>
      <c r="V68" s="5"/>
      <c r="W68" s="5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37" t="e">
        <f>BQ68+BP68+BO68+BN68+BM68+#REF!+#REF!+BG68+BF68+#REF!+BC68+#REF!+#REF!+AY68+#REF!+#REF!+#REF!+#REF!+AS68+#REF!+#REF!+#REF!+#REF!+AM68+AK68+#REF!+#REF!+#REF!+AF68+AD68+AC68+AB68+BL68+AA68+Z68+Y68+X68+U68+T68+S68+R68+Q68+P68+O68+N68+M68+L68+K68+J68+I68+H68</f>
        <v>#REF!</v>
      </c>
    </row>
    <row r="69" spans="1:70" hidden="1">
      <c r="A69" s="6" t="s">
        <v>100</v>
      </c>
      <c r="B69" s="6" t="s">
        <v>101</v>
      </c>
      <c r="C69" s="6" t="s">
        <v>7</v>
      </c>
      <c r="D69" s="6" t="s">
        <v>8180</v>
      </c>
      <c r="E69" s="6" t="s">
        <v>21</v>
      </c>
      <c r="F69" s="6" t="s">
        <v>10</v>
      </c>
      <c r="G69" s="6"/>
      <c r="H69" s="1"/>
      <c r="I69" s="5"/>
      <c r="J69" s="5"/>
      <c r="K69" s="1"/>
      <c r="L69" s="5"/>
      <c r="M69" s="5"/>
      <c r="N69" s="26"/>
      <c r="O69" s="1"/>
      <c r="P69" s="1"/>
      <c r="Q69" s="1"/>
      <c r="R69" s="1"/>
      <c r="S69" s="1"/>
      <c r="T69" s="1"/>
      <c r="U69" s="1"/>
      <c r="V69" s="5"/>
      <c r="W69" s="5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37" t="e">
        <f>BQ69+BP69+BO69+BN69+BM69+#REF!+#REF!+BG69+BF69+#REF!+BC69+#REF!+#REF!+AY69+#REF!+#REF!+#REF!+#REF!+AS69+#REF!+#REF!+#REF!+#REF!+AM69+AK69+#REF!+#REF!+#REF!+AF69+AD69+AC69+AB69+BL69+AA69+Z69+Y69+X69+U69+T69+S69+R69+Q69+P69+O69+N69+M69+L69+K69+J69+I69+H69</f>
        <v>#REF!</v>
      </c>
    </row>
    <row r="70" spans="1:70" hidden="1">
      <c r="A70" s="6" t="s">
        <v>102</v>
      </c>
      <c r="B70" s="6" t="s">
        <v>103</v>
      </c>
      <c r="C70" s="6" t="s">
        <v>7</v>
      </c>
      <c r="D70" s="6" t="s">
        <v>8180</v>
      </c>
      <c r="E70" s="6" t="s">
        <v>21</v>
      </c>
      <c r="F70" s="6" t="s">
        <v>10</v>
      </c>
      <c r="G70" s="6"/>
      <c r="H70" s="1"/>
      <c r="I70" s="5"/>
      <c r="J70" s="5"/>
      <c r="K70" s="1"/>
      <c r="L70" s="5"/>
      <c r="M70" s="5"/>
      <c r="N70" s="26"/>
      <c r="O70" s="1"/>
      <c r="P70" s="1"/>
      <c r="Q70" s="1"/>
      <c r="R70" s="1"/>
      <c r="S70" s="1"/>
      <c r="T70" s="1"/>
      <c r="U70" s="1"/>
      <c r="V70" s="5"/>
      <c r="W70" s="5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37" t="e">
        <f>BQ70+BP70+BO70+BN70+BM70+#REF!+#REF!+BG70+BF70+#REF!+BC70+#REF!+#REF!+AY70+#REF!+#REF!+#REF!+#REF!+AS70+#REF!+#REF!+#REF!+#REF!+AM70+AK70+#REF!+#REF!+#REF!+AF70+AD70+AC70+AB70+BL70+AA70+Z70+Y70+X70+U70+T70+S70+R70+Q70+P70+O70+N70+M70+L70+K70+J70+I70+H70</f>
        <v>#REF!</v>
      </c>
    </row>
    <row r="71" spans="1:70" hidden="1">
      <c r="A71" s="6" t="s">
        <v>104</v>
      </c>
      <c r="B71" s="6" t="s">
        <v>105</v>
      </c>
      <c r="C71" s="6" t="s">
        <v>7</v>
      </c>
      <c r="D71" s="6" t="s">
        <v>8180</v>
      </c>
      <c r="E71" s="6" t="s">
        <v>21</v>
      </c>
      <c r="F71" s="6" t="s">
        <v>10</v>
      </c>
      <c r="G71" s="6"/>
      <c r="H71" s="1"/>
      <c r="I71" s="5"/>
      <c r="J71" s="5"/>
      <c r="K71" s="1"/>
      <c r="L71" s="5"/>
      <c r="M71" s="5"/>
      <c r="N71" s="26"/>
      <c r="O71" s="1"/>
      <c r="P71" s="1"/>
      <c r="Q71" s="1"/>
      <c r="R71" s="1"/>
      <c r="S71" s="1"/>
      <c r="T71" s="1"/>
      <c r="U71" s="1"/>
      <c r="V71" s="5"/>
      <c r="W71" s="5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37" t="e">
        <f>BQ71+BP71+BO71+BN71+BM71+#REF!+#REF!+BG71+BF71+#REF!+BC71+#REF!+#REF!+AY71+#REF!+#REF!+#REF!+#REF!+AS71+#REF!+#REF!+#REF!+#REF!+AM71+AK71+#REF!+#REF!+#REF!+AF71+AD71+AC71+AB71+BL71+AA71+Z71+Y71+X71+U71+T71+S71+R71+Q71+P71+O71+N71+M71+L71+K71+J71+I71+H71</f>
        <v>#REF!</v>
      </c>
    </row>
    <row r="72" spans="1:70" hidden="1">
      <c r="A72" s="6" t="s">
        <v>7267</v>
      </c>
      <c r="B72" s="6" t="s">
        <v>7508</v>
      </c>
      <c r="C72" s="6" t="s">
        <v>151</v>
      </c>
      <c r="D72" s="6"/>
      <c r="E72" s="6" t="s">
        <v>8205</v>
      </c>
      <c r="F72" s="6" t="s">
        <v>10</v>
      </c>
      <c r="G72" s="6"/>
      <c r="H72" s="1"/>
      <c r="I72" s="5"/>
      <c r="J72" s="5"/>
      <c r="K72" s="1"/>
      <c r="L72" s="5"/>
      <c r="M72" s="5"/>
      <c r="N72" s="26"/>
      <c r="O72" s="1"/>
      <c r="P72" s="1"/>
      <c r="Q72" s="1"/>
      <c r="R72" s="1"/>
      <c r="S72" s="1"/>
      <c r="T72" s="1"/>
      <c r="U72" s="1"/>
      <c r="V72" s="5"/>
      <c r="W72" s="5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37" t="e">
        <f>BQ72+BP72+BO72+BN72+BM72+#REF!+#REF!+BG72+BF72+#REF!+BC72+#REF!+#REF!+AY72+#REF!+#REF!+#REF!+#REF!+AS72+#REF!+#REF!+#REF!+#REF!+AM72+AK72+#REF!+#REF!+#REF!+AF72+AD72+AC72+AB72+BL72+AA72+Z72+Y72+X72+U72+T72+S72+R72+Q72+P72+O72+N72+M72+L72+K72+J72+I72+H72</f>
        <v>#REF!</v>
      </c>
    </row>
    <row r="73" spans="1:70" hidden="1">
      <c r="A73" s="7" t="s">
        <v>106</v>
      </c>
      <c r="B73" s="7" t="s">
        <v>107</v>
      </c>
      <c r="C73" s="7" t="s">
        <v>7</v>
      </c>
      <c r="D73" s="7" t="s">
        <v>8180</v>
      </c>
      <c r="E73" s="7" t="s">
        <v>21</v>
      </c>
      <c r="F73" s="7" t="s">
        <v>10</v>
      </c>
      <c r="G73" s="25"/>
      <c r="H73" s="1"/>
      <c r="I73" s="5"/>
      <c r="J73" s="5"/>
      <c r="K73" s="1"/>
      <c r="L73" s="5"/>
      <c r="M73" s="5"/>
      <c r="N73" s="26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37">
        <f>BQ73+BP73+BO73+BN73+BM73+BG73+BF73+BC73+AY73+AS73+AM73+AL73+AK73+AF73+AE73+AD73+AC73+AB73+++BK73+BL73+AA73+Z73+Y73+X73+V73+U73+T73+S73+R73+Q73+P73+O73+N73+M73+L73+K73+J73+I73+H73+G73</f>
        <v>0</v>
      </c>
    </row>
    <row r="74" spans="1:70" hidden="1">
      <c r="A74" s="6" t="s">
        <v>187</v>
      </c>
      <c r="B74" s="6" t="s">
        <v>188</v>
      </c>
      <c r="C74" s="6" t="s">
        <v>151</v>
      </c>
      <c r="D74" s="6"/>
      <c r="E74" s="6" t="s">
        <v>152</v>
      </c>
      <c r="F74" s="6" t="s">
        <v>10</v>
      </c>
      <c r="G74" s="6"/>
      <c r="H74" s="1"/>
      <c r="I74" s="5"/>
      <c r="J74" s="5"/>
      <c r="K74" s="1"/>
      <c r="L74" s="5"/>
      <c r="M74" s="5"/>
      <c r="N74" s="26"/>
      <c r="O74" s="1"/>
      <c r="P74" s="1"/>
      <c r="Q74" s="1"/>
      <c r="R74" s="1"/>
      <c r="S74" s="1"/>
      <c r="T74" s="1"/>
      <c r="U74" s="1"/>
      <c r="V74" s="5"/>
      <c r="W74" s="5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37" t="e">
        <f>BQ74+BP74+BO74+BN74+BM74+#REF!+#REF!+BG74+BF74+#REF!+BC74+#REF!+#REF!+AY74+#REF!+#REF!+#REF!+#REF!+AS74+#REF!+#REF!+#REF!+#REF!+AM74+AK74+#REF!+#REF!+#REF!+AF74+AD74+AC74+AB74+BL74+AA74+Z74+Y74+X74+U74+T74+S74+R74+Q74+P74+O74+N74+M74+L74+K74+J74+I74+H74</f>
        <v>#REF!</v>
      </c>
    </row>
    <row r="75" spans="1:70">
      <c r="A75" s="7" t="s">
        <v>108</v>
      </c>
      <c r="B75" s="7" t="s">
        <v>109</v>
      </c>
      <c r="C75" s="7" t="s">
        <v>7</v>
      </c>
      <c r="D75" s="7" t="s">
        <v>8180</v>
      </c>
      <c r="E75" s="7" t="s">
        <v>21</v>
      </c>
      <c r="F75" s="7" t="s">
        <v>10</v>
      </c>
      <c r="G75" s="25"/>
      <c r="H75" s="1"/>
      <c r="I75" s="5"/>
      <c r="J75" s="5"/>
      <c r="K75" s="1"/>
      <c r="L75" s="5"/>
      <c r="M75" s="5"/>
      <c r="N75" s="26"/>
      <c r="O75" s="1"/>
      <c r="P75" s="1">
        <f>1000*37.138817</f>
        <v>37138.817000000003</v>
      </c>
      <c r="Q75" s="1"/>
      <c r="R75" s="1"/>
      <c r="S75" s="1"/>
      <c r="T75" s="1"/>
      <c r="U75" s="1"/>
      <c r="V75" s="1"/>
      <c r="W75" s="1">
        <f>1000*120.537035542282</f>
        <v>120537.035542282</v>
      </c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37">
        <f>BQ75+BP75+BO75+BN75+BM75+BG75+BF75+BC75+AY75+AS75+AM75+AL75+AK75+AF75+AE75+AD75+AC75+AB75+BK75+BL75+AA75+Z75+Y75+X75+V75+U75+T75+S75+R75+Q75+P75+O75+N75+M75+L75+K75+J75+I75+H75+G75+AX75+W75</f>
        <v>157675.85254228199</v>
      </c>
    </row>
    <row r="76" spans="1:70" hidden="1">
      <c r="A76" s="6" t="s">
        <v>110</v>
      </c>
      <c r="B76" s="6" t="s">
        <v>111</v>
      </c>
      <c r="C76" s="6" t="s">
        <v>7</v>
      </c>
      <c r="D76" s="6" t="s">
        <v>18</v>
      </c>
      <c r="E76" s="6" t="s">
        <v>31</v>
      </c>
      <c r="F76" s="6" t="s">
        <v>10</v>
      </c>
      <c r="G76" s="6"/>
      <c r="H76" s="1"/>
      <c r="I76" s="5"/>
      <c r="J76" s="5"/>
      <c r="K76" s="1"/>
      <c r="L76" s="5"/>
      <c r="M76" s="5"/>
      <c r="N76" s="26"/>
      <c r="O76" s="1"/>
      <c r="P76" s="1"/>
      <c r="Q76" s="1"/>
      <c r="R76" s="1"/>
      <c r="S76" s="1"/>
      <c r="T76" s="1"/>
      <c r="U76" s="1"/>
      <c r="V76" s="5"/>
      <c r="W76" s="5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37" t="e">
        <f>BQ76+BP76+BO76+BN76+BM76+#REF!+#REF!+BG76+BF76+#REF!+BC76+#REF!+#REF!+AY76+#REF!+#REF!+#REF!+#REF!+AS76+#REF!+#REF!+#REF!+#REF!+AM76+AK76+#REF!+#REF!+#REF!+AF76+AD76+AC76+AB76+BL76+AA76+Z76+Y76+X76+U76+T76+S76+R76+Q76+P76+O76+N76+M76+L76+K76+J76+I76+H76</f>
        <v>#REF!</v>
      </c>
    </row>
    <row r="77" spans="1:70" hidden="1">
      <c r="A77" s="6" t="s">
        <v>112</v>
      </c>
      <c r="B77" s="6" t="s">
        <v>113</v>
      </c>
      <c r="C77" s="6" t="s">
        <v>7</v>
      </c>
      <c r="D77" s="6" t="s">
        <v>8180</v>
      </c>
      <c r="E77" s="6" t="s">
        <v>21</v>
      </c>
      <c r="F77" s="6" t="s">
        <v>10</v>
      </c>
      <c r="G77" s="6"/>
      <c r="H77" s="1"/>
      <c r="I77" s="5"/>
      <c r="J77" s="5"/>
      <c r="K77" s="1"/>
      <c r="L77" s="5"/>
      <c r="M77" s="5"/>
      <c r="N77" s="26"/>
      <c r="O77" s="1"/>
      <c r="P77" s="1"/>
      <c r="Q77" s="1"/>
      <c r="R77" s="1"/>
      <c r="S77" s="1"/>
      <c r="T77" s="1"/>
      <c r="U77" s="1"/>
      <c r="V77" s="5"/>
      <c r="W77" s="5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37" t="e">
        <f>BQ77+BP77+BO77+BN77+BM77+#REF!+#REF!+BG77+BF77+#REF!+BC77+#REF!+#REF!+AY77+#REF!+#REF!+#REF!+#REF!+AS77+#REF!+#REF!+#REF!+#REF!+AM77+AK77+#REF!+#REF!+#REF!+AF77+AD77+AC77+AB77+BL77+AA77+Z77+Y77+X77+U77+T77+S77+R77+Q77+P77+O77+N77+M77+L77+K77+J77+I77+H77</f>
        <v>#REF!</v>
      </c>
    </row>
    <row r="78" spans="1:70" hidden="1">
      <c r="A78" s="6" t="s">
        <v>114</v>
      </c>
      <c r="B78" s="6" t="s">
        <v>115</v>
      </c>
      <c r="C78" s="6" t="s">
        <v>7</v>
      </c>
      <c r="D78" s="6" t="s">
        <v>18</v>
      </c>
      <c r="E78" s="6" t="s">
        <v>31</v>
      </c>
      <c r="F78" s="6" t="s">
        <v>10</v>
      </c>
      <c r="G78" s="6"/>
      <c r="H78" s="1"/>
      <c r="I78" s="5"/>
      <c r="J78" s="5"/>
      <c r="K78" s="1"/>
      <c r="L78" s="5"/>
      <c r="M78" s="5"/>
      <c r="N78" s="26"/>
      <c r="O78" s="1"/>
      <c r="P78" s="1"/>
      <c r="Q78" s="1"/>
      <c r="R78" s="1"/>
      <c r="S78" s="1"/>
      <c r="T78" s="1"/>
      <c r="U78" s="1"/>
      <c r="V78" s="5"/>
      <c r="W78" s="5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37" t="e">
        <f>BQ78+BP78+BO78+BN78+BM78+#REF!+#REF!+BG78+BF78+#REF!+BC78+#REF!+#REF!+AY78+#REF!+#REF!+#REF!+#REF!+AS78+#REF!+#REF!+#REF!+#REF!+AM78+AK78+#REF!+#REF!+#REF!+AF78+AD78+AC78+AB78+BL78+AA78+Z78+Y78+X78+U78+T78+S78+R78+Q78+P78+O78+N78+M78+L78+K78+J78+I78+H78</f>
        <v>#REF!</v>
      </c>
    </row>
    <row r="79" spans="1:70" hidden="1">
      <c r="A79" s="6" t="s">
        <v>116</v>
      </c>
      <c r="B79" s="6" t="s">
        <v>7464</v>
      </c>
      <c r="C79" s="6" t="s">
        <v>7</v>
      </c>
      <c r="D79" s="6" t="s">
        <v>18</v>
      </c>
      <c r="E79" s="6" t="s">
        <v>31</v>
      </c>
      <c r="F79" s="6" t="s">
        <v>10</v>
      </c>
      <c r="G79" s="6"/>
      <c r="H79" s="1"/>
      <c r="I79" s="5"/>
      <c r="J79" s="5"/>
      <c r="K79" s="1"/>
      <c r="L79" s="5"/>
      <c r="M79" s="5"/>
      <c r="N79" s="26"/>
      <c r="O79" s="1"/>
      <c r="P79" s="1"/>
      <c r="Q79" s="1"/>
      <c r="R79" s="1"/>
      <c r="S79" s="1"/>
      <c r="T79" s="1"/>
      <c r="U79" s="1"/>
      <c r="V79" s="5"/>
      <c r="W79" s="5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37" t="e">
        <f>BQ79+BP79+BO79+BN79+BM79+#REF!+#REF!+BG79+BF79+#REF!+BC79+#REF!+#REF!+AY79+#REF!+#REF!+#REF!+#REF!+AS79+#REF!+#REF!+#REF!+#REF!+AM79+AK79+#REF!+#REF!+#REF!+AF79+AD79+AC79+AB79+BL79+AA79+Z79+Y79+X79+U79+T79+S79+R79+Q79+P79+O79+N79+M79+L79+K79+J79+I79+H79</f>
        <v>#REF!</v>
      </c>
    </row>
    <row r="80" spans="1:70" hidden="1">
      <c r="A80" s="6" t="s">
        <v>117</v>
      </c>
      <c r="B80" s="6" t="s">
        <v>118</v>
      </c>
      <c r="C80" s="6" t="s">
        <v>7</v>
      </c>
      <c r="D80" s="6" t="s">
        <v>18</v>
      </c>
      <c r="E80" s="6" t="s">
        <v>31</v>
      </c>
      <c r="F80" s="6" t="s">
        <v>10</v>
      </c>
      <c r="G80" s="6"/>
      <c r="H80" s="1"/>
      <c r="I80" s="5"/>
      <c r="J80" s="5"/>
      <c r="K80" s="1"/>
      <c r="L80" s="5"/>
      <c r="M80" s="5"/>
      <c r="N80" s="26"/>
      <c r="O80" s="1"/>
      <c r="P80" s="1"/>
      <c r="Q80" s="1"/>
      <c r="R80" s="1"/>
      <c r="S80" s="1"/>
      <c r="T80" s="1"/>
      <c r="U80" s="1"/>
      <c r="V80" s="5"/>
      <c r="W80" s="5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37" t="e">
        <f>BQ80+BP80+BO80+BN80+BM80+#REF!+#REF!+BG80+BF80+#REF!+BC80+#REF!+#REF!+AY80+#REF!+#REF!+#REF!+#REF!+AS80+#REF!+#REF!+#REF!+#REF!+AM80+AK80+#REF!+#REF!+#REF!+AF80+AD80+AC80+AB80+BL80+AA80+Z80+Y80+X80+U80+T80+S80+R80+Q80+P80+O80+N80+M80+L80+K80+J80+I80+H80</f>
        <v>#REF!</v>
      </c>
    </row>
    <row r="81" spans="1:70" hidden="1">
      <c r="A81" s="6" t="s">
        <v>119</v>
      </c>
      <c r="B81" s="6" t="s">
        <v>120</v>
      </c>
      <c r="C81" s="6" t="s">
        <v>7</v>
      </c>
      <c r="D81" s="6" t="s">
        <v>18</v>
      </c>
      <c r="E81" s="6" t="s">
        <v>31</v>
      </c>
      <c r="F81" s="6" t="s">
        <v>10</v>
      </c>
      <c r="G81" s="6"/>
      <c r="H81" s="1"/>
      <c r="I81" s="5"/>
      <c r="J81" s="5"/>
      <c r="K81" s="1"/>
      <c r="L81" s="5"/>
      <c r="M81" s="5"/>
      <c r="N81" s="26"/>
      <c r="O81" s="1"/>
      <c r="P81" s="1"/>
      <c r="Q81" s="1"/>
      <c r="R81" s="1"/>
      <c r="S81" s="1"/>
      <c r="T81" s="1"/>
      <c r="U81" s="1"/>
      <c r="V81" s="5"/>
      <c r="W81" s="5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37" t="e">
        <f>BQ81+BP81+BO81+BN81+BM81+#REF!+#REF!+BG81+BF81+#REF!+BC81+#REF!+#REF!+AY81+#REF!+#REF!+#REF!+#REF!+AS81+#REF!+#REF!+#REF!+#REF!+AM81+AK81+#REF!+#REF!+#REF!+AF81+AD81+AC81+AB81+BL81+AA81+Z81+Y81+X81+U81+T81+S81+R81+Q81+P81+O81+N81+M81+L81+K81+J81+I81+H81</f>
        <v>#REF!</v>
      </c>
    </row>
    <row r="82" spans="1:70" hidden="1">
      <c r="A82" s="6" t="s">
        <v>121</v>
      </c>
      <c r="B82" s="6" t="s">
        <v>122</v>
      </c>
      <c r="C82" s="6" t="s">
        <v>7</v>
      </c>
      <c r="D82" s="6" t="s">
        <v>8180</v>
      </c>
      <c r="E82" s="6" t="s">
        <v>21</v>
      </c>
      <c r="F82" s="6" t="s">
        <v>10</v>
      </c>
      <c r="G82" s="6"/>
      <c r="H82" s="1"/>
      <c r="I82" s="5"/>
      <c r="J82" s="5"/>
      <c r="K82" s="1"/>
      <c r="L82" s="5"/>
      <c r="M82" s="5"/>
      <c r="N82" s="26"/>
      <c r="O82" s="1"/>
      <c r="P82" s="1"/>
      <c r="Q82" s="1"/>
      <c r="R82" s="1"/>
      <c r="S82" s="1"/>
      <c r="T82" s="1"/>
      <c r="U82" s="1"/>
      <c r="V82" s="5"/>
      <c r="W82" s="5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37" t="e">
        <f>BQ82+BP82+BO82+BN82+BM82+#REF!+#REF!+BG82+BF82+#REF!+BC82+#REF!+#REF!+AY82+#REF!+#REF!+#REF!+#REF!+AS82+#REF!+#REF!+#REF!+#REF!+AM82+AK82+#REF!+#REF!+#REF!+AF82+AD82+AC82+AB82+BL82+AA82+Z82+Y82+X82+U82+T82+S82+R82+Q82+P82+O82+N82+M82+L82+K82+J82+I82+H82</f>
        <v>#REF!</v>
      </c>
    </row>
    <row r="83" spans="1:70" hidden="1">
      <c r="A83" s="6" t="s">
        <v>123</v>
      </c>
      <c r="B83" s="6" t="s">
        <v>124</v>
      </c>
      <c r="C83" s="6" t="s">
        <v>7</v>
      </c>
      <c r="D83" s="6" t="s">
        <v>8180</v>
      </c>
      <c r="E83" s="6" t="s">
        <v>13</v>
      </c>
      <c r="F83" s="6" t="s">
        <v>10</v>
      </c>
      <c r="G83" s="6"/>
      <c r="H83" s="1"/>
      <c r="I83" s="5"/>
      <c r="J83" s="5"/>
      <c r="K83" s="1"/>
      <c r="L83" s="5"/>
      <c r="M83" s="5"/>
      <c r="N83" s="26"/>
      <c r="O83" s="1"/>
      <c r="P83" s="1"/>
      <c r="Q83" s="1"/>
      <c r="R83" s="1"/>
      <c r="S83" s="1"/>
      <c r="T83" s="1"/>
      <c r="U83" s="1"/>
      <c r="V83" s="5"/>
      <c r="W83" s="5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37" t="e">
        <f>BQ83+BP83+BO83+BN83+BM83+#REF!+#REF!+BG83+BF83+#REF!+BC83+#REF!+#REF!+AY83+#REF!+#REF!+#REF!+#REF!+AS83+#REF!+#REF!+#REF!+#REF!+AM83+AK83+#REF!+#REF!+#REF!+AF83+AD83+AC83+AB83+BL83+AA83+Z83+Y83+X83+U83+T83+S83+R83+Q83+P83+O83+N83+M83+L83+K83+J83+I83+H83</f>
        <v>#REF!</v>
      </c>
    </row>
    <row r="84" spans="1:70" hidden="1">
      <c r="A84" s="6" t="s">
        <v>125</v>
      </c>
      <c r="B84" s="6" t="s">
        <v>126</v>
      </c>
      <c r="C84" s="6" t="s">
        <v>7</v>
      </c>
      <c r="D84" s="6" t="s">
        <v>18</v>
      </c>
      <c r="E84" s="6" t="s">
        <v>13</v>
      </c>
      <c r="F84" s="6" t="s">
        <v>10</v>
      </c>
      <c r="G84" s="6"/>
      <c r="H84" s="1"/>
      <c r="I84" s="5"/>
      <c r="J84" s="5"/>
      <c r="K84" s="1"/>
      <c r="L84" s="5"/>
      <c r="M84" s="5"/>
      <c r="N84" s="26"/>
      <c r="O84" s="1"/>
      <c r="P84" s="1"/>
      <c r="Q84" s="1"/>
      <c r="R84" s="1"/>
      <c r="S84" s="1"/>
      <c r="T84" s="1"/>
      <c r="U84" s="1"/>
      <c r="V84" s="5"/>
      <c r="W84" s="5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37" t="e">
        <f>BQ84+BP84+BO84+BN84+BM84+#REF!+#REF!+BG84+BF84+#REF!+BC84+#REF!+#REF!+AY84+#REF!+#REF!+#REF!+#REF!+AS84+#REF!+#REF!+#REF!+#REF!+AM84+AK84+#REF!+#REF!+#REF!+AF84+AD84+AC84+AB84+BL84+AA84+Z84+Y84+X84+U84+T84+S84+R84+Q84+P84+O84+N84+M84+L84+K84+J84+I84+H84</f>
        <v>#REF!</v>
      </c>
    </row>
    <row r="85" spans="1:70" hidden="1">
      <c r="A85" s="6" t="s">
        <v>7185</v>
      </c>
      <c r="B85" s="6" t="s">
        <v>7380</v>
      </c>
      <c r="C85" s="6" t="s">
        <v>7</v>
      </c>
      <c r="D85" s="6" t="s">
        <v>8180</v>
      </c>
      <c r="E85" s="6" t="s">
        <v>8182</v>
      </c>
      <c r="F85" s="6" t="s">
        <v>10</v>
      </c>
      <c r="G85" s="6"/>
      <c r="H85" s="1"/>
      <c r="I85" s="5"/>
      <c r="J85" s="5"/>
      <c r="K85" s="1"/>
      <c r="L85" s="5"/>
      <c r="M85" s="5"/>
      <c r="N85" s="26"/>
      <c r="O85" s="1"/>
      <c r="P85" s="1"/>
      <c r="Q85" s="1"/>
      <c r="R85" s="1"/>
      <c r="S85" s="1"/>
      <c r="T85" s="1"/>
      <c r="U85" s="1"/>
      <c r="V85" s="5"/>
      <c r="W85" s="5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37" t="e">
        <f>BQ85+BP85+BO85+BN85+BM85+#REF!+#REF!+BG85+BF85+#REF!+BC85+#REF!+#REF!+AY85+#REF!+#REF!+#REF!+#REF!+AS85+#REF!+#REF!+#REF!+#REF!+AM85+AK85+#REF!+#REF!+#REF!+AF85+AD85+AC85+AB85+BL85+AA85+Z85+Y85+X85+U85+T85+S85+R85+Q85+P85+O85+N85+M85+L85+K85+J85+I85+H85</f>
        <v>#REF!</v>
      </c>
    </row>
    <row r="86" spans="1:70" hidden="1">
      <c r="A86" s="6" t="s">
        <v>7268</v>
      </c>
      <c r="B86" s="6" t="s">
        <v>7509</v>
      </c>
      <c r="C86" s="6" t="s">
        <v>151</v>
      </c>
      <c r="D86" s="6"/>
      <c r="E86" s="6" t="s">
        <v>8182</v>
      </c>
      <c r="F86" s="6" t="s">
        <v>10</v>
      </c>
      <c r="G86" s="6"/>
      <c r="H86" s="1"/>
      <c r="I86" s="5"/>
      <c r="J86" s="5"/>
      <c r="K86" s="1"/>
      <c r="L86" s="5"/>
      <c r="M86" s="5"/>
      <c r="N86" s="26"/>
      <c r="O86" s="1"/>
      <c r="P86" s="1"/>
      <c r="Q86" s="1"/>
      <c r="R86" s="1"/>
      <c r="S86" s="1"/>
      <c r="T86" s="1"/>
      <c r="U86" s="1"/>
      <c r="V86" s="5"/>
      <c r="W86" s="5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37" t="e">
        <f>BQ86+BP86+BO86+BN86+BM86+#REF!+#REF!+BG86+BF86+#REF!+BC86+#REF!+#REF!+AY86+#REF!+#REF!+#REF!+#REF!+AS86+#REF!+#REF!+#REF!+#REF!+AM86+AK86+#REF!+#REF!+#REF!+AF86+AD86+AC86+AB86+BL86+AA86+Z86+Y86+X86+U86+T86+S86+R86+Q86+P86+O86+N86+M86+L86+K86+J86+I86+H86</f>
        <v>#REF!</v>
      </c>
    </row>
    <row r="87" spans="1:70" hidden="1">
      <c r="A87" s="6" t="s">
        <v>127</v>
      </c>
      <c r="B87" s="6" t="s">
        <v>128</v>
      </c>
      <c r="C87" s="6" t="s">
        <v>7</v>
      </c>
      <c r="D87" s="6" t="s">
        <v>67</v>
      </c>
      <c r="E87" s="6" t="s">
        <v>67</v>
      </c>
      <c r="F87" s="6" t="s">
        <v>10</v>
      </c>
      <c r="G87" s="6"/>
      <c r="H87" s="1"/>
      <c r="I87" s="5"/>
      <c r="J87" s="5"/>
      <c r="K87" s="1"/>
      <c r="L87" s="5"/>
      <c r="M87" s="5"/>
      <c r="N87" s="26"/>
      <c r="O87" s="1"/>
      <c r="P87" s="1"/>
      <c r="Q87" s="1"/>
      <c r="R87" s="1"/>
      <c r="S87" s="1"/>
      <c r="T87" s="1"/>
      <c r="U87" s="1"/>
      <c r="V87" s="5"/>
      <c r="W87" s="5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37" t="e">
        <f>BQ87+BP87+BO87+BN87+BM87+#REF!+#REF!+BG87+BF87+#REF!+BC87+#REF!+#REF!+AY87+#REF!+#REF!+#REF!+#REF!+AS87+#REF!+#REF!+#REF!+#REF!+AM87+AK87+#REF!+#REF!+#REF!+AF87+AD87+AC87+AB87+BL87+AA87+Z87+Y87+X87+U87+T87+S87+R87+Q87+P87+O87+N87+M87+L87+K87+J87+I87+H87</f>
        <v>#REF!</v>
      </c>
    </row>
    <row r="88" spans="1:70" hidden="1">
      <c r="A88" s="6" t="s">
        <v>189</v>
      </c>
      <c r="B88" s="6" t="s">
        <v>190</v>
      </c>
      <c r="C88" s="6" t="s">
        <v>151</v>
      </c>
      <c r="D88" s="6"/>
      <c r="E88" s="6" t="s">
        <v>152</v>
      </c>
      <c r="F88" s="6" t="s">
        <v>10</v>
      </c>
      <c r="G88" s="6"/>
      <c r="H88" s="1"/>
      <c r="I88" s="5"/>
      <c r="J88" s="5"/>
      <c r="K88" s="1"/>
      <c r="L88" s="5"/>
      <c r="M88" s="5"/>
      <c r="N88" s="26"/>
      <c r="O88" s="1"/>
      <c r="P88" s="1"/>
      <c r="Q88" s="1"/>
      <c r="R88" s="1"/>
      <c r="S88" s="1"/>
      <c r="T88" s="1"/>
      <c r="U88" s="1"/>
      <c r="V88" s="5"/>
      <c r="W88" s="5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37" t="e">
        <f>BQ88+BP88+BO88+BN88+BM88+#REF!+#REF!+BG88+BF88+#REF!+BC88+#REF!+#REF!+AY88+#REF!+#REF!+#REF!+#REF!+AS88+#REF!+#REF!+#REF!+#REF!+AM88+AK88+#REF!+#REF!+#REF!+AF88+AD88+AC88+AB88+BL88+AA88+Z88+Y88+X88+U88+T88+S88+R88+Q88+P88+O88+N88+M88+L88+K88+J88+I88+H88</f>
        <v>#REF!</v>
      </c>
    </row>
    <row r="89" spans="1:70" hidden="1">
      <c r="A89" s="6" t="s">
        <v>7186</v>
      </c>
      <c r="B89" s="6" t="s">
        <v>7381</v>
      </c>
      <c r="C89" s="6" t="s">
        <v>7</v>
      </c>
      <c r="D89" s="6" t="s">
        <v>8180</v>
      </c>
      <c r="E89" s="6" t="s">
        <v>8183</v>
      </c>
      <c r="F89" s="6" t="s">
        <v>10</v>
      </c>
      <c r="G89" s="6"/>
      <c r="H89" s="1"/>
      <c r="I89" s="5"/>
      <c r="J89" s="5"/>
      <c r="K89" s="1"/>
      <c r="L89" s="5"/>
      <c r="M89" s="5"/>
      <c r="N89" s="26"/>
      <c r="O89" s="1"/>
      <c r="P89" s="1"/>
      <c r="Q89" s="1"/>
      <c r="R89" s="1"/>
      <c r="S89" s="1"/>
      <c r="T89" s="1"/>
      <c r="U89" s="1"/>
      <c r="V89" s="5"/>
      <c r="W89" s="5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37" t="e">
        <f>BQ89+BP89+BO89+BN89+BM89+#REF!+#REF!+BG89+BF89+#REF!+BC89+#REF!+#REF!+AY89+#REF!+#REF!+#REF!+#REF!+AS89+#REF!+#REF!+#REF!+#REF!+AM89+AK89+#REF!+#REF!+#REF!+AF89+AD89+AC89+AB89+BL89+AA89+Z89+Y89+X89+U89+T89+S89+R89+Q89+P89+O89+N89+M89+L89+K89+J89+I89+H89</f>
        <v>#REF!</v>
      </c>
    </row>
    <row r="90" spans="1:70" hidden="1">
      <c r="A90" s="6" t="s">
        <v>191</v>
      </c>
      <c r="B90" s="6" t="s">
        <v>192</v>
      </c>
      <c r="C90" s="6" t="s">
        <v>151</v>
      </c>
      <c r="D90" s="6"/>
      <c r="E90" s="6" t="s">
        <v>152</v>
      </c>
      <c r="F90" s="6" t="s">
        <v>10</v>
      </c>
      <c r="G90" s="6"/>
      <c r="H90" s="1"/>
      <c r="I90" s="5"/>
      <c r="J90" s="5"/>
      <c r="K90" s="1"/>
      <c r="L90" s="5"/>
      <c r="M90" s="5"/>
      <c r="N90" s="26"/>
      <c r="O90" s="1"/>
      <c r="P90" s="1"/>
      <c r="Q90" s="1"/>
      <c r="R90" s="1"/>
      <c r="S90" s="1"/>
      <c r="T90" s="1"/>
      <c r="U90" s="1"/>
      <c r="V90" s="5"/>
      <c r="W90" s="5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37" t="e">
        <f>BQ90+BP90+BO90+BN90+BM90+#REF!+#REF!+BG90+BF90+#REF!+BC90+#REF!+#REF!+AY90+#REF!+#REF!+#REF!+#REF!+AS90+#REF!+#REF!+#REF!+#REF!+AM90+AK90+#REF!+#REF!+#REF!+AF90+AD90+AC90+AB90+BL90+AA90+Z90+Y90+X90+U90+T90+S90+R90+Q90+P90+O90+N90+M90+L90+K90+J90+I90+H90</f>
        <v>#REF!</v>
      </c>
    </row>
    <row r="91" spans="1:70" hidden="1">
      <c r="A91" s="6" t="s">
        <v>193</v>
      </c>
      <c r="B91" s="6" t="s">
        <v>194</v>
      </c>
      <c r="C91" s="6" t="s">
        <v>151</v>
      </c>
      <c r="D91" s="6"/>
      <c r="E91" s="6" t="s">
        <v>152</v>
      </c>
      <c r="F91" s="6" t="s">
        <v>10</v>
      </c>
      <c r="G91" s="6"/>
      <c r="H91" s="1"/>
      <c r="I91" s="5"/>
      <c r="J91" s="5"/>
      <c r="K91" s="1"/>
      <c r="L91" s="5"/>
      <c r="M91" s="5"/>
      <c r="N91" s="26"/>
      <c r="O91" s="1"/>
      <c r="P91" s="1"/>
      <c r="Q91" s="1"/>
      <c r="R91" s="1"/>
      <c r="S91" s="1"/>
      <c r="T91" s="1"/>
      <c r="U91" s="1"/>
      <c r="V91" s="5"/>
      <c r="W91" s="5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37" t="e">
        <f>BQ91+BP91+BO91+BN91+BM91+#REF!+#REF!+BG91+BF91+#REF!+BC91+#REF!+#REF!+AY91+#REF!+#REF!+#REF!+#REF!+AS91+#REF!+#REF!+#REF!+#REF!+AM91+AK91+#REF!+#REF!+#REF!+AF91+AD91+AC91+AB91+BL91+AA91+Z91+Y91+X91+U91+T91+S91+R91+Q91+P91+O91+N91+M91+L91+K91+J91+I91+H91</f>
        <v>#REF!</v>
      </c>
    </row>
    <row r="92" spans="1:70" hidden="1">
      <c r="A92" s="6" t="s">
        <v>7269</v>
      </c>
      <c r="B92" s="6" t="s">
        <v>7510</v>
      </c>
      <c r="C92" s="6" t="s">
        <v>151</v>
      </c>
      <c r="D92" s="6"/>
      <c r="E92" s="6" t="s">
        <v>8199</v>
      </c>
      <c r="F92" s="6" t="s">
        <v>10</v>
      </c>
      <c r="G92" s="6"/>
      <c r="H92" s="1"/>
      <c r="I92" s="5"/>
      <c r="J92" s="5"/>
      <c r="K92" s="1"/>
      <c r="L92" s="5"/>
      <c r="M92" s="5"/>
      <c r="N92" s="26"/>
      <c r="O92" s="1"/>
      <c r="P92" s="1"/>
      <c r="Q92" s="1"/>
      <c r="R92" s="1"/>
      <c r="S92" s="1"/>
      <c r="T92" s="1"/>
      <c r="U92" s="1"/>
      <c r="V92" s="5"/>
      <c r="W92" s="5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37" t="e">
        <f>BQ92+BP92+BO92+BN92+BM92+#REF!+#REF!+BG92+BF92+#REF!+BC92+#REF!+#REF!+AY92+#REF!+#REF!+#REF!+#REF!+AS92+#REF!+#REF!+#REF!+#REF!+AM92+AK92+#REF!+#REF!+#REF!+AF92+AD92+AC92+AB92+BL92+AA92+Z92+Y92+X92+U92+T92+S92+R92+Q92+P92+O92+N92+M92+L92+K92+J92+I92+H92</f>
        <v>#REF!</v>
      </c>
    </row>
    <row r="93" spans="1:70" hidden="1">
      <c r="A93" s="6" t="s">
        <v>129</v>
      </c>
      <c r="B93" s="6" t="s">
        <v>130</v>
      </c>
      <c r="C93" s="6" t="s">
        <v>7</v>
      </c>
      <c r="D93" s="6" t="s">
        <v>67</v>
      </c>
      <c r="E93" s="6" t="s">
        <v>67</v>
      </c>
      <c r="F93" s="6" t="s">
        <v>10</v>
      </c>
      <c r="G93" s="6"/>
      <c r="H93" s="1"/>
      <c r="I93" s="5"/>
      <c r="J93" s="5"/>
      <c r="K93" s="1"/>
      <c r="L93" s="5"/>
      <c r="M93" s="5"/>
      <c r="N93" s="26"/>
      <c r="O93" s="1"/>
      <c r="P93" s="1"/>
      <c r="Q93" s="1"/>
      <c r="R93" s="1"/>
      <c r="S93" s="1"/>
      <c r="T93" s="1"/>
      <c r="U93" s="1"/>
      <c r="V93" s="5"/>
      <c r="W93" s="5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37" t="e">
        <f>BQ93+BP93+BO93+BN93+BM93+#REF!+#REF!+BG93+BF93+#REF!+BC93+#REF!+#REF!+AY93+#REF!+#REF!+#REF!+#REF!+AS93+#REF!+#REF!+#REF!+#REF!+AM93+AK93+#REF!+#REF!+#REF!+AF93+AD93+AC93+AB93+BL93+AA93+Z93+Y93+X93+U93+T93+S93+R93+Q93+P93+O93+N93+M93+L93+K93+J93+I93+H93</f>
        <v>#REF!</v>
      </c>
    </row>
    <row r="94" spans="1:70" hidden="1">
      <c r="A94" s="6" t="s">
        <v>131</v>
      </c>
      <c r="B94" s="6" t="s">
        <v>132</v>
      </c>
      <c r="C94" s="6" t="s">
        <v>7</v>
      </c>
      <c r="D94" s="6" t="s">
        <v>67</v>
      </c>
      <c r="E94" s="6" t="s">
        <v>67</v>
      </c>
      <c r="F94" s="6" t="s">
        <v>10</v>
      </c>
      <c r="G94" s="6"/>
      <c r="H94" s="1"/>
      <c r="I94" s="1"/>
      <c r="J94" s="1"/>
      <c r="K94" s="1"/>
      <c r="L94" s="5"/>
      <c r="M94" s="5"/>
      <c r="N94" s="26"/>
      <c r="O94" s="1"/>
      <c r="P94" s="1"/>
      <c r="Q94" s="1"/>
      <c r="R94" s="1"/>
      <c r="S94" s="1"/>
      <c r="T94" s="1"/>
      <c r="U94" s="1"/>
      <c r="V94" s="5"/>
      <c r="W94" s="5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37" t="e">
        <f>BQ94+BP94+BO94+BN94+BM94+#REF!+#REF!+BG94+BF94+#REF!+BC94+#REF!+#REF!+AY94+#REF!+#REF!+#REF!+#REF!+AS94+#REF!+#REF!+#REF!+#REF!+AM94+AK94+#REF!+#REF!+#REF!+AF94+AD94+AC94+AB94+BL94+AA94+Z94+Y94+X94+U94+T94+S94+R94+Q94+P94+O94+N94+M94+L94+K94+J94+I94+H94</f>
        <v>#REF!</v>
      </c>
    </row>
    <row r="95" spans="1:70" hidden="1">
      <c r="A95" s="6" t="s">
        <v>133</v>
      </c>
      <c r="B95" s="6" t="s">
        <v>134</v>
      </c>
      <c r="C95" s="6" t="s">
        <v>7</v>
      </c>
      <c r="D95" s="6" t="s">
        <v>67</v>
      </c>
      <c r="E95" s="6" t="s">
        <v>67</v>
      </c>
      <c r="F95" s="6" t="s">
        <v>10</v>
      </c>
      <c r="G95" s="6"/>
      <c r="H95" s="1"/>
      <c r="I95" s="5"/>
      <c r="J95" s="5"/>
      <c r="K95" s="1"/>
      <c r="L95" s="5"/>
      <c r="M95" s="5"/>
      <c r="N95" s="26"/>
      <c r="O95" s="1"/>
      <c r="P95" s="1"/>
      <c r="Q95" s="1"/>
      <c r="R95" s="1"/>
      <c r="S95" s="1"/>
      <c r="T95" s="1"/>
      <c r="U95" s="1"/>
      <c r="V95" s="5"/>
      <c r="W95" s="5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37" t="e">
        <f>BQ95+BP95+BO95+BN95+BM95+#REF!+#REF!+BG95+BF95+#REF!+BC95+#REF!+#REF!+AY95+#REF!+#REF!+#REF!+#REF!+AS95+#REF!+#REF!+#REF!+#REF!+AM95+AK95+#REF!+#REF!+#REF!+AF95+AD95+AC95+AB95+BL95+AA95+Z95+Y95+X95+U95+T95+S95+R95+Q95+P95+O95+N95+M95+L95+K95+J95+I95+H95</f>
        <v>#REF!</v>
      </c>
    </row>
    <row r="96" spans="1:70" hidden="1">
      <c r="A96" s="6" t="s">
        <v>135</v>
      </c>
      <c r="B96" s="6" t="s">
        <v>136</v>
      </c>
      <c r="C96" s="6" t="s">
        <v>7</v>
      </c>
      <c r="D96" s="6" t="s">
        <v>67</v>
      </c>
      <c r="E96" s="6" t="s">
        <v>67</v>
      </c>
      <c r="F96" s="6" t="s">
        <v>10</v>
      </c>
      <c r="G96" s="6"/>
      <c r="H96" s="1"/>
      <c r="I96" s="5"/>
      <c r="J96" s="1"/>
      <c r="K96" s="1"/>
      <c r="L96" s="5"/>
      <c r="M96" s="5"/>
      <c r="N96" s="26"/>
      <c r="O96" s="1"/>
      <c r="P96" s="1"/>
      <c r="Q96" s="1"/>
      <c r="R96" s="1"/>
      <c r="S96" s="1"/>
      <c r="T96" s="1"/>
      <c r="U96" s="1"/>
      <c r="V96" s="5"/>
      <c r="W96" s="5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37" t="e">
        <f>BQ96+BP96+BO96+BN96+BM96+#REF!+#REF!+BG96+BF96+#REF!+BC96+#REF!+#REF!+AY96+#REF!+#REF!+#REF!+#REF!+AS96+#REF!+#REF!+#REF!+#REF!+AM96+AK96+#REF!+#REF!+#REF!+AF96+AD96+AC96+AB96+BL96+AA96+Z96+Y96+X96+U96+T96+S96+R96+Q96+P96+O96+N96+M96+L96+K96+J96+I96+H96</f>
        <v>#REF!</v>
      </c>
    </row>
    <row r="97" spans="1:70" hidden="1">
      <c r="A97" s="6" t="s">
        <v>137</v>
      </c>
      <c r="B97" s="6" t="s">
        <v>138</v>
      </c>
      <c r="C97" s="6" t="s">
        <v>7</v>
      </c>
      <c r="D97" s="6" t="s">
        <v>67</v>
      </c>
      <c r="E97" s="6" t="s">
        <v>67</v>
      </c>
      <c r="F97" s="6" t="s">
        <v>10</v>
      </c>
      <c r="G97" s="6"/>
      <c r="H97" s="1"/>
      <c r="I97" s="5"/>
      <c r="J97" s="5"/>
      <c r="K97" s="1"/>
      <c r="L97" s="5"/>
      <c r="M97" s="5"/>
      <c r="N97" s="26"/>
      <c r="O97" s="1"/>
      <c r="P97" s="1"/>
      <c r="Q97" s="1"/>
      <c r="R97" s="1"/>
      <c r="S97" s="1"/>
      <c r="T97" s="1"/>
      <c r="U97" s="1"/>
      <c r="V97" s="5"/>
      <c r="W97" s="5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37" t="e">
        <f>BQ97+BP97+BO97+BN97+BM97+#REF!+#REF!+BG97+BF97+#REF!+BC97+#REF!+#REF!+AY97+#REF!+#REF!+#REF!+#REF!+AS97+#REF!+#REF!+#REF!+#REF!+AM97+AK97+#REF!+#REF!+#REF!+AF97+AD97+AC97+AB97+BL97+AA97+Z97+Y97+X97+U97+T97+S97+R97+Q97+P97+O97+N97+M97+L97+K97+J97+I97+H97</f>
        <v>#REF!</v>
      </c>
    </row>
    <row r="98" spans="1:70" hidden="1">
      <c r="A98" s="6" t="s">
        <v>139</v>
      </c>
      <c r="B98" s="6" t="s">
        <v>140</v>
      </c>
      <c r="C98" s="6" t="s">
        <v>7</v>
      </c>
      <c r="D98" s="6" t="s">
        <v>67</v>
      </c>
      <c r="E98" s="6" t="s">
        <v>67</v>
      </c>
      <c r="F98" s="6" t="s">
        <v>10</v>
      </c>
      <c r="G98" s="6"/>
      <c r="H98" s="1"/>
      <c r="I98" s="5"/>
      <c r="J98" s="5"/>
      <c r="K98" s="1"/>
      <c r="L98" s="5"/>
      <c r="M98" s="5"/>
      <c r="N98" s="26"/>
      <c r="O98" s="1"/>
      <c r="P98" s="1"/>
      <c r="Q98" s="1"/>
      <c r="R98" s="1"/>
      <c r="S98" s="1"/>
      <c r="T98" s="1"/>
      <c r="U98" s="1"/>
      <c r="V98" s="5"/>
      <c r="W98" s="5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37" t="e">
        <f>BQ98+BP98+BO98+BN98+BM98+#REF!+#REF!+BG98+BF98+#REF!+BC98+#REF!+#REF!+AY98+#REF!+#REF!+#REF!+#REF!+AS98+#REF!+#REF!+#REF!+#REF!+AM98+AK98+#REF!+#REF!+#REF!+AF98+AD98+AC98+AB98+BL98+AA98+Z98+Y98+X98+U98+T98+S98+R98+Q98+P98+O98+N98+M98+L98+K98+J98+I98+H98</f>
        <v>#REF!</v>
      </c>
    </row>
    <row r="99" spans="1:70" hidden="1">
      <c r="A99" s="6" t="s">
        <v>141</v>
      </c>
      <c r="B99" s="6" t="s">
        <v>142</v>
      </c>
      <c r="C99" s="6" t="s">
        <v>7</v>
      </c>
      <c r="D99" s="6" t="s">
        <v>67</v>
      </c>
      <c r="E99" s="6" t="s">
        <v>67</v>
      </c>
      <c r="F99" s="6" t="s">
        <v>10</v>
      </c>
      <c r="G99" s="6"/>
      <c r="H99" s="1"/>
      <c r="I99" s="5"/>
      <c r="J99" s="5"/>
      <c r="K99" s="1"/>
      <c r="L99" s="5"/>
      <c r="M99" s="5"/>
      <c r="N99" s="26"/>
      <c r="O99" s="1"/>
      <c r="P99" s="1"/>
      <c r="Q99" s="1"/>
      <c r="R99" s="1"/>
      <c r="S99" s="1"/>
      <c r="T99" s="1"/>
      <c r="U99" s="1"/>
      <c r="V99" s="5"/>
      <c r="W99" s="5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37" t="e">
        <f>BQ99+BP99+BO99+BN99+BM99+#REF!+#REF!+BG99+BF99+#REF!+BC99+#REF!+#REF!+AY99+#REF!+#REF!+#REF!+#REF!+AS99+#REF!+#REF!+#REF!+#REF!+AM99+AK99+#REF!+#REF!+#REF!+AF99+AD99+AC99+AB99+BL99+AA99+Z99+Y99+X99+U99+T99+S99+R99+Q99+P99+O99+N99+M99+L99+K99+J99+I99+H99</f>
        <v>#REF!</v>
      </c>
    </row>
    <row r="100" spans="1:70" hidden="1">
      <c r="A100" s="6" t="s">
        <v>7270</v>
      </c>
      <c r="B100" s="6" t="s">
        <v>7511</v>
      </c>
      <c r="C100" s="6" t="s">
        <v>151</v>
      </c>
      <c r="D100" s="6"/>
      <c r="E100" s="6" t="s">
        <v>8182</v>
      </c>
      <c r="F100" s="6" t="s">
        <v>10</v>
      </c>
      <c r="G100" s="6"/>
      <c r="H100" s="1"/>
      <c r="I100" s="1"/>
      <c r="J100" s="1"/>
      <c r="K100" s="1"/>
      <c r="L100" s="5"/>
      <c r="M100" s="1"/>
      <c r="N100" s="26"/>
      <c r="O100" s="1"/>
      <c r="P100" s="1"/>
      <c r="Q100" s="1"/>
      <c r="R100" s="1"/>
      <c r="S100" s="1"/>
      <c r="T100" s="1"/>
      <c r="U100" s="1"/>
      <c r="V100" s="5"/>
      <c r="W100" s="5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37" t="e">
        <f>BQ100+BP100+BO100+BN100+BM100+#REF!+#REF!+BG100+BF100+#REF!+BC100+#REF!+#REF!+AY100+#REF!+#REF!+#REF!+#REF!+AS100+#REF!+#REF!+#REF!+#REF!+AM100+AK100+#REF!+#REF!+#REF!+AF100+AD100+AC100+AB100+BL100+AA100+Z100+Y100+X100+U100+T100+S100+R100+Q100+P100+O100+N100+M100+L100+K100+J100+I100+H100</f>
        <v>#REF!</v>
      </c>
    </row>
    <row r="101" spans="1:70" hidden="1">
      <c r="A101" s="6" t="s">
        <v>143</v>
      </c>
      <c r="B101" s="6" t="s">
        <v>144</v>
      </c>
      <c r="C101" s="6" t="s">
        <v>7</v>
      </c>
      <c r="D101" s="6" t="s">
        <v>18</v>
      </c>
      <c r="E101" s="6" t="s">
        <v>31</v>
      </c>
      <c r="F101" s="6" t="s">
        <v>10</v>
      </c>
      <c r="G101" s="6"/>
      <c r="H101" s="1"/>
      <c r="I101" s="5"/>
      <c r="J101" s="5"/>
      <c r="K101" s="1"/>
      <c r="L101" s="5"/>
      <c r="M101" s="5"/>
      <c r="N101" s="26"/>
      <c r="O101" s="1"/>
      <c r="P101" s="1"/>
      <c r="Q101" s="1"/>
      <c r="R101" s="1"/>
      <c r="S101" s="1"/>
      <c r="T101" s="1"/>
      <c r="U101" s="1"/>
      <c r="V101" s="5"/>
      <c r="W101" s="5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37" t="e">
        <f>BQ101+BP101+BO101+BN101+BM101+#REF!+#REF!+BG101+BF101+#REF!+BC101+#REF!+#REF!+AY101+#REF!+#REF!+#REF!+#REF!+AS101+#REF!+#REF!+#REF!+#REF!+AM101+AK101+#REF!+#REF!+#REF!+AF101+AD101+AC101+AB101+BL101+AA101+Z101+Y101+X101+U101+T101+S101+R101+Q101+P101+O101+N101+M101+L101+K101+J101+I101+H101</f>
        <v>#REF!</v>
      </c>
    </row>
    <row r="102" spans="1:70" hidden="1">
      <c r="A102" s="6" t="s">
        <v>145</v>
      </c>
      <c r="B102" s="6" t="s">
        <v>146</v>
      </c>
      <c r="C102" s="6" t="s">
        <v>7</v>
      </c>
      <c r="D102" s="6" t="s">
        <v>67</v>
      </c>
      <c r="E102" s="6" t="s">
        <v>67</v>
      </c>
      <c r="F102" s="6" t="s">
        <v>10</v>
      </c>
      <c r="G102" s="6"/>
      <c r="H102" s="1"/>
      <c r="I102" s="5"/>
      <c r="J102" s="5"/>
      <c r="K102" s="1"/>
      <c r="L102" s="5"/>
      <c r="M102" s="5"/>
      <c r="N102" s="26"/>
      <c r="O102" s="1"/>
      <c r="P102" s="1"/>
      <c r="Q102" s="1"/>
      <c r="R102" s="1"/>
      <c r="S102" s="1"/>
      <c r="T102" s="1"/>
      <c r="U102" s="1"/>
      <c r="V102" s="5"/>
      <c r="W102" s="5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37" t="e">
        <f>BQ102+BP102+BO102+BN102+BM102+#REF!+#REF!+BG102+BF102+#REF!+BC102+#REF!+#REF!+AY102+#REF!+#REF!+#REF!+#REF!+AS102+#REF!+#REF!+#REF!+#REF!+AM102+AK102+#REF!+#REF!+#REF!+AF102+AD102+AC102+AB102+BL102+AA102+Z102+Y102+X102+U102+T102+S102+R102+Q102+P102+O102+N102+M102+L102+K102+J102+I102+H102</f>
        <v>#REF!</v>
      </c>
    </row>
    <row r="103" spans="1:70" hidden="1">
      <c r="A103" s="6" t="s">
        <v>147</v>
      </c>
      <c r="B103" s="6" t="s">
        <v>148</v>
      </c>
      <c r="C103" s="6" t="s">
        <v>7</v>
      </c>
      <c r="D103" s="6" t="s">
        <v>67</v>
      </c>
      <c r="E103" s="6" t="s">
        <v>67</v>
      </c>
      <c r="F103" s="6" t="s">
        <v>10</v>
      </c>
      <c r="G103" s="6"/>
      <c r="H103" s="1"/>
      <c r="I103" s="5"/>
      <c r="J103" s="5"/>
      <c r="K103" s="1"/>
      <c r="L103" s="5"/>
      <c r="M103" s="5"/>
      <c r="N103" s="26"/>
      <c r="O103" s="1"/>
      <c r="P103" s="1"/>
      <c r="Q103" s="1"/>
      <c r="R103" s="1"/>
      <c r="S103" s="1"/>
      <c r="T103" s="1"/>
      <c r="U103" s="1"/>
      <c r="V103" s="5"/>
      <c r="W103" s="5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37" t="e">
        <f>BQ103+BP103+BO103+BN103+BM103+#REF!+#REF!+BG103+BF103+#REF!+BC103+#REF!+#REF!+AY103+#REF!+#REF!+#REF!+#REF!+AS103+#REF!+#REF!+#REF!+#REF!+AM103+AK103+#REF!+#REF!+#REF!+AF103+AD103+AC103+AB103+BL103+AA103+Z103+Y103+X103+U103+T103+S103+R103+Q103+P103+O103+N103+M103+L103+K103+J103+I103+H103</f>
        <v>#REF!</v>
      </c>
    </row>
    <row r="104" spans="1:70" hidden="1">
      <c r="A104" s="6" t="s">
        <v>195</v>
      </c>
      <c r="B104" s="6" t="s">
        <v>196</v>
      </c>
      <c r="C104" s="6" t="s">
        <v>151</v>
      </c>
      <c r="D104" s="6"/>
      <c r="E104" s="6" t="s">
        <v>152</v>
      </c>
      <c r="F104" s="6" t="s">
        <v>10</v>
      </c>
      <c r="G104" s="6"/>
      <c r="H104" s="1"/>
      <c r="I104" s="5"/>
      <c r="J104" s="5"/>
      <c r="K104" s="1"/>
      <c r="L104" s="5"/>
      <c r="M104" s="5"/>
      <c r="N104" s="26"/>
      <c r="O104" s="1"/>
      <c r="P104" s="1"/>
      <c r="Q104" s="1"/>
      <c r="R104" s="1"/>
      <c r="S104" s="1"/>
      <c r="T104" s="1"/>
      <c r="U104" s="1"/>
      <c r="V104" s="5"/>
      <c r="W104" s="5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37" t="e">
        <f>BQ104+BP104+BO104+BN104+BM104+#REF!+#REF!+BG104+BF104+#REF!+BC104+#REF!+#REF!+AY104+#REF!+#REF!+#REF!+#REF!+AS104+#REF!+#REF!+#REF!+#REF!+AM104+AK104+#REF!+#REF!+#REF!+AF104+AD104+AC104+AB104+BL104+AA104+Z104+Y104+X104+U104+T104+S104+R104+Q104+P104+O104+N104+M104+L104+K104+J104+I104+H104</f>
        <v>#REF!</v>
      </c>
    </row>
    <row r="105" spans="1:70" hidden="1">
      <c r="A105" s="6" t="s">
        <v>197</v>
      </c>
      <c r="B105" s="6" t="s">
        <v>198</v>
      </c>
      <c r="C105" s="6" t="s">
        <v>151</v>
      </c>
      <c r="D105" s="6"/>
      <c r="E105" s="6" t="s">
        <v>152</v>
      </c>
      <c r="F105" s="6" t="s">
        <v>10</v>
      </c>
      <c r="G105" s="6"/>
      <c r="H105" s="1"/>
      <c r="I105" s="5"/>
      <c r="J105" s="5"/>
      <c r="K105" s="1"/>
      <c r="L105" s="5"/>
      <c r="M105" s="5"/>
      <c r="N105" s="26"/>
      <c r="O105" s="1"/>
      <c r="P105" s="1"/>
      <c r="Q105" s="1"/>
      <c r="R105" s="1"/>
      <c r="S105" s="1"/>
      <c r="T105" s="1"/>
      <c r="U105" s="1"/>
      <c r="V105" s="5"/>
      <c r="W105" s="5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37" t="e">
        <f>BQ105+BP105+BO105+BN105+BM105+#REF!+#REF!+BG105+BF105+#REF!+BC105+#REF!+#REF!+AY105+#REF!+#REF!+#REF!+#REF!+AS105+#REF!+#REF!+#REF!+#REF!+AM105+AK105+#REF!+#REF!+#REF!+AF105+AD105+AC105+AB105+BL105+AA105+Z105+Y105+X105+U105+T105+S105+R105+Q105+P105+O105+N105+M105+L105+K105+J105+I105+H105</f>
        <v>#REF!</v>
      </c>
    </row>
    <row r="106" spans="1:70" hidden="1">
      <c r="A106" s="6" t="s">
        <v>7271</v>
      </c>
      <c r="B106" s="6" t="s">
        <v>7512</v>
      </c>
      <c r="C106" s="6" t="s">
        <v>151</v>
      </c>
      <c r="D106" s="6"/>
      <c r="E106" s="6" t="s">
        <v>8182</v>
      </c>
      <c r="F106" s="6" t="s">
        <v>10</v>
      </c>
      <c r="G106" s="6"/>
      <c r="H106" s="1"/>
      <c r="I106" s="5"/>
      <c r="J106" s="5"/>
      <c r="K106" s="1"/>
      <c r="L106" s="5"/>
      <c r="M106" s="5"/>
      <c r="N106" s="26"/>
      <c r="O106" s="1"/>
      <c r="P106" s="1"/>
      <c r="Q106" s="1"/>
      <c r="R106" s="1"/>
      <c r="S106" s="1"/>
      <c r="T106" s="1"/>
      <c r="U106" s="1"/>
      <c r="V106" s="5"/>
      <c r="W106" s="5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37" t="e">
        <f>BQ106+BP106+BO106+BN106+BM106+#REF!+#REF!+BG106+BF106+#REF!+BC106+#REF!+#REF!+AY106+#REF!+#REF!+#REF!+#REF!+AS106+#REF!+#REF!+#REF!+#REF!+AM106+AK106+#REF!+#REF!+#REF!+AF106+AD106+AC106+AB106+BL106+AA106+Z106+Y106+X106+U106+T106+S106+R106+Q106+P106+O106+N106+M106+L106+K106+J106+I106+H106</f>
        <v>#REF!</v>
      </c>
    </row>
    <row r="107" spans="1:70" hidden="1">
      <c r="A107" s="6" t="s">
        <v>7272</v>
      </c>
      <c r="B107" s="6" t="s">
        <v>7513</v>
      </c>
      <c r="C107" s="6" t="s">
        <v>151</v>
      </c>
      <c r="D107" s="6"/>
      <c r="E107" s="6" t="s">
        <v>152</v>
      </c>
      <c r="F107" s="6" t="s">
        <v>10</v>
      </c>
      <c r="G107" s="6"/>
      <c r="H107" s="1"/>
      <c r="I107" s="5"/>
      <c r="J107" s="5"/>
      <c r="K107" s="1"/>
      <c r="L107" s="5"/>
      <c r="M107" s="5"/>
      <c r="N107" s="26"/>
      <c r="O107" s="1"/>
      <c r="P107" s="1"/>
      <c r="Q107" s="1"/>
      <c r="R107" s="1"/>
      <c r="S107" s="1"/>
      <c r="T107" s="1"/>
      <c r="U107" s="1"/>
      <c r="V107" s="5"/>
      <c r="W107" s="5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37" t="e">
        <f>BQ107+BP107+BO107+BN107+BM107+#REF!+#REF!+BG107+BF107+#REF!+BC107+#REF!+#REF!+AY107+#REF!+#REF!+#REF!+#REF!+AS107+#REF!+#REF!+#REF!+#REF!+AM107+AK107+#REF!+#REF!+#REF!+AF107+AD107+AC107+AB107+BL107+AA107+Z107+Y107+X107+U107+T107+S107+R107+Q107+P107+O107+N107+M107+L107+K107+J107+I107+H107</f>
        <v>#REF!</v>
      </c>
    </row>
    <row r="108" spans="1:70" hidden="1">
      <c r="A108" s="6" t="s">
        <v>7273</v>
      </c>
      <c r="B108" s="6" t="s">
        <v>7514</v>
      </c>
      <c r="C108" s="6" t="s">
        <v>151</v>
      </c>
      <c r="D108" s="6"/>
      <c r="E108" s="6" t="s">
        <v>8197</v>
      </c>
      <c r="F108" s="6" t="s">
        <v>10</v>
      </c>
      <c r="G108" s="6"/>
      <c r="H108" s="1"/>
      <c r="I108" s="5"/>
      <c r="J108" s="5"/>
      <c r="K108" s="1"/>
      <c r="L108" s="5"/>
      <c r="M108" s="5"/>
      <c r="N108" s="26"/>
      <c r="O108" s="1"/>
      <c r="P108" s="1"/>
      <c r="Q108" s="1"/>
      <c r="R108" s="1"/>
      <c r="S108" s="1"/>
      <c r="T108" s="1"/>
      <c r="U108" s="1"/>
      <c r="V108" s="5"/>
      <c r="W108" s="5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37" t="e">
        <f>BQ108+BP108+BO108+BN108+BM108+#REF!+#REF!+BG108+BF108+#REF!+BC108+#REF!+#REF!+AY108+#REF!+#REF!+#REF!+#REF!+AS108+#REF!+#REF!+#REF!+#REF!+AM108+AK108+#REF!+#REF!+#REF!+AF108+AD108+AC108+AB108+BL108+AA108+Z108+Y108+X108+U108+T108+S108+R108+Q108+P108+O108+N108+M108+L108+K108+J108+I108+H108</f>
        <v>#REF!</v>
      </c>
    </row>
    <row r="109" spans="1:70" hidden="1">
      <c r="A109" s="6" t="s">
        <v>199</v>
      </c>
      <c r="B109" s="6" t="s">
        <v>200</v>
      </c>
      <c r="C109" s="6" t="s">
        <v>7</v>
      </c>
      <c r="D109" s="6" t="s">
        <v>18</v>
      </c>
      <c r="E109" s="6" t="s">
        <v>21</v>
      </c>
      <c r="F109" s="6" t="s">
        <v>201</v>
      </c>
      <c r="G109" s="6"/>
      <c r="H109" s="1"/>
      <c r="I109" s="5"/>
      <c r="J109" s="5"/>
      <c r="K109" s="1"/>
      <c r="L109" s="5"/>
      <c r="M109" s="5"/>
      <c r="N109" s="26"/>
      <c r="O109" s="1"/>
      <c r="P109" s="1"/>
      <c r="Q109" s="1"/>
      <c r="R109" s="1"/>
      <c r="S109" s="1"/>
      <c r="T109" s="1"/>
      <c r="U109" s="1"/>
      <c r="V109" s="5"/>
      <c r="W109" s="5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37" t="e">
        <f>BQ109+BP109+BO109+BN109+BM109+#REF!+#REF!+BG109+BF109+#REF!+BC109+#REF!+#REF!+AY109+#REF!+#REF!+#REF!+#REF!+AS109+#REF!+#REF!+#REF!+#REF!+AM109+AK109+#REF!+#REF!+#REF!+AF109+AD109+AC109+AB109+BL109+AA109+Z109+Y109+X109+U109+T109+S109+R109+Q109+P109+O109+N109+M109+L109+K109+J109+I109+H109</f>
        <v>#REF!</v>
      </c>
    </row>
    <row r="110" spans="1:70" hidden="1">
      <c r="A110" s="6" t="s">
        <v>202</v>
      </c>
      <c r="B110" s="6" t="s">
        <v>203</v>
      </c>
      <c r="C110" s="6" t="s">
        <v>7</v>
      </c>
      <c r="D110" s="6" t="s">
        <v>18</v>
      </c>
      <c r="E110" s="6" t="s">
        <v>31</v>
      </c>
      <c r="F110" s="6" t="s">
        <v>201</v>
      </c>
      <c r="G110" s="6"/>
      <c r="H110" s="1"/>
      <c r="I110" s="5"/>
      <c r="J110" s="5"/>
      <c r="K110" s="1"/>
      <c r="L110" s="5"/>
      <c r="M110" s="5"/>
      <c r="N110" s="26"/>
      <c r="O110" s="1"/>
      <c r="P110" s="1"/>
      <c r="Q110" s="1"/>
      <c r="R110" s="1"/>
      <c r="S110" s="1"/>
      <c r="T110" s="1"/>
      <c r="U110" s="1"/>
      <c r="V110" s="5"/>
      <c r="W110" s="5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37" t="e">
        <f>BQ110+BP110+BO110+BN110+BM110+#REF!+#REF!+BG110+BF110+#REF!+BC110+#REF!+#REF!+AY110+#REF!+#REF!+#REF!+#REF!+AS110+#REF!+#REF!+#REF!+#REF!+AM110+AK110+#REF!+#REF!+#REF!+AF110+AD110+AC110+AB110+BL110+AA110+Z110+Y110+X110+U110+T110+S110+R110+Q110+P110+O110+N110+M110+L110+K110+J110+I110+H110</f>
        <v>#REF!</v>
      </c>
    </row>
    <row r="111" spans="1:70" s="27" customFormat="1">
      <c r="A111" s="46" t="s">
        <v>8252</v>
      </c>
      <c r="B111" s="46" t="s">
        <v>8253</v>
      </c>
      <c r="C111" s="7" t="s">
        <v>7</v>
      </c>
      <c r="D111" s="7" t="s">
        <v>8180</v>
      </c>
      <c r="E111" s="23" t="s">
        <v>21</v>
      </c>
      <c r="F111" s="23" t="s">
        <v>10</v>
      </c>
      <c r="G111" s="51"/>
      <c r="H111" s="52"/>
      <c r="I111" s="53"/>
      <c r="J111" s="53"/>
      <c r="K111" s="25"/>
      <c r="L111" s="53"/>
      <c r="M111" s="53"/>
      <c r="N111" s="49"/>
      <c r="O111" s="52"/>
      <c r="P111" s="25">
        <f>1000*44.979134</f>
        <v>44979.134000000005</v>
      </c>
      <c r="Q111" s="52"/>
      <c r="R111" s="52"/>
      <c r="S111" s="52"/>
      <c r="T111" s="52"/>
      <c r="U111" s="25"/>
      <c r="V111" s="52"/>
      <c r="W111" s="25"/>
      <c r="X111" s="52"/>
      <c r="Y111" s="52"/>
      <c r="Z111" s="25"/>
      <c r="AA111" s="52"/>
      <c r="AB111" s="52"/>
      <c r="AC111" s="52"/>
      <c r="AD111" s="25"/>
      <c r="AE111" s="25"/>
      <c r="AF111" s="25"/>
      <c r="AG111" s="52"/>
      <c r="AH111" s="52"/>
      <c r="AI111" s="52"/>
      <c r="AJ111" s="52"/>
      <c r="AK111" s="25"/>
      <c r="AL111" s="52"/>
      <c r="AM111" s="25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25"/>
      <c r="AY111" s="25"/>
      <c r="AZ111" s="52"/>
      <c r="BA111" s="52"/>
      <c r="BB111" s="52"/>
      <c r="BC111" s="25"/>
      <c r="BD111" s="52"/>
      <c r="BE111" s="52"/>
      <c r="BF111" s="52"/>
      <c r="BG111" s="25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37">
        <f>BQ111+BP111+BO111+BN111+BM111+BG111+BF111+BC111+AY111+AS111+AM111+AL111+AK111+AF111+AE111+AD111+AC111+AB111+BK111+BL111+AA111+Z111+Y111+X111+V111+U111+T111+S111+R111+Q111+P111+O111+N111+M111+L111+K111+J111+I111+H111+G111+AX111+W111</f>
        <v>44979.134000000005</v>
      </c>
    </row>
    <row r="112" spans="1:70" hidden="1">
      <c r="A112" s="7" t="s">
        <v>204</v>
      </c>
      <c r="B112" s="7" t="s">
        <v>205</v>
      </c>
      <c r="C112" s="7" t="s">
        <v>7</v>
      </c>
      <c r="D112" s="7" t="s">
        <v>8180</v>
      </c>
      <c r="E112" s="7" t="s">
        <v>21</v>
      </c>
      <c r="F112" s="7" t="s">
        <v>201</v>
      </c>
      <c r="G112" s="25"/>
      <c r="H112" s="1"/>
      <c r="I112" s="5"/>
      <c r="J112" s="5"/>
      <c r="K112" s="1"/>
      <c r="L112" s="5"/>
      <c r="M112" s="5"/>
      <c r="N112" s="26"/>
      <c r="O112" s="1"/>
      <c r="P112" s="1"/>
      <c r="Q112" s="1"/>
      <c r="R112" s="1"/>
      <c r="S112" s="1"/>
      <c r="T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37">
        <f t="shared" ref="BR112" si="1">BQ112+BP112+BO112+BN112+BM112+BG112+BF112+BC112+AY112+AS112+AM112+AL112+AK112+AF112+AE112+AD112+AC112+AB112+++BK112+BL112+AA112+Z112+Y112+X112+V112+U112+T112+S112+R112+Q112+P112+O112+N112+M112+L112+K112+J112+I112+H112+G112</f>
        <v>0</v>
      </c>
    </row>
    <row r="113" spans="1:70" hidden="1">
      <c r="A113" s="6" t="s">
        <v>206</v>
      </c>
      <c r="B113" s="6" t="s">
        <v>207</v>
      </c>
      <c r="C113" s="6" t="s">
        <v>7</v>
      </c>
      <c r="D113" s="6" t="s">
        <v>18</v>
      </c>
      <c r="E113" s="6" t="s">
        <v>31</v>
      </c>
      <c r="F113" s="6" t="s">
        <v>201</v>
      </c>
      <c r="G113" s="6"/>
      <c r="H113" s="1"/>
      <c r="I113" s="5"/>
      <c r="J113" s="5"/>
      <c r="K113" s="1"/>
      <c r="L113" s="5"/>
      <c r="M113" s="5"/>
      <c r="N113" s="26"/>
      <c r="O113" s="1"/>
      <c r="P113" s="1"/>
      <c r="Q113" s="1"/>
      <c r="R113" s="1"/>
      <c r="S113" s="1"/>
      <c r="T113" s="1"/>
      <c r="U113" s="1"/>
      <c r="V113" s="5"/>
      <c r="W113" s="5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37" t="e">
        <f>BQ113+BP113+BO113+BN113+BM113+#REF!+#REF!+BG113+BF113+#REF!+BC113+#REF!+#REF!+AY113+#REF!+#REF!+#REF!+#REF!+AS113+#REF!+#REF!+#REF!+#REF!+AM113+AK113+#REF!+#REF!+#REF!+AF113+AD113+AC113+AB113+BL113+AA113+Z113+Y113+X113+U113+T113+S113+R113+Q113+P113+O113+N113+M113+L113+K113+J113+I113+H113</f>
        <v>#REF!</v>
      </c>
    </row>
    <row r="114" spans="1:70" hidden="1">
      <c r="A114" s="6" t="s">
        <v>208</v>
      </c>
      <c r="B114" s="6" t="s">
        <v>209</v>
      </c>
      <c r="C114" s="6" t="s">
        <v>7</v>
      </c>
      <c r="D114" s="6" t="s">
        <v>18</v>
      </c>
      <c r="E114" s="6" t="s">
        <v>31</v>
      </c>
      <c r="F114" s="6" t="s">
        <v>201</v>
      </c>
      <c r="G114" s="6"/>
      <c r="H114" s="1"/>
      <c r="I114" s="5"/>
      <c r="J114" s="5"/>
      <c r="K114" s="1"/>
      <c r="L114" s="5"/>
      <c r="M114" s="5"/>
      <c r="N114" s="26"/>
      <c r="O114" s="1"/>
      <c r="P114" s="1"/>
      <c r="Q114" s="1"/>
      <c r="R114" s="1"/>
      <c r="S114" s="1"/>
      <c r="T114" s="1"/>
      <c r="U114" s="1"/>
      <c r="V114" s="5"/>
      <c r="W114" s="5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37" t="e">
        <f>BQ114+BP114+BO114+BN114+BM114+#REF!+#REF!+BG114+BF114+#REF!+BC114+#REF!+#REF!+AY114+#REF!+#REF!+#REF!+#REF!+AS114+#REF!+#REF!+#REF!+#REF!+AM114+AK114+#REF!+#REF!+#REF!+AF114+AD114+AC114+AB114+BL114+AA114+Z114+Y114+X114+U114+T114+S114+R114+Q114+P114+O114+N114+M114+L114+K114+J114+I114+H114</f>
        <v>#REF!</v>
      </c>
    </row>
    <row r="115" spans="1:70" hidden="1">
      <c r="A115" s="6" t="s">
        <v>210</v>
      </c>
      <c r="B115" s="6" t="s">
        <v>211</v>
      </c>
      <c r="C115" s="6" t="s">
        <v>7</v>
      </c>
      <c r="D115" s="6" t="s">
        <v>8180</v>
      </c>
      <c r="E115" s="6" t="s">
        <v>21</v>
      </c>
      <c r="F115" s="6" t="s">
        <v>201</v>
      </c>
      <c r="G115" s="6"/>
      <c r="H115" s="1"/>
      <c r="I115" s="5"/>
      <c r="J115" s="5"/>
      <c r="K115" s="1"/>
      <c r="L115" s="5"/>
      <c r="M115" s="5"/>
      <c r="N115" s="26"/>
      <c r="O115" s="1"/>
      <c r="P115" s="1"/>
      <c r="Q115" s="1"/>
      <c r="R115" s="1"/>
      <c r="S115" s="1"/>
      <c r="T115" s="1"/>
      <c r="U115" s="1"/>
      <c r="V115" s="5"/>
      <c r="W115" s="5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37" t="e">
        <f>BQ115+BP115+BO115+BN115+BM115+#REF!+#REF!+BG115+BF115+#REF!+BC115+#REF!+#REF!+AY115+#REF!+#REF!+#REF!+#REF!+AS115+#REF!+#REF!+#REF!+#REF!+AM115+AK115+#REF!+#REF!+#REF!+AF115+AD115+AC115+AB115+BL115+AA115+Z115+Y115+X115+U115+T115+S115+R115+Q115+P115+O115+N115+M115+L115+K115+J115+I115+H115</f>
        <v>#REF!</v>
      </c>
    </row>
    <row r="116" spans="1:70" hidden="1">
      <c r="A116" s="6" t="s">
        <v>212</v>
      </c>
      <c r="B116" s="6" t="s">
        <v>213</v>
      </c>
      <c r="C116" s="6" t="s">
        <v>7</v>
      </c>
      <c r="D116" s="6" t="s">
        <v>18</v>
      </c>
      <c r="E116" s="6" t="s">
        <v>31</v>
      </c>
      <c r="F116" s="6" t="s">
        <v>201</v>
      </c>
      <c r="G116" s="6"/>
      <c r="H116" s="1"/>
      <c r="I116" s="5"/>
      <c r="J116" s="5"/>
      <c r="K116" s="1"/>
      <c r="L116" s="5"/>
      <c r="M116" s="5"/>
      <c r="N116" s="26"/>
      <c r="O116" s="1"/>
      <c r="P116" s="1"/>
      <c r="Q116" s="1"/>
      <c r="R116" s="1"/>
      <c r="S116" s="1"/>
      <c r="T116" s="1"/>
      <c r="U116" s="1"/>
      <c r="V116" s="5"/>
      <c r="W116" s="5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37" t="e">
        <f>BQ116+BP116+BO116+BN116+BM116+#REF!+#REF!+BG116+BF116+#REF!+BC116+#REF!+#REF!+AY116+#REF!+#REF!+#REF!+#REF!+AS116+#REF!+#REF!+#REF!+#REF!+AM116+AK116+#REF!+#REF!+#REF!+AF116+AD116+AC116+AB116+BL116+AA116+Z116+Y116+X116+U116+T116+S116+R116+Q116+P116+O116+N116+M116+L116+K116+J116+I116+H116</f>
        <v>#REF!</v>
      </c>
    </row>
    <row r="117" spans="1:70">
      <c r="A117" s="7" t="s">
        <v>214</v>
      </c>
      <c r="B117" s="7" t="s">
        <v>215</v>
      </c>
      <c r="C117" s="7" t="s">
        <v>7</v>
      </c>
      <c r="D117" s="7" t="s">
        <v>8180</v>
      </c>
      <c r="E117" s="7" t="s">
        <v>21</v>
      </c>
      <c r="F117" s="7" t="s">
        <v>201</v>
      </c>
      <c r="G117" s="25"/>
      <c r="H117" s="1"/>
      <c r="I117" s="5"/>
      <c r="J117" s="5"/>
      <c r="K117" s="1"/>
      <c r="L117" s="5"/>
      <c r="M117" s="5"/>
      <c r="N117" s="26"/>
      <c r="O117" s="1"/>
      <c r="P117" s="1"/>
      <c r="Q117" s="1"/>
      <c r="R117" s="1"/>
      <c r="S117" s="1"/>
      <c r="T117" s="1"/>
      <c r="U117" s="1"/>
      <c r="V117" s="1"/>
      <c r="W117" s="1">
        <f>1000*10.7622353162752</f>
        <v>10762.235316275201</v>
      </c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37">
        <f>BQ117+BP117+BO117+BN117+BM117+BG117+BF117+BC117+AY117+AS117+AM117+AL117+AK117+AF117+AE117+AD117+AC117+AB117+BK117+BL117+AA117+Z117+Y117+X117+V117+U117+T117+S117+R117+Q117+P117+O117+N117+M117+L117+K117+J117+I117+H117+G117+AX117+W117</f>
        <v>10762.235316275201</v>
      </c>
    </row>
    <row r="118" spans="1:70" hidden="1">
      <c r="A118" s="6" t="s">
        <v>216</v>
      </c>
      <c r="B118" s="6" t="s">
        <v>217</v>
      </c>
      <c r="C118" s="6" t="s">
        <v>7</v>
      </c>
      <c r="D118" s="6" t="s">
        <v>18</v>
      </c>
      <c r="E118" s="6" t="s">
        <v>31</v>
      </c>
      <c r="F118" s="6" t="s">
        <v>201</v>
      </c>
      <c r="G118" s="6"/>
      <c r="H118" s="1"/>
      <c r="I118" s="5"/>
      <c r="J118" s="5"/>
      <c r="K118" s="1"/>
      <c r="L118" s="5"/>
      <c r="M118" s="5"/>
      <c r="N118" s="26"/>
      <c r="O118" s="1"/>
      <c r="P118" s="1"/>
      <c r="Q118" s="1"/>
      <c r="R118" s="1"/>
      <c r="S118" s="1"/>
      <c r="T118" s="1"/>
      <c r="U118" s="1"/>
      <c r="V118" s="5"/>
      <c r="W118" s="5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37" t="e">
        <f>BQ118+BP118+BO118+BN118+BM118+#REF!+#REF!+BG118+BF118+#REF!+BC118+#REF!+#REF!+AY118+#REF!+#REF!+#REF!+#REF!+AS118+#REF!+#REF!+#REF!+#REF!+AM118+AK118+#REF!+#REF!+#REF!+AF118+AD118+AC118+AB118+BL118+AA118+Z118+Y118+X118+U118+T118+S118+R118+Q118+P118+O118+N118+M118+L118+K118+J118+I118+H118</f>
        <v>#REF!</v>
      </c>
    </row>
    <row r="119" spans="1:70" hidden="1">
      <c r="A119" s="6" t="s">
        <v>218</v>
      </c>
      <c r="B119" s="6" t="s">
        <v>219</v>
      </c>
      <c r="C119" s="6" t="s">
        <v>7</v>
      </c>
      <c r="D119" s="6" t="s">
        <v>18</v>
      </c>
      <c r="E119" s="6" t="s">
        <v>31</v>
      </c>
      <c r="F119" s="6" t="s">
        <v>201</v>
      </c>
      <c r="G119" s="6"/>
      <c r="H119" s="1"/>
      <c r="I119" s="5"/>
      <c r="J119" s="5"/>
      <c r="K119" s="1"/>
      <c r="L119" s="5"/>
      <c r="M119" s="5"/>
      <c r="N119" s="26"/>
      <c r="O119" s="1"/>
      <c r="P119" s="1"/>
      <c r="Q119" s="1"/>
      <c r="R119" s="1"/>
      <c r="S119" s="1"/>
      <c r="T119" s="1"/>
      <c r="U119" s="1"/>
      <c r="V119" s="5"/>
      <c r="W119" s="5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37" t="e">
        <f>BQ119+BP119+BO119+BN119+BM119+#REF!+#REF!+BG119+BF119+#REF!+BC119+#REF!+#REF!+AY119+#REF!+#REF!+#REF!+#REF!+AS119+#REF!+#REF!+#REF!+#REF!+AM119+AK119+#REF!+#REF!+#REF!+AF119+AD119+AC119+AB119+BL119+AA119+Z119+Y119+X119+U119+T119+S119+R119+Q119+P119+O119+N119+M119+L119+K119+J119+I119+H119</f>
        <v>#REF!</v>
      </c>
    </row>
    <row r="120" spans="1:70" hidden="1">
      <c r="A120" s="6" t="s">
        <v>220</v>
      </c>
      <c r="B120" s="6" t="s">
        <v>221</v>
      </c>
      <c r="C120" s="6" t="s">
        <v>7</v>
      </c>
      <c r="D120" s="6" t="s">
        <v>18</v>
      </c>
      <c r="E120" s="6" t="s">
        <v>31</v>
      </c>
      <c r="F120" s="6" t="s">
        <v>201</v>
      </c>
      <c r="G120" s="6"/>
      <c r="H120" s="1"/>
      <c r="I120" s="5"/>
      <c r="J120" s="5"/>
      <c r="K120" s="1"/>
      <c r="L120" s="5"/>
      <c r="M120" s="5"/>
      <c r="N120" s="26"/>
      <c r="O120" s="1"/>
      <c r="P120" s="1"/>
      <c r="Q120" s="1"/>
      <c r="R120" s="1"/>
      <c r="S120" s="1"/>
      <c r="T120" s="1"/>
      <c r="U120" s="1"/>
      <c r="V120" s="5"/>
      <c r="W120" s="5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37" t="e">
        <f>BQ120+BP120+BO120+BN120+BM120+#REF!+#REF!+BG120+BF120+#REF!+BC120+#REF!+#REF!+AY120+#REF!+#REF!+#REF!+#REF!+AS120+#REF!+#REF!+#REF!+#REF!+AM120+AK120+#REF!+#REF!+#REF!+AF120+AD120+AC120+AB120+BL120+AA120+Z120+Y120+X120+U120+T120+S120+R120+Q120+P120+O120+N120+M120+L120+K120+J120+I120+H120</f>
        <v>#REF!</v>
      </c>
    </row>
    <row r="121" spans="1:70" hidden="1">
      <c r="A121" s="6" t="s">
        <v>222</v>
      </c>
      <c r="B121" s="6" t="s">
        <v>223</v>
      </c>
      <c r="C121" s="6" t="s">
        <v>7</v>
      </c>
      <c r="D121" s="6" t="s">
        <v>18</v>
      </c>
      <c r="E121" s="6" t="s">
        <v>21</v>
      </c>
      <c r="F121" s="6" t="s">
        <v>201</v>
      </c>
      <c r="G121" s="6"/>
      <c r="H121" s="1"/>
      <c r="I121" s="5"/>
      <c r="J121" s="5"/>
      <c r="K121" s="1"/>
      <c r="L121" s="5"/>
      <c r="M121" s="5"/>
      <c r="N121" s="26"/>
      <c r="O121" s="1"/>
      <c r="P121" s="1"/>
      <c r="Q121" s="1"/>
      <c r="R121" s="1"/>
      <c r="S121" s="1"/>
      <c r="T121" s="1"/>
      <c r="U121" s="1"/>
      <c r="V121" s="5"/>
      <c r="W121" s="5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37" t="e">
        <f>BQ121+BP121+BO121+BN121+BM121+#REF!+#REF!+BG121+BF121+#REF!+BC121+#REF!+#REF!+AY121+#REF!+#REF!+#REF!+#REF!+AS121+#REF!+#REF!+#REF!+#REF!+AM121+AK121+#REF!+#REF!+#REF!+AF121+AD121+AC121+AB121+BL121+AA121+Z121+Y121+X121+U121+T121+S121+R121+Q121+P121+O121+N121+M121+L121+K121+J121+I121+H121</f>
        <v>#REF!</v>
      </c>
    </row>
    <row r="122" spans="1:70" hidden="1">
      <c r="A122" s="6" t="s">
        <v>411</v>
      </c>
      <c r="B122" s="6" t="s">
        <v>412</v>
      </c>
      <c r="C122" s="6" t="s">
        <v>151</v>
      </c>
      <c r="D122" s="6"/>
      <c r="E122" s="6" t="s">
        <v>152</v>
      </c>
      <c r="F122" s="6" t="s">
        <v>201</v>
      </c>
      <c r="G122" s="6"/>
      <c r="H122" s="1"/>
      <c r="I122" s="5"/>
      <c r="J122" s="5"/>
      <c r="K122" s="1"/>
      <c r="L122" s="5"/>
      <c r="M122" s="5"/>
      <c r="N122" s="26"/>
      <c r="O122" s="1"/>
      <c r="P122" s="1"/>
      <c r="Q122" s="1"/>
      <c r="R122" s="1"/>
      <c r="S122" s="1"/>
      <c r="T122" s="1"/>
      <c r="U122" s="1"/>
      <c r="V122" s="5"/>
      <c r="W122" s="5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37" t="e">
        <f>BQ122+BP122+BO122+BN122+BM122+#REF!+#REF!+BG122+BF122+#REF!+BC122+#REF!+#REF!+AY122+#REF!+#REF!+#REF!+#REF!+AS122+#REF!+#REF!+#REF!+#REF!+AM122+AK122+#REF!+#REF!+#REF!+AF122+AD122+AC122+AB122+BL122+AA122+Z122+Y122+X122+U122+T122+S122+R122+Q122+P122+O122+N122+M122+L122+K122+J122+I122+H122</f>
        <v>#REF!</v>
      </c>
    </row>
    <row r="123" spans="1:70" hidden="1">
      <c r="A123" s="6" t="s">
        <v>413</v>
      </c>
      <c r="B123" s="6" t="s">
        <v>414</v>
      </c>
      <c r="C123" s="6" t="s">
        <v>151</v>
      </c>
      <c r="D123" s="6"/>
      <c r="E123" s="6" t="s">
        <v>152</v>
      </c>
      <c r="F123" s="6" t="s">
        <v>201</v>
      </c>
      <c r="G123" s="6"/>
      <c r="H123" s="1"/>
      <c r="I123" s="5"/>
      <c r="J123" s="5"/>
      <c r="K123" s="1"/>
      <c r="L123" s="5"/>
      <c r="M123" s="5"/>
      <c r="N123" s="26"/>
      <c r="O123" s="1"/>
      <c r="P123" s="1"/>
      <c r="Q123" s="1"/>
      <c r="R123" s="1"/>
      <c r="S123" s="1"/>
      <c r="T123" s="1"/>
      <c r="U123" s="1"/>
      <c r="V123" s="5"/>
      <c r="W123" s="5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37" t="e">
        <f>BQ123+BP123+BO123+BN123+BM123+#REF!+#REF!+BG123+BF123+#REF!+BC123+#REF!+#REF!+AY123+#REF!+#REF!+#REF!+#REF!+AS123+#REF!+#REF!+#REF!+#REF!+AM123+AK123+#REF!+#REF!+#REF!+AF123+AD123+AC123+AB123+BL123+AA123+Z123+Y123+X123+U123+T123+S123+R123+Q123+P123+O123+N123+M123+L123+K123+J123+I123+H123</f>
        <v>#REF!</v>
      </c>
    </row>
    <row r="124" spans="1:70" hidden="1">
      <c r="A124" s="6" t="s">
        <v>415</v>
      </c>
      <c r="B124" s="6" t="s">
        <v>416</v>
      </c>
      <c r="C124" s="6" t="s">
        <v>151</v>
      </c>
      <c r="D124" s="6"/>
      <c r="E124" s="6" t="s">
        <v>152</v>
      </c>
      <c r="F124" s="6" t="s">
        <v>201</v>
      </c>
      <c r="G124" s="6"/>
      <c r="H124" s="1"/>
      <c r="I124" s="5"/>
      <c r="J124" s="5"/>
      <c r="K124" s="1"/>
      <c r="L124" s="5"/>
      <c r="M124" s="5"/>
      <c r="N124" s="26"/>
      <c r="O124" s="1"/>
      <c r="P124" s="1"/>
      <c r="Q124" s="1"/>
      <c r="R124" s="1"/>
      <c r="S124" s="1"/>
      <c r="T124" s="1"/>
      <c r="U124" s="1"/>
      <c r="V124" s="5"/>
      <c r="W124" s="5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37" t="e">
        <f>BQ124+BP124+BO124+BN124+BM124+#REF!+#REF!+BG124+BF124+#REF!+BC124+#REF!+#REF!+AY124+#REF!+#REF!+#REF!+#REF!+AS124+#REF!+#REF!+#REF!+#REF!+AM124+AK124+#REF!+#REF!+#REF!+AF124+AD124+AC124+AB124+BL124+AA124+Z124+Y124+X124+U124+T124+S124+R124+Q124+P124+O124+N124+M124+L124+K124+J124+I124+H124</f>
        <v>#REF!</v>
      </c>
    </row>
    <row r="125" spans="1:70" hidden="1">
      <c r="A125" s="6" t="s">
        <v>6482</v>
      </c>
      <c r="B125" s="6" t="s">
        <v>7515</v>
      </c>
      <c r="C125" s="6" t="s">
        <v>151</v>
      </c>
      <c r="D125" s="6"/>
      <c r="E125" s="6" t="s">
        <v>8186</v>
      </c>
      <c r="F125" s="6" t="s">
        <v>201</v>
      </c>
      <c r="G125" s="6"/>
      <c r="H125" s="1"/>
      <c r="I125" s="5"/>
      <c r="J125" s="5"/>
      <c r="K125" s="1"/>
      <c r="L125" s="5"/>
      <c r="M125" s="5"/>
      <c r="N125" s="26"/>
      <c r="O125" s="1"/>
      <c r="P125" s="1"/>
      <c r="Q125" s="1"/>
      <c r="R125" s="1"/>
      <c r="S125" s="1"/>
      <c r="T125" s="1"/>
      <c r="U125" s="1"/>
      <c r="V125" s="5"/>
      <c r="W125" s="5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37" t="e">
        <f>BQ125+BP125+BO125+BN125+BM125+#REF!+#REF!+BG125+BF125+#REF!+BC125+#REF!+#REF!+AY125+#REF!+#REF!+#REF!+#REF!+AS125+#REF!+#REF!+#REF!+#REF!+AM125+AK125+#REF!+#REF!+#REF!+AF125+AD125+AC125+AB125+BL125+AA125+Z125+Y125+X125+U125+T125+S125+R125+Q125+P125+O125+N125+M125+L125+K125+J125+I125+H125</f>
        <v>#REF!</v>
      </c>
    </row>
    <row r="126" spans="1:70" hidden="1">
      <c r="A126" s="6" t="s">
        <v>224</v>
      </c>
      <c r="B126" s="6" t="s">
        <v>225</v>
      </c>
      <c r="C126" s="6" t="s">
        <v>7</v>
      </c>
      <c r="D126" s="6" t="s">
        <v>18</v>
      </c>
      <c r="E126" s="6" t="s">
        <v>13</v>
      </c>
      <c r="F126" s="6" t="s">
        <v>201</v>
      </c>
      <c r="G126" s="6"/>
      <c r="H126" s="1"/>
      <c r="I126" s="5"/>
      <c r="J126" s="5"/>
      <c r="K126" s="1"/>
      <c r="L126" s="5"/>
      <c r="M126" s="5"/>
      <c r="N126" s="26"/>
      <c r="O126" s="1"/>
      <c r="P126" s="1"/>
      <c r="Q126" s="1"/>
      <c r="R126" s="1"/>
      <c r="S126" s="1"/>
      <c r="T126" s="1"/>
      <c r="U126" s="1"/>
      <c r="V126" s="5"/>
      <c r="W126" s="5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37" t="e">
        <f>BQ126+BP126+BO126+BN126+BM126+#REF!+#REF!+BG126+BF126+#REF!+BC126+#REF!+#REF!+AY126+#REF!+#REF!+#REF!+#REF!+AS126+#REF!+#REF!+#REF!+#REF!+AM126+AK126+#REF!+#REF!+#REF!+AF126+AD126+AC126+AB126+BL126+AA126+Z126+Y126+X126+U126+T126+S126+R126+Q126+P126+O126+N126+M126+L126+K126+J126+I126+H126</f>
        <v>#REF!</v>
      </c>
    </row>
    <row r="127" spans="1:70" hidden="1">
      <c r="A127" s="6" t="s">
        <v>226</v>
      </c>
      <c r="B127" s="6" t="s">
        <v>227</v>
      </c>
      <c r="C127" s="6" t="s">
        <v>7</v>
      </c>
      <c r="D127" s="6" t="s">
        <v>8180</v>
      </c>
      <c r="E127" s="6" t="s">
        <v>21</v>
      </c>
      <c r="F127" s="6" t="s">
        <v>201</v>
      </c>
      <c r="G127" s="6"/>
      <c r="H127" s="1"/>
      <c r="I127" s="5"/>
      <c r="J127" s="5"/>
      <c r="K127" s="1"/>
      <c r="L127" s="5"/>
      <c r="M127" s="5"/>
      <c r="N127" s="26"/>
      <c r="O127" s="1"/>
      <c r="P127" s="1"/>
      <c r="Q127" s="1"/>
      <c r="R127" s="1"/>
      <c r="S127" s="1"/>
      <c r="T127" s="1"/>
      <c r="U127" s="1"/>
      <c r="V127" s="5"/>
      <c r="W127" s="5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37" t="e">
        <f>BQ127+BP127+BO127+BN127+BM127+#REF!+#REF!+BG127+BF127+#REF!+BC127+#REF!+#REF!+AY127+#REF!+#REF!+#REF!+#REF!+AS127+#REF!+#REF!+#REF!+#REF!+AM127+AK127+#REF!+#REF!+#REF!+AF127+AD127+AC127+AB127+BL127+AA127+Z127+Y127+X127+U127+T127+S127+R127+Q127+P127+O127+N127+M127+L127+K127+J127+I127+H127</f>
        <v>#REF!</v>
      </c>
    </row>
    <row r="128" spans="1:70" hidden="1">
      <c r="A128" s="6" t="s">
        <v>228</v>
      </c>
      <c r="B128" s="6" t="s">
        <v>229</v>
      </c>
      <c r="C128" s="6" t="s">
        <v>7</v>
      </c>
      <c r="D128" s="6" t="s">
        <v>18</v>
      </c>
      <c r="E128" s="6" t="s">
        <v>13</v>
      </c>
      <c r="F128" s="6" t="s">
        <v>201</v>
      </c>
      <c r="G128" s="6"/>
      <c r="H128" s="1"/>
      <c r="I128" s="5"/>
      <c r="J128" s="5"/>
      <c r="K128" s="1"/>
      <c r="L128" s="5"/>
      <c r="M128" s="5"/>
      <c r="N128" s="26"/>
      <c r="O128" s="1"/>
      <c r="P128" s="1"/>
      <c r="Q128" s="1"/>
      <c r="R128" s="1"/>
      <c r="S128" s="1"/>
      <c r="T128" s="1"/>
      <c r="U128" s="1"/>
      <c r="V128" s="5"/>
      <c r="W128" s="5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37" t="e">
        <f>BQ128+BP128+BO128+BN128+BM128+#REF!+#REF!+BG128+BF128+#REF!+BC128+#REF!+#REF!+AY128+#REF!+#REF!+#REF!+#REF!+AS128+#REF!+#REF!+#REF!+#REF!+AM128+AK128+#REF!+#REF!+#REF!+AF128+AD128+AC128+AB128+BL128+AA128+Z128+Y128+X128+U128+T128+S128+R128+Q128+P128+O128+N128+M128+L128+K128+J128+I128+H128</f>
        <v>#REF!</v>
      </c>
    </row>
    <row r="129" spans="1:70" hidden="1">
      <c r="A129" s="6" t="s">
        <v>230</v>
      </c>
      <c r="B129" s="6" t="s">
        <v>231</v>
      </c>
      <c r="C129" s="6" t="s">
        <v>7</v>
      </c>
      <c r="D129" s="6" t="s">
        <v>18</v>
      </c>
      <c r="E129" s="6" t="s">
        <v>13</v>
      </c>
      <c r="F129" s="6" t="s">
        <v>201</v>
      </c>
      <c r="G129" s="6"/>
      <c r="H129" s="1"/>
      <c r="I129" s="5"/>
      <c r="J129" s="5"/>
      <c r="K129" s="1"/>
      <c r="L129" s="5"/>
      <c r="M129" s="5"/>
      <c r="N129" s="26"/>
      <c r="O129" s="1"/>
      <c r="P129" s="1"/>
      <c r="Q129" s="1"/>
      <c r="R129" s="1"/>
      <c r="S129" s="1"/>
      <c r="T129" s="1"/>
      <c r="U129" s="1"/>
      <c r="V129" s="5"/>
      <c r="W129" s="5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37" t="e">
        <f>BQ129+BP129+BO129+BN129+BM129+#REF!+#REF!+BG129+BF129+#REF!+BC129+#REF!+#REF!+AY129+#REF!+#REF!+#REF!+#REF!+AS129+#REF!+#REF!+#REF!+#REF!+AM129+AK129+#REF!+#REF!+#REF!+AF129+AD129+AC129+AB129+BL129+AA129+Z129+Y129+X129+U129+T129+S129+R129+Q129+P129+O129+N129+M129+L129+K129+J129+I129+H129</f>
        <v>#REF!</v>
      </c>
    </row>
    <row r="130" spans="1:70" hidden="1">
      <c r="A130" s="6" t="s">
        <v>6483</v>
      </c>
      <c r="B130" s="6" t="s">
        <v>6484</v>
      </c>
      <c r="C130" s="6" t="s">
        <v>151</v>
      </c>
      <c r="D130" s="6"/>
      <c r="E130" s="6" t="s">
        <v>8186</v>
      </c>
      <c r="F130" s="6" t="s">
        <v>201</v>
      </c>
      <c r="G130" s="6"/>
      <c r="H130" s="1"/>
      <c r="I130" s="5"/>
      <c r="J130" s="5"/>
      <c r="K130" s="1"/>
      <c r="L130" s="5"/>
      <c r="M130" s="5"/>
      <c r="N130" s="26"/>
      <c r="O130" s="1"/>
      <c r="P130" s="1"/>
      <c r="Q130" s="1"/>
      <c r="R130" s="1"/>
      <c r="S130" s="1"/>
      <c r="T130" s="1"/>
      <c r="U130" s="1"/>
      <c r="V130" s="5"/>
      <c r="W130" s="5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37" t="e">
        <f>BQ130+BP130+BO130+BN130+BM130+#REF!+#REF!+BG130+BF130+#REF!+BC130+#REF!+#REF!+AY130+#REF!+#REF!+#REF!+#REF!+AS130+#REF!+#REF!+#REF!+#REF!+AM130+AK130+#REF!+#REF!+#REF!+AF130+AD130+AC130+AB130+BL130+AA130+Z130+Y130+X130+U130+T130+S130+R130+Q130+P130+O130+N130+M130+L130+K130+J130+I130+H130</f>
        <v>#REF!</v>
      </c>
    </row>
    <row r="131" spans="1:70" hidden="1">
      <c r="A131" s="6" t="s">
        <v>417</v>
      </c>
      <c r="B131" s="6" t="s">
        <v>418</v>
      </c>
      <c r="C131" s="6" t="s">
        <v>151</v>
      </c>
      <c r="D131" s="6"/>
      <c r="E131" s="6" t="s">
        <v>152</v>
      </c>
      <c r="F131" s="6" t="s">
        <v>201</v>
      </c>
      <c r="G131" s="6"/>
      <c r="H131" s="1"/>
      <c r="I131" s="5"/>
      <c r="J131" s="5"/>
      <c r="K131" s="1"/>
      <c r="L131" s="5"/>
      <c r="M131" s="5"/>
      <c r="N131" s="26"/>
      <c r="O131" s="1"/>
      <c r="P131" s="1"/>
      <c r="Q131" s="1"/>
      <c r="R131" s="1"/>
      <c r="S131" s="1"/>
      <c r="T131" s="1"/>
      <c r="U131" s="1"/>
      <c r="V131" s="5"/>
      <c r="W131" s="5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37" t="e">
        <f>BQ131+BP131+BO131+BN131+BM131+#REF!+#REF!+BG131+BF131+#REF!+BC131+#REF!+#REF!+AY131+#REF!+#REF!+#REF!+#REF!+AS131+#REF!+#REF!+#REF!+#REF!+AM131+AK131+#REF!+#REF!+#REF!+AF131+AD131+AC131+AB131+BL131+AA131+Z131+Y131+X131+U131+T131+S131+R131+Q131+P131+O131+N131+M131+L131+K131+J131+I131+H131</f>
        <v>#REF!</v>
      </c>
    </row>
    <row r="132" spans="1:70" hidden="1">
      <c r="A132" s="6" t="s">
        <v>419</v>
      </c>
      <c r="B132" s="6" t="s">
        <v>420</v>
      </c>
      <c r="C132" s="6" t="s">
        <v>151</v>
      </c>
      <c r="D132" s="6"/>
      <c r="E132" s="6" t="s">
        <v>152</v>
      </c>
      <c r="F132" s="6" t="s">
        <v>201</v>
      </c>
      <c r="G132" s="6"/>
      <c r="H132" s="1"/>
      <c r="I132" s="5"/>
      <c r="J132" s="5"/>
      <c r="K132" s="1"/>
      <c r="L132" s="5"/>
      <c r="M132" s="5"/>
      <c r="N132" s="26"/>
      <c r="O132" s="1"/>
      <c r="P132" s="1"/>
      <c r="Q132" s="1"/>
      <c r="R132" s="1"/>
      <c r="S132" s="1"/>
      <c r="T132" s="1"/>
      <c r="U132" s="1"/>
      <c r="V132" s="5"/>
      <c r="W132" s="5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37" t="e">
        <f>BQ132+BP132+BO132+BN132+BM132+#REF!+#REF!+BG132+BF132+#REF!+BC132+#REF!+#REF!+AY132+#REF!+#REF!+#REF!+#REF!+AS132+#REF!+#REF!+#REF!+#REF!+AM132+AK132+#REF!+#REF!+#REF!+AF132+AD132+AC132+AB132+BL132+AA132+Z132+Y132+X132+U132+T132+S132+R132+Q132+P132+O132+N132+M132+L132+K132+J132+I132+H132</f>
        <v>#REF!</v>
      </c>
    </row>
    <row r="133" spans="1:70" hidden="1">
      <c r="A133" s="6" t="s">
        <v>421</v>
      </c>
      <c r="B133" s="6" t="s">
        <v>422</v>
      </c>
      <c r="C133" s="6" t="s">
        <v>151</v>
      </c>
      <c r="D133" s="6"/>
      <c r="E133" s="6" t="s">
        <v>152</v>
      </c>
      <c r="F133" s="6" t="s">
        <v>201</v>
      </c>
      <c r="G133" s="6"/>
      <c r="H133" s="1"/>
      <c r="I133" s="5"/>
      <c r="J133" s="5"/>
      <c r="K133" s="1"/>
      <c r="L133" s="5"/>
      <c r="M133" s="5"/>
      <c r="N133" s="26"/>
      <c r="O133" s="1"/>
      <c r="P133" s="1"/>
      <c r="Q133" s="1"/>
      <c r="R133" s="1"/>
      <c r="S133" s="1"/>
      <c r="T133" s="1"/>
      <c r="U133" s="1"/>
      <c r="V133" s="5"/>
      <c r="W133" s="5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37" t="e">
        <f>BQ133+BP133+BO133+BN133+BM133+#REF!+#REF!+BG133+BF133+#REF!+BC133+#REF!+#REF!+AY133+#REF!+#REF!+#REF!+#REF!+AS133+#REF!+#REF!+#REF!+#REF!+AM133+AK133+#REF!+#REF!+#REF!+AF133+AD133+AC133+AB133+BL133+AA133+Z133+Y133+X133+U133+T133+S133+R133+Q133+P133+O133+N133+M133+L133+K133+J133+I133+H133</f>
        <v>#REF!</v>
      </c>
    </row>
    <row r="134" spans="1:70" hidden="1">
      <c r="A134" s="6" t="s">
        <v>423</v>
      </c>
      <c r="B134" s="6" t="s">
        <v>424</v>
      </c>
      <c r="C134" s="6" t="s">
        <v>151</v>
      </c>
      <c r="D134" s="6"/>
      <c r="E134" s="6" t="s">
        <v>152</v>
      </c>
      <c r="F134" s="6" t="s">
        <v>201</v>
      </c>
      <c r="G134" s="6"/>
      <c r="H134" s="1"/>
      <c r="I134" s="5"/>
      <c r="J134" s="5"/>
      <c r="K134" s="1"/>
      <c r="L134" s="5"/>
      <c r="M134" s="5"/>
      <c r="N134" s="26"/>
      <c r="O134" s="1"/>
      <c r="P134" s="1"/>
      <c r="Q134" s="1"/>
      <c r="R134" s="1"/>
      <c r="S134" s="1"/>
      <c r="T134" s="1"/>
      <c r="U134" s="1"/>
      <c r="V134" s="5"/>
      <c r="W134" s="5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37" t="e">
        <f>BQ134+BP134+BO134+BN134+BM134+#REF!+#REF!+BG134+BF134+#REF!+BC134+#REF!+#REF!+AY134+#REF!+#REF!+#REF!+#REF!+AS134+#REF!+#REF!+#REF!+#REF!+AM134+AK134+#REF!+#REF!+#REF!+AF134+AD134+AC134+AB134+BL134+AA134+Z134+Y134+X134+U134+T134+S134+R134+Q134+P134+O134+N134+M134+L134+K134+J134+I134+H134</f>
        <v>#REF!</v>
      </c>
    </row>
    <row r="135" spans="1:70" hidden="1">
      <c r="A135" s="6" t="s">
        <v>232</v>
      </c>
      <c r="B135" s="6" t="s">
        <v>233</v>
      </c>
      <c r="C135" s="6" t="s">
        <v>7</v>
      </c>
      <c r="D135" s="6" t="s">
        <v>67</v>
      </c>
      <c r="E135" s="6" t="s">
        <v>67</v>
      </c>
      <c r="F135" s="6" t="s">
        <v>201</v>
      </c>
      <c r="G135" s="6"/>
      <c r="H135" s="1"/>
      <c r="I135" s="5"/>
      <c r="J135" s="5"/>
      <c r="K135" s="1"/>
      <c r="L135" s="5"/>
      <c r="M135" s="5"/>
      <c r="N135" s="26"/>
      <c r="O135" s="1"/>
      <c r="P135" s="1"/>
      <c r="Q135" s="1"/>
      <c r="R135" s="1"/>
      <c r="S135" s="1"/>
      <c r="T135" s="1"/>
      <c r="U135" s="1"/>
      <c r="V135" s="5"/>
      <c r="W135" s="5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37" t="e">
        <f>BQ135+BP135+BO135+BN135+BM135+#REF!+#REF!+BG135+BF135+#REF!+BC135+#REF!+#REF!+AY135+#REF!+#REF!+#REF!+#REF!+AS135+#REF!+#REF!+#REF!+#REF!+AM135+AK135+#REF!+#REF!+#REF!+AF135+AD135+AC135+AB135+BL135+AA135+Z135+Y135+X135+U135+T135+S135+R135+Q135+P135+O135+N135+M135+L135+K135+J135+I135+H135</f>
        <v>#REF!</v>
      </c>
    </row>
    <row r="136" spans="1:70" hidden="1">
      <c r="A136" s="6" t="s">
        <v>425</v>
      </c>
      <c r="B136" s="6" t="s">
        <v>426</v>
      </c>
      <c r="C136" s="6" t="s">
        <v>151</v>
      </c>
      <c r="D136" s="6"/>
      <c r="E136" s="6" t="s">
        <v>152</v>
      </c>
      <c r="F136" s="6" t="s">
        <v>201</v>
      </c>
      <c r="G136" s="6"/>
      <c r="H136" s="1"/>
      <c r="I136" s="5"/>
      <c r="J136" s="5"/>
      <c r="K136" s="1"/>
      <c r="L136" s="5"/>
      <c r="M136" s="5"/>
      <c r="N136" s="26"/>
      <c r="O136" s="1"/>
      <c r="P136" s="1"/>
      <c r="Q136" s="1"/>
      <c r="R136" s="1"/>
      <c r="S136" s="1"/>
      <c r="T136" s="1"/>
      <c r="U136" s="1"/>
      <c r="V136" s="5"/>
      <c r="W136" s="5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37" t="e">
        <f>BQ136+BP136+BO136+BN136+BM136+#REF!+#REF!+BG136+BF136+#REF!+BC136+#REF!+#REF!+AY136+#REF!+#REF!+#REF!+#REF!+AS136+#REF!+#REF!+#REF!+#REF!+AM136+AK136+#REF!+#REF!+#REF!+AF136+AD136+AC136+AB136+BL136+AA136+Z136+Y136+X136+U136+T136+S136+R136+Q136+P136+O136+N136+M136+L136+K136+J136+I136+H136</f>
        <v>#REF!</v>
      </c>
    </row>
    <row r="137" spans="1:70" hidden="1">
      <c r="A137" s="6" t="s">
        <v>234</v>
      </c>
      <c r="B137" s="6" t="s">
        <v>235</v>
      </c>
      <c r="C137" s="6" t="s">
        <v>7</v>
      </c>
      <c r="D137" s="6" t="s">
        <v>67</v>
      </c>
      <c r="E137" s="6" t="s">
        <v>67</v>
      </c>
      <c r="F137" s="6" t="s">
        <v>201</v>
      </c>
      <c r="G137" s="6"/>
      <c r="H137" s="1"/>
      <c r="I137" s="5"/>
      <c r="J137" s="5"/>
      <c r="K137" s="1"/>
      <c r="L137" s="5"/>
      <c r="M137" s="5"/>
      <c r="N137" s="26"/>
      <c r="O137" s="1"/>
      <c r="P137" s="1"/>
      <c r="Q137" s="1"/>
      <c r="R137" s="1"/>
      <c r="S137" s="1"/>
      <c r="T137" s="1"/>
      <c r="U137" s="1"/>
      <c r="V137" s="5"/>
      <c r="W137" s="5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37" t="e">
        <f>BQ137+BP137+BO137+BN137+BM137+#REF!+#REF!+BG137+BF137+#REF!+BC137+#REF!+#REF!+AY137+#REF!+#REF!+#REF!+#REF!+AS137+#REF!+#REF!+#REF!+#REF!+AM137+AK137+#REF!+#REF!+#REF!+AF137+AD137+AC137+AB137+BL137+AA137+Z137+Y137+X137+U137+T137+S137+R137+Q137+P137+O137+N137+M137+L137+K137+J137+I137+H137</f>
        <v>#REF!</v>
      </c>
    </row>
    <row r="138" spans="1:70" hidden="1">
      <c r="A138" s="6" t="s">
        <v>6485</v>
      </c>
      <c r="B138" s="6" t="s">
        <v>7516</v>
      </c>
      <c r="C138" s="6" t="s">
        <v>151</v>
      </c>
      <c r="D138" s="6"/>
      <c r="E138" s="6" t="s">
        <v>8186</v>
      </c>
      <c r="F138" s="6" t="s">
        <v>201</v>
      </c>
      <c r="G138" s="6"/>
      <c r="H138" s="1"/>
      <c r="I138" s="5"/>
      <c r="J138" s="5"/>
      <c r="K138" s="1"/>
      <c r="L138" s="5"/>
      <c r="M138" s="5"/>
      <c r="N138" s="26"/>
      <c r="O138" s="1"/>
      <c r="P138" s="1"/>
      <c r="Q138" s="1"/>
      <c r="R138" s="1"/>
      <c r="S138" s="1"/>
      <c r="T138" s="1"/>
      <c r="U138" s="1"/>
      <c r="V138" s="5"/>
      <c r="W138" s="5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37" t="e">
        <f>BQ138+BP138+BO138+BN138+BM138+#REF!+#REF!+BG138+BF138+#REF!+BC138+#REF!+#REF!+AY138+#REF!+#REF!+#REF!+#REF!+AS138+#REF!+#REF!+#REF!+#REF!+AM138+AK138+#REF!+#REF!+#REF!+AF138+AD138+AC138+AB138+BL138+AA138+Z138+Y138+X138+U138+T138+S138+R138+Q138+P138+O138+N138+M138+L138+K138+J138+I138+H138</f>
        <v>#REF!</v>
      </c>
    </row>
    <row r="139" spans="1:70" hidden="1">
      <c r="A139" s="6" t="s">
        <v>236</v>
      </c>
      <c r="B139" s="6" t="s">
        <v>237</v>
      </c>
      <c r="C139" s="6" t="s">
        <v>7</v>
      </c>
      <c r="D139" s="6" t="s">
        <v>67</v>
      </c>
      <c r="E139" s="6" t="s">
        <v>67</v>
      </c>
      <c r="F139" s="6" t="s">
        <v>201</v>
      </c>
      <c r="G139" s="6"/>
      <c r="H139" s="1"/>
      <c r="I139" s="5"/>
      <c r="J139" s="5"/>
      <c r="K139" s="1"/>
      <c r="L139" s="5"/>
      <c r="M139" s="5"/>
      <c r="N139" s="26"/>
      <c r="O139" s="1"/>
      <c r="P139" s="1"/>
      <c r="Q139" s="1"/>
      <c r="R139" s="1"/>
      <c r="S139" s="1"/>
      <c r="T139" s="1"/>
      <c r="U139" s="1"/>
      <c r="V139" s="5"/>
      <c r="W139" s="5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37" t="e">
        <f>BQ139+BP139+BO139+BN139+BM139+#REF!+#REF!+BG139+BF139+#REF!+BC139+#REF!+#REF!+AY139+#REF!+#REF!+#REF!+#REF!+AS139+#REF!+#REF!+#REF!+#REF!+AM139+AK139+#REF!+#REF!+#REF!+AF139+AD139+AC139+AB139+BL139+AA139+Z139+Y139+X139+U139+T139+S139+R139+Q139+P139+O139+N139+M139+L139+K139+J139+I139+H139</f>
        <v>#REF!</v>
      </c>
    </row>
    <row r="140" spans="1:70" hidden="1">
      <c r="A140" s="6" t="s">
        <v>238</v>
      </c>
      <c r="B140" s="6" t="s">
        <v>239</v>
      </c>
      <c r="C140" s="6" t="s">
        <v>7</v>
      </c>
      <c r="D140" s="6" t="s">
        <v>67</v>
      </c>
      <c r="E140" s="6" t="s">
        <v>67</v>
      </c>
      <c r="F140" s="6" t="s">
        <v>201</v>
      </c>
      <c r="G140" s="6"/>
      <c r="H140" s="1"/>
      <c r="I140" s="5"/>
      <c r="J140" s="5"/>
      <c r="K140" s="1"/>
      <c r="L140" s="5"/>
      <c r="M140" s="5"/>
      <c r="N140" s="26"/>
      <c r="O140" s="1"/>
      <c r="P140" s="1"/>
      <c r="Q140" s="1"/>
      <c r="R140" s="1"/>
      <c r="S140" s="1"/>
      <c r="T140" s="1"/>
      <c r="U140" s="1"/>
      <c r="V140" s="5"/>
      <c r="W140" s="5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37" t="e">
        <f>BQ140+BP140+BO140+BN140+BM140+#REF!+#REF!+BG140+BF140+#REF!+BC140+#REF!+#REF!+AY140+#REF!+#REF!+#REF!+#REF!+AS140+#REF!+#REF!+#REF!+#REF!+AM140+AK140+#REF!+#REF!+#REF!+AF140+AD140+AC140+AB140+BL140+AA140+Z140+Y140+X140+U140+T140+S140+R140+Q140+P140+O140+N140+M140+L140+K140+J140+I140+H140</f>
        <v>#REF!</v>
      </c>
    </row>
    <row r="141" spans="1:70" hidden="1">
      <c r="A141" s="6" t="s">
        <v>240</v>
      </c>
      <c r="B141" s="6" t="s">
        <v>241</v>
      </c>
      <c r="C141" s="6" t="s">
        <v>7</v>
      </c>
      <c r="D141" s="6" t="s">
        <v>67</v>
      </c>
      <c r="E141" s="6" t="s">
        <v>67</v>
      </c>
      <c r="F141" s="6" t="s">
        <v>201</v>
      </c>
      <c r="G141" s="6"/>
      <c r="H141" s="1"/>
      <c r="I141" s="5"/>
      <c r="J141" s="5"/>
      <c r="K141" s="1"/>
      <c r="L141" s="5"/>
      <c r="M141" s="5"/>
      <c r="N141" s="26"/>
      <c r="O141" s="1"/>
      <c r="P141" s="1"/>
      <c r="Q141" s="1"/>
      <c r="R141" s="1"/>
      <c r="S141" s="1"/>
      <c r="T141" s="1"/>
      <c r="U141" s="1"/>
      <c r="V141" s="5"/>
      <c r="W141" s="5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37" t="e">
        <f>BQ141+BP141+BO141+BN141+BM141+#REF!+#REF!+BG141+BF141+#REF!+BC141+#REF!+#REF!+AY141+#REF!+#REF!+#REF!+#REF!+AS141+#REF!+#REF!+#REF!+#REF!+AM141+AK141+#REF!+#REF!+#REF!+AF141+AD141+AC141+AB141+BL141+AA141+Z141+Y141+X141+U141+T141+S141+R141+Q141+P141+O141+N141+M141+L141+K141+J141+I141+H141</f>
        <v>#REF!</v>
      </c>
    </row>
    <row r="142" spans="1:70" hidden="1">
      <c r="A142" s="6" t="s">
        <v>427</v>
      </c>
      <c r="B142" s="6" t="s">
        <v>428</v>
      </c>
      <c r="C142" s="6" t="s">
        <v>151</v>
      </c>
      <c r="D142" s="6"/>
      <c r="E142" s="6" t="s">
        <v>152</v>
      </c>
      <c r="F142" s="6" t="s">
        <v>201</v>
      </c>
      <c r="G142" s="6"/>
      <c r="H142" s="1"/>
      <c r="I142" s="5"/>
      <c r="J142" s="5"/>
      <c r="K142" s="1"/>
      <c r="L142" s="5"/>
      <c r="M142" s="5"/>
      <c r="N142" s="26"/>
      <c r="O142" s="1"/>
      <c r="P142" s="1"/>
      <c r="Q142" s="1"/>
      <c r="R142" s="1"/>
      <c r="S142" s="1"/>
      <c r="T142" s="1"/>
      <c r="U142" s="1"/>
      <c r="V142" s="5"/>
      <c r="W142" s="5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37" t="e">
        <f>BQ142+BP142+BO142+BN142+BM142+#REF!+#REF!+BG142+BF142+#REF!+BC142+#REF!+#REF!+AY142+#REF!+#REF!+#REF!+#REF!+AS142+#REF!+#REF!+#REF!+#REF!+AM142+AK142+#REF!+#REF!+#REF!+AF142+AD142+AC142+AB142+BL142+AA142+Z142+Y142+X142+U142+T142+S142+R142+Q142+P142+O142+N142+M142+L142+K142+J142+I142+H142</f>
        <v>#REF!</v>
      </c>
    </row>
    <row r="143" spans="1:70" hidden="1">
      <c r="A143" s="6" t="s">
        <v>429</v>
      </c>
      <c r="B143" s="6" t="s">
        <v>430</v>
      </c>
      <c r="C143" s="6" t="s">
        <v>151</v>
      </c>
      <c r="D143" s="6"/>
      <c r="E143" s="6" t="s">
        <v>152</v>
      </c>
      <c r="F143" s="6" t="s">
        <v>201</v>
      </c>
      <c r="G143" s="6"/>
      <c r="H143" s="1"/>
      <c r="I143" s="5"/>
      <c r="J143" s="5"/>
      <c r="K143" s="1"/>
      <c r="L143" s="5"/>
      <c r="M143" s="5"/>
      <c r="N143" s="26"/>
      <c r="O143" s="1"/>
      <c r="P143" s="1"/>
      <c r="Q143" s="1"/>
      <c r="R143" s="1"/>
      <c r="S143" s="1"/>
      <c r="T143" s="1"/>
      <c r="U143" s="1"/>
      <c r="V143" s="5"/>
      <c r="W143" s="5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37" t="e">
        <f>BQ143+BP143+BO143+BN143+BM143+#REF!+#REF!+BG143+BF143+#REF!+BC143+#REF!+#REF!+AY143+#REF!+#REF!+#REF!+#REF!+AS143+#REF!+#REF!+#REF!+#REF!+AM143+AK143+#REF!+#REF!+#REF!+AF143+AD143+AC143+AB143+BL143+AA143+Z143+Y143+X143+U143+T143+S143+R143+Q143+P143+O143+N143+M143+L143+K143+J143+I143+H143</f>
        <v>#REF!</v>
      </c>
    </row>
    <row r="144" spans="1:70" hidden="1">
      <c r="A144" s="6" t="s">
        <v>431</v>
      </c>
      <c r="B144" s="6" t="s">
        <v>432</v>
      </c>
      <c r="C144" s="6" t="s">
        <v>151</v>
      </c>
      <c r="D144" s="6"/>
      <c r="E144" s="6" t="s">
        <v>152</v>
      </c>
      <c r="F144" s="6" t="s">
        <v>201</v>
      </c>
      <c r="G144" s="6"/>
      <c r="H144" s="1"/>
      <c r="I144" s="5"/>
      <c r="J144" s="5"/>
      <c r="K144" s="1"/>
      <c r="L144" s="5"/>
      <c r="M144" s="5"/>
      <c r="N144" s="26"/>
      <c r="O144" s="1"/>
      <c r="P144" s="1"/>
      <c r="Q144" s="1"/>
      <c r="R144" s="1"/>
      <c r="S144" s="1"/>
      <c r="T144" s="1"/>
      <c r="U144" s="1"/>
      <c r="V144" s="5"/>
      <c r="W144" s="5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37" t="e">
        <f>BQ144+BP144+BO144+BN144+BM144+#REF!+#REF!+BG144+BF144+#REF!+BC144+#REF!+#REF!+AY144+#REF!+#REF!+#REF!+#REF!+AS144+#REF!+#REF!+#REF!+#REF!+AM144+AK144+#REF!+#REF!+#REF!+AF144+AD144+AC144+AB144+BL144+AA144+Z144+Y144+X144+U144+T144+S144+R144+Q144+P144+O144+N144+M144+L144+K144+J144+I144+H144</f>
        <v>#REF!</v>
      </c>
    </row>
    <row r="145" spans="1:70" hidden="1">
      <c r="A145" s="6" t="s">
        <v>242</v>
      </c>
      <c r="B145" s="6" t="s">
        <v>243</v>
      </c>
      <c r="C145" s="6" t="s">
        <v>7</v>
      </c>
      <c r="D145" s="6" t="s">
        <v>8180</v>
      </c>
      <c r="E145" s="6" t="s">
        <v>13</v>
      </c>
      <c r="F145" s="6" t="s">
        <v>201</v>
      </c>
      <c r="G145" s="6"/>
      <c r="H145" s="1"/>
      <c r="I145" s="5"/>
      <c r="J145" s="5"/>
      <c r="K145" s="1"/>
      <c r="L145" s="5"/>
      <c r="M145" s="5"/>
      <c r="N145" s="26"/>
      <c r="O145" s="1"/>
      <c r="P145" s="1"/>
      <c r="Q145" s="1"/>
      <c r="R145" s="1"/>
      <c r="S145" s="1"/>
      <c r="T145" s="1"/>
      <c r="U145" s="1"/>
      <c r="V145" s="5"/>
      <c r="W145" s="5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37" t="e">
        <f>BQ145+BP145+BO145+BN145+BM145+#REF!+#REF!+BG145+BF145+#REF!+BC145+#REF!+#REF!+AY145+#REF!+#REF!+#REF!+#REF!+AS145+#REF!+#REF!+#REF!+#REF!+AM145+AK145+#REF!+#REF!+#REF!+AF145+AD145+AC145+AB145+BL145+AA145+Z145+Y145+X145+U145+T145+S145+R145+Q145+P145+O145+N145+M145+L145+K145+J145+I145+H145</f>
        <v>#REF!</v>
      </c>
    </row>
    <row r="146" spans="1:70" hidden="1">
      <c r="A146" s="6" t="s">
        <v>244</v>
      </c>
      <c r="B146" s="6" t="s">
        <v>245</v>
      </c>
      <c r="C146" s="6" t="s">
        <v>7</v>
      </c>
      <c r="D146" s="6" t="s">
        <v>8180</v>
      </c>
      <c r="E146" s="6" t="s">
        <v>13</v>
      </c>
      <c r="F146" s="6" t="s">
        <v>201</v>
      </c>
      <c r="G146" s="6"/>
      <c r="H146" s="1"/>
      <c r="I146" s="5"/>
      <c r="J146" s="5"/>
      <c r="K146" s="1"/>
      <c r="L146" s="5"/>
      <c r="M146" s="5"/>
      <c r="N146" s="26"/>
      <c r="O146" s="1"/>
      <c r="P146" s="1"/>
      <c r="Q146" s="1"/>
      <c r="R146" s="1"/>
      <c r="S146" s="1"/>
      <c r="T146" s="1"/>
      <c r="U146" s="1"/>
      <c r="V146" s="5"/>
      <c r="W146" s="5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37" t="e">
        <f>BQ146+BP146+BO146+BN146+BM146+#REF!+#REF!+BG146+BF146+#REF!+BC146+#REF!+#REF!+AY146+#REF!+#REF!+#REF!+#REF!+AS146+#REF!+#REF!+#REF!+#REF!+AM146+AK146+#REF!+#REF!+#REF!+AF146+AD146+AC146+AB146+BL146+AA146+Z146+Y146+X146+U146+T146+S146+R146+Q146+P146+O146+N146+M146+L146+K146+J146+I146+H146</f>
        <v>#REF!</v>
      </c>
    </row>
    <row r="147" spans="1:70" hidden="1">
      <c r="A147" s="7" t="s">
        <v>246</v>
      </c>
      <c r="B147" s="7" t="s">
        <v>247</v>
      </c>
      <c r="C147" s="7" t="s">
        <v>7</v>
      </c>
      <c r="D147" s="7" t="s">
        <v>8180</v>
      </c>
      <c r="E147" s="7" t="s">
        <v>13</v>
      </c>
      <c r="F147" s="7" t="s">
        <v>201</v>
      </c>
      <c r="G147" s="25"/>
      <c r="H147" s="1"/>
      <c r="I147" s="5"/>
      <c r="J147" s="5"/>
      <c r="K147" s="1"/>
      <c r="L147" s="5"/>
      <c r="M147" s="5"/>
      <c r="N147" s="26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37">
        <f t="shared" ref="BR147" si="2">BQ147+BP147+BO147+BN147+BM147+BG147+BF147+BC147+AY147+AS147+AM147+AL147+AK147+AF147+AE147+AD147+AC147+AB147+++BK147+BL147+AA147+Z147+Y147+X147+V147+U147+T147+S147+R147+Q147+P147+O147+N147+M147+L147+K147+J147+I147+H147+G147</f>
        <v>0</v>
      </c>
    </row>
    <row r="148" spans="1:70">
      <c r="A148" s="7" t="s">
        <v>248</v>
      </c>
      <c r="B148" s="7" t="s">
        <v>249</v>
      </c>
      <c r="C148" s="7" t="s">
        <v>7</v>
      </c>
      <c r="D148" s="7" t="s">
        <v>8180</v>
      </c>
      <c r="E148" s="7" t="s">
        <v>9</v>
      </c>
      <c r="F148" s="7" t="s">
        <v>201</v>
      </c>
      <c r="G148" s="25"/>
      <c r="H148" s="1"/>
      <c r="I148" s="5"/>
      <c r="J148" s="1"/>
      <c r="K148" s="1"/>
      <c r="L148" s="5"/>
      <c r="M148" s="5"/>
      <c r="N148" s="26"/>
      <c r="O148" s="1"/>
      <c r="P148" s="1">
        <f>1000*65.819808</f>
        <v>65819.80799999999</v>
      </c>
      <c r="Q148" s="1"/>
      <c r="R148" s="1"/>
      <c r="S148" s="1"/>
      <c r="T148" s="3"/>
      <c r="U148" s="1">
        <v>1000</v>
      </c>
      <c r="V148" s="1"/>
      <c r="W148" s="1">
        <f>1000*64.5734118976511</f>
        <v>64573.411897651102</v>
      </c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37">
        <f>BQ148+BP148+BO148+BN148+BM148+BG148+BF148+BC148+AY148+AS148+AM148+AL148+AK148+AF148+AE148+AD148+AC148+AB148+BK148+BL148+AA148+Z148+Y148+X148+V148+U148+T148+S148+R148+Q148+P148+O148+N148+M148+L148+K148+J148+I148+H148+G148+AX148+W148</f>
        <v>131393.21989765108</v>
      </c>
    </row>
    <row r="149" spans="1:70" hidden="1">
      <c r="A149" s="6" t="s">
        <v>250</v>
      </c>
      <c r="B149" s="6" t="s">
        <v>251</v>
      </c>
      <c r="C149" s="6" t="s">
        <v>7</v>
      </c>
      <c r="D149" s="6" t="s">
        <v>67</v>
      </c>
      <c r="E149" s="6" t="s">
        <v>67</v>
      </c>
      <c r="F149" s="6" t="s">
        <v>201</v>
      </c>
      <c r="G149" s="6"/>
      <c r="H149" s="1"/>
      <c r="I149" s="5"/>
      <c r="J149" s="5"/>
      <c r="K149" s="1"/>
      <c r="L149" s="5"/>
      <c r="M149" s="5"/>
      <c r="N149" s="26"/>
      <c r="O149" s="1"/>
      <c r="P149" s="1"/>
      <c r="Q149" s="1"/>
      <c r="R149" s="1"/>
      <c r="S149" s="1"/>
      <c r="T149" s="1"/>
      <c r="U149" s="1"/>
      <c r="V149" s="5"/>
      <c r="W149" s="5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37" t="e">
        <f>BQ149+BP149+BO149+BN149+BM149+#REF!+#REF!+BG149+BF149+#REF!+BC149+#REF!+#REF!+AY149+#REF!+#REF!+#REF!+#REF!+AS149+#REF!+#REF!+#REF!+#REF!+AM149+AK149+#REF!+#REF!+#REF!+AF149+AD149+AC149+AB149+BL149+AA149+Z149+Y149+X149+U149+T149+S149+R149+Q149+P149+O149+N149+M149+L149+K149+J149+I149+H149</f>
        <v>#REF!</v>
      </c>
    </row>
    <row r="150" spans="1:70" hidden="1">
      <c r="A150" s="6" t="s">
        <v>433</v>
      </c>
      <c r="B150" s="6" t="s">
        <v>7517</v>
      </c>
      <c r="C150" s="6" t="s">
        <v>151</v>
      </c>
      <c r="D150" s="6"/>
      <c r="E150" s="6" t="s">
        <v>152</v>
      </c>
      <c r="F150" s="6" t="s">
        <v>201</v>
      </c>
      <c r="G150" s="6"/>
      <c r="H150" s="1"/>
      <c r="I150" s="5"/>
      <c r="J150" s="5"/>
      <c r="K150" s="1"/>
      <c r="L150" s="5"/>
      <c r="M150" s="5"/>
      <c r="N150" s="26"/>
      <c r="O150" s="1"/>
      <c r="P150" s="1"/>
      <c r="Q150" s="1"/>
      <c r="R150" s="1"/>
      <c r="S150" s="1"/>
      <c r="T150" s="1"/>
      <c r="U150" s="1"/>
      <c r="V150" s="5"/>
      <c r="W150" s="5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37" t="e">
        <f>BQ150+BP150+BO150+BN150+BM150+#REF!+#REF!+BG150+BF150+#REF!+BC150+#REF!+#REF!+AY150+#REF!+#REF!+#REF!+#REF!+AS150+#REF!+#REF!+#REF!+#REF!+AM150+AK150+#REF!+#REF!+#REF!+AF150+AD150+AC150+AB150+BL150+AA150+Z150+Y150+X150+U150+T150+S150+R150+Q150+P150+O150+N150+M150+L150+K150+J150+I150+H150</f>
        <v>#REF!</v>
      </c>
    </row>
    <row r="151" spans="1:70" hidden="1">
      <c r="A151" s="6" t="s">
        <v>434</v>
      </c>
      <c r="B151" s="6" t="s">
        <v>435</v>
      </c>
      <c r="C151" s="6" t="s">
        <v>151</v>
      </c>
      <c r="D151" s="6"/>
      <c r="E151" s="6" t="s">
        <v>152</v>
      </c>
      <c r="F151" s="6" t="s">
        <v>201</v>
      </c>
      <c r="G151" s="6"/>
      <c r="H151" s="1"/>
      <c r="I151" s="5"/>
      <c r="J151" s="5"/>
      <c r="K151" s="1"/>
      <c r="L151" s="5"/>
      <c r="M151" s="5"/>
      <c r="N151" s="26"/>
      <c r="O151" s="1"/>
      <c r="P151" s="1"/>
      <c r="Q151" s="1"/>
      <c r="R151" s="1"/>
      <c r="S151" s="1"/>
      <c r="T151" s="1"/>
      <c r="U151" s="1"/>
      <c r="V151" s="5"/>
      <c r="W151" s="5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37" t="e">
        <f>BQ151+BP151+BO151+BN151+BM151+#REF!+#REF!+BG151+BF151+#REF!+BC151+#REF!+#REF!+AY151+#REF!+#REF!+#REF!+#REF!+AS151+#REF!+#REF!+#REF!+#REF!+AM151+AK151+#REF!+#REF!+#REF!+AF151+AD151+AC151+AB151+BL151+AA151+Z151+Y151+X151+U151+T151+S151+R151+Q151+P151+O151+N151+M151+L151+K151+J151+I151+H151</f>
        <v>#REF!</v>
      </c>
    </row>
    <row r="152" spans="1:70" hidden="1">
      <c r="A152" s="6" t="s">
        <v>436</v>
      </c>
      <c r="B152" s="6" t="s">
        <v>437</v>
      </c>
      <c r="C152" s="6" t="s">
        <v>151</v>
      </c>
      <c r="D152" s="6"/>
      <c r="E152" s="6" t="s">
        <v>152</v>
      </c>
      <c r="F152" s="6" t="s">
        <v>201</v>
      </c>
      <c r="G152" s="6"/>
      <c r="H152" s="1"/>
      <c r="I152" s="5"/>
      <c r="J152" s="5"/>
      <c r="K152" s="1"/>
      <c r="L152" s="5"/>
      <c r="M152" s="5"/>
      <c r="N152" s="26"/>
      <c r="O152" s="1"/>
      <c r="P152" s="1"/>
      <c r="Q152" s="1"/>
      <c r="R152" s="1"/>
      <c r="S152" s="1"/>
      <c r="T152" s="1"/>
      <c r="U152" s="1"/>
      <c r="V152" s="5"/>
      <c r="W152" s="5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37" t="e">
        <f>BQ152+BP152+BO152+BN152+BM152+#REF!+#REF!+BG152+BF152+#REF!+BC152+#REF!+#REF!+AY152+#REF!+#REF!+#REF!+#REF!+AS152+#REF!+#REF!+#REF!+#REF!+AM152+AK152+#REF!+#REF!+#REF!+AF152+AD152+AC152+AB152+BL152+AA152+Z152+Y152+X152+U152+T152+S152+R152+Q152+P152+O152+N152+M152+L152+K152+J152+I152+H152</f>
        <v>#REF!</v>
      </c>
    </row>
    <row r="153" spans="1:70" hidden="1">
      <c r="A153" s="6" t="s">
        <v>438</v>
      </c>
      <c r="B153" s="6" t="s">
        <v>439</v>
      </c>
      <c r="C153" s="6" t="s">
        <v>151</v>
      </c>
      <c r="D153" s="6"/>
      <c r="E153" s="6" t="s">
        <v>152</v>
      </c>
      <c r="F153" s="6" t="s">
        <v>201</v>
      </c>
      <c r="G153" s="6"/>
      <c r="H153" s="1"/>
      <c r="I153" s="5"/>
      <c r="J153" s="5"/>
      <c r="K153" s="1"/>
      <c r="L153" s="5"/>
      <c r="M153" s="5"/>
      <c r="N153" s="26"/>
      <c r="O153" s="1"/>
      <c r="P153" s="1"/>
      <c r="Q153" s="1"/>
      <c r="R153" s="1"/>
      <c r="S153" s="1"/>
      <c r="T153" s="1"/>
      <c r="U153" s="1"/>
      <c r="V153" s="5"/>
      <c r="W153" s="5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37" t="e">
        <f>BQ153+BP153+BO153+BN153+BM153+#REF!+#REF!+BG153+BF153+#REF!+BC153+#REF!+#REF!+AY153+#REF!+#REF!+#REF!+#REF!+AS153+#REF!+#REF!+#REF!+#REF!+AM153+AK153+#REF!+#REF!+#REF!+AF153+AD153+AC153+AB153+BL153+AA153+Z153+Y153+X153+U153+T153+S153+R153+Q153+P153+O153+N153+M153+L153+K153+J153+I153+H153</f>
        <v>#REF!</v>
      </c>
    </row>
    <row r="154" spans="1:70" hidden="1">
      <c r="A154" s="6" t="s">
        <v>440</v>
      </c>
      <c r="B154" s="6" t="s">
        <v>7518</v>
      </c>
      <c r="C154" s="6" t="s">
        <v>151</v>
      </c>
      <c r="D154" s="6"/>
      <c r="E154" s="6" t="s">
        <v>8202</v>
      </c>
      <c r="F154" s="6" t="s">
        <v>201</v>
      </c>
      <c r="G154" s="6"/>
      <c r="H154" s="1"/>
      <c r="I154" s="5"/>
      <c r="J154" s="5"/>
      <c r="K154" s="1"/>
      <c r="L154" s="5"/>
      <c r="M154" s="5"/>
      <c r="N154" s="26"/>
      <c r="O154" s="1"/>
      <c r="P154" s="1"/>
      <c r="Q154" s="1"/>
      <c r="R154" s="1"/>
      <c r="S154" s="1"/>
      <c r="T154" s="1"/>
      <c r="U154" s="1"/>
      <c r="V154" s="5"/>
      <c r="W154" s="5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37" t="e">
        <f>BQ154+BP154+BO154+BN154+BM154+#REF!+#REF!+BG154+BF154+#REF!+BC154+#REF!+#REF!+AY154+#REF!+#REF!+#REF!+#REF!+AS154+#REF!+#REF!+#REF!+#REF!+AM154+AK154+#REF!+#REF!+#REF!+AF154+AD154+AC154+AB154+BL154+AA154+Z154+Y154+X154+U154+T154+S154+R154+Q154+P154+O154+N154+M154+L154+K154+J154+I154+H154</f>
        <v>#REF!</v>
      </c>
    </row>
    <row r="155" spans="1:70" hidden="1">
      <c r="A155" s="6" t="s">
        <v>441</v>
      </c>
      <c r="B155" s="6" t="s">
        <v>442</v>
      </c>
      <c r="C155" s="6" t="s">
        <v>151</v>
      </c>
      <c r="D155" s="6"/>
      <c r="E155" s="6" t="s">
        <v>152</v>
      </c>
      <c r="F155" s="6" t="s">
        <v>201</v>
      </c>
      <c r="G155" s="6"/>
      <c r="H155" s="1"/>
      <c r="I155" s="5"/>
      <c r="J155" s="5"/>
      <c r="K155" s="1"/>
      <c r="L155" s="5"/>
      <c r="M155" s="5"/>
      <c r="N155" s="26"/>
      <c r="O155" s="1"/>
      <c r="P155" s="1"/>
      <c r="Q155" s="1"/>
      <c r="R155" s="1"/>
      <c r="S155" s="1"/>
      <c r="T155" s="1"/>
      <c r="U155" s="1"/>
      <c r="V155" s="5"/>
      <c r="W155" s="5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37" t="e">
        <f>BQ155+BP155+BO155+BN155+BM155+#REF!+#REF!+BG155+BF155+#REF!+BC155+#REF!+#REF!+AY155+#REF!+#REF!+#REF!+#REF!+AS155+#REF!+#REF!+#REF!+#REF!+AM155+AK155+#REF!+#REF!+#REF!+AF155+AD155+AC155+AB155+BL155+AA155+Z155+Y155+X155+U155+T155+S155+R155+Q155+P155+O155+N155+M155+L155+K155+J155+I155+H155</f>
        <v>#REF!</v>
      </c>
    </row>
    <row r="156" spans="1:70" hidden="1">
      <c r="A156" s="6" t="s">
        <v>443</v>
      </c>
      <c r="B156" s="6" t="s">
        <v>444</v>
      </c>
      <c r="C156" s="6" t="s">
        <v>151</v>
      </c>
      <c r="D156" s="6"/>
      <c r="E156" s="6" t="s">
        <v>152</v>
      </c>
      <c r="F156" s="6" t="s">
        <v>201</v>
      </c>
      <c r="G156" s="6"/>
      <c r="H156" s="1"/>
      <c r="I156" s="5"/>
      <c r="J156" s="5"/>
      <c r="K156" s="1"/>
      <c r="L156" s="5"/>
      <c r="M156" s="5"/>
      <c r="N156" s="26"/>
      <c r="O156" s="1"/>
      <c r="P156" s="1"/>
      <c r="Q156" s="1"/>
      <c r="R156" s="1"/>
      <c r="S156" s="1"/>
      <c r="T156" s="1"/>
      <c r="U156" s="1"/>
      <c r="V156" s="5"/>
      <c r="W156" s="5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37" t="e">
        <f>BQ156+BP156+BO156+BN156+BM156+#REF!+#REF!+BG156+BF156+#REF!+BC156+#REF!+#REF!+AY156+#REF!+#REF!+#REF!+#REF!+AS156+#REF!+#REF!+#REF!+#REF!+AM156+AK156+#REF!+#REF!+#REF!+AF156+AD156+AC156+AB156+BL156+AA156+Z156+Y156+X156+U156+T156+S156+R156+Q156+P156+O156+N156+M156+L156+K156+J156+I156+H156</f>
        <v>#REF!</v>
      </c>
    </row>
    <row r="157" spans="1:70" hidden="1">
      <c r="A157" s="6" t="s">
        <v>445</v>
      </c>
      <c r="B157" s="6" t="s">
        <v>446</v>
      </c>
      <c r="C157" s="6" t="s">
        <v>151</v>
      </c>
      <c r="D157" s="6"/>
      <c r="E157" s="6" t="s">
        <v>152</v>
      </c>
      <c r="F157" s="6" t="s">
        <v>201</v>
      </c>
      <c r="G157" s="6"/>
      <c r="H157" s="1"/>
      <c r="I157" s="5"/>
      <c r="J157" s="5"/>
      <c r="K157" s="1"/>
      <c r="L157" s="5"/>
      <c r="M157" s="5"/>
      <c r="N157" s="26"/>
      <c r="O157" s="1"/>
      <c r="P157" s="1"/>
      <c r="Q157" s="1"/>
      <c r="R157" s="1"/>
      <c r="S157" s="1"/>
      <c r="T157" s="1"/>
      <c r="U157" s="1"/>
      <c r="V157" s="5"/>
      <c r="W157" s="5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37" t="e">
        <f>BQ157+BP157+BO157+BN157+BM157+#REF!+#REF!+BG157+BF157+#REF!+BC157+#REF!+#REF!+AY157+#REF!+#REF!+#REF!+#REF!+AS157+#REF!+#REF!+#REF!+#REF!+AM157+AK157+#REF!+#REF!+#REF!+AF157+AD157+AC157+AB157+BL157+AA157+Z157+Y157+X157+U157+T157+S157+R157+Q157+P157+O157+N157+M157+L157+K157+J157+I157+H157</f>
        <v>#REF!</v>
      </c>
    </row>
    <row r="158" spans="1:70" hidden="1">
      <c r="A158" s="6" t="s">
        <v>447</v>
      </c>
      <c r="B158" s="6" t="s">
        <v>448</v>
      </c>
      <c r="C158" s="6" t="s">
        <v>151</v>
      </c>
      <c r="D158" s="6"/>
      <c r="E158" s="6" t="s">
        <v>152</v>
      </c>
      <c r="F158" s="6" t="s">
        <v>201</v>
      </c>
      <c r="G158" s="6"/>
      <c r="H158" s="1"/>
      <c r="I158" s="5"/>
      <c r="J158" s="5"/>
      <c r="K158" s="1"/>
      <c r="L158" s="5"/>
      <c r="M158" s="5"/>
      <c r="N158" s="26"/>
      <c r="O158" s="1"/>
      <c r="P158" s="1"/>
      <c r="Q158" s="1"/>
      <c r="R158" s="1"/>
      <c r="S158" s="1"/>
      <c r="T158" s="1"/>
      <c r="U158" s="1"/>
      <c r="V158" s="5"/>
      <c r="W158" s="5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37" t="e">
        <f>BQ158+BP158+BO158+BN158+BM158+#REF!+#REF!+BG158+BF158+#REF!+BC158+#REF!+#REF!+AY158+#REF!+#REF!+#REF!+#REF!+AS158+#REF!+#REF!+#REF!+#REF!+AM158+AK158+#REF!+#REF!+#REF!+AF158+AD158+AC158+AB158+BL158+AA158+Z158+Y158+X158+U158+T158+S158+R158+Q158+P158+O158+N158+M158+L158+K158+J158+I158+H158</f>
        <v>#REF!</v>
      </c>
    </row>
    <row r="159" spans="1:70" hidden="1">
      <c r="A159" s="6" t="s">
        <v>449</v>
      </c>
      <c r="B159" s="6" t="s">
        <v>7519</v>
      </c>
      <c r="C159" s="6" t="s">
        <v>151</v>
      </c>
      <c r="D159" s="6"/>
      <c r="E159" s="6" t="s">
        <v>152</v>
      </c>
      <c r="F159" s="6" t="s">
        <v>201</v>
      </c>
      <c r="G159" s="6"/>
      <c r="H159" s="1"/>
      <c r="I159" s="5"/>
      <c r="J159" s="5"/>
      <c r="K159" s="1"/>
      <c r="L159" s="5"/>
      <c r="M159" s="5"/>
      <c r="N159" s="26"/>
      <c r="O159" s="1"/>
      <c r="P159" s="1"/>
      <c r="Q159" s="1"/>
      <c r="R159" s="1"/>
      <c r="S159" s="1"/>
      <c r="T159" s="1"/>
      <c r="U159" s="1"/>
      <c r="V159" s="5"/>
      <c r="W159" s="5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37" t="e">
        <f>BQ159+BP159+BO159+BN159+BM159+#REF!+#REF!+BG159+BF159+#REF!+BC159+#REF!+#REF!+AY159+#REF!+#REF!+#REF!+#REF!+AS159+#REF!+#REF!+#REF!+#REF!+AM159+AK159+#REF!+#REF!+#REF!+AF159+AD159+AC159+AB159+BL159+AA159+Z159+Y159+X159+U159+T159+S159+R159+Q159+P159+O159+N159+M159+L159+K159+J159+I159+H159</f>
        <v>#REF!</v>
      </c>
    </row>
    <row r="160" spans="1:70" hidden="1">
      <c r="A160" s="6" t="s">
        <v>252</v>
      </c>
      <c r="B160" s="6" t="s">
        <v>253</v>
      </c>
      <c r="C160" s="6" t="s">
        <v>7</v>
      </c>
      <c r="D160" s="6" t="s">
        <v>67</v>
      </c>
      <c r="E160" s="6" t="s">
        <v>67</v>
      </c>
      <c r="F160" s="6" t="s">
        <v>201</v>
      </c>
      <c r="G160" s="6"/>
      <c r="H160" s="1"/>
      <c r="I160" s="5"/>
      <c r="J160" s="5"/>
      <c r="K160" s="1"/>
      <c r="L160" s="5"/>
      <c r="M160" s="5"/>
      <c r="N160" s="26"/>
      <c r="O160" s="1"/>
      <c r="P160" s="1"/>
      <c r="Q160" s="1"/>
      <c r="R160" s="1"/>
      <c r="S160" s="1"/>
      <c r="T160" s="1"/>
      <c r="U160" s="1"/>
      <c r="V160" s="5"/>
      <c r="W160" s="5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37" t="e">
        <f>BQ160+BP160+BO160+BN160+BM160+#REF!+#REF!+BG160+BF160+#REF!+BC160+#REF!+#REF!+AY160+#REF!+#REF!+#REF!+#REF!+AS160+#REF!+#REF!+#REF!+#REF!+AM160+AK160+#REF!+#REF!+#REF!+AF160+AD160+AC160+AB160+BL160+AA160+Z160+Y160+X160+U160+T160+S160+R160+Q160+P160+O160+N160+M160+L160+K160+J160+I160+H160</f>
        <v>#REF!</v>
      </c>
    </row>
    <row r="161" spans="1:70" hidden="1">
      <c r="A161" s="6" t="s">
        <v>450</v>
      </c>
      <c r="B161" s="6" t="s">
        <v>451</v>
      </c>
      <c r="C161" s="6" t="s">
        <v>151</v>
      </c>
      <c r="D161" s="6"/>
      <c r="E161" s="6" t="s">
        <v>152</v>
      </c>
      <c r="F161" s="6" t="s">
        <v>201</v>
      </c>
      <c r="G161" s="6"/>
      <c r="H161" s="1"/>
      <c r="I161" s="5"/>
      <c r="J161" s="5"/>
      <c r="K161" s="1"/>
      <c r="L161" s="5"/>
      <c r="M161" s="5"/>
      <c r="N161" s="26"/>
      <c r="O161" s="1"/>
      <c r="P161" s="1"/>
      <c r="Q161" s="1"/>
      <c r="R161" s="1"/>
      <c r="S161" s="1"/>
      <c r="T161" s="1"/>
      <c r="U161" s="1"/>
      <c r="V161" s="5"/>
      <c r="W161" s="5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37" t="e">
        <f>BQ161+BP161+BO161+BN161+BM161+#REF!+#REF!+BG161+BF161+#REF!+BC161+#REF!+#REF!+AY161+#REF!+#REF!+#REF!+#REF!+AS161+#REF!+#REF!+#REF!+#REF!+AM161+AK161+#REF!+#REF!+#REF!+AF161+AD161+AC161+AB161+BL161+AA161+Z161+Y161+X161+U161+T161+S161+R161+Q161+P161+O161+N161+M161+L161+K161+J161+I161+H161</f>
        <v>#REF!</v>
      </c>
    </row>
    <row r="162" spans="1:70" hidden="1">
      <c r="A162" s="6" t="s">
        <v>452</v>
      </c>
      <c r="B162" s="6" t="s">
        <v>453</v>
      </c>
      <c r="C162" s="6" t="s">
        <v>151</v>
      </c>
      <c r="D162" s="6"/>
      <c r="E162" s="6" t="s">
        <v>152</v>
      </c>
      <c r="F162" s="6" t="s">
        <v>201</v>
      </c>
      <c r="G162" s="6"/>
      <c r="H162" s="1"/>
      <c r="I162" s="5"/>
      <c r="J162" s="5"/>
      <c r="K162" s="1"/>
      <c r="L162" s="5"/>
      <c r="M162" s="5"/>
      <c r="N162" s="26"/>
      <c r="O162" s="1"/>
      <c r="P162" s="1"/>
      <c r="Q162" s="1"/>
      <c r="R162" s="1"/>
      <c r="S162" s="1"/>
      <c r="T162" s="1"/>
      <c r="U162" s="1"/>
      <c r="V162" s="5"/>
      <c r="W162" s="5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37" t="e">
        <f>BQ162+BP162+BO162+BN162+BM162+#REF!+#REF!+BG162+BF162+#REF!+BC162+#REF!+#REF!+AY162+#REF!+#REF!+#REF!+#REF!+AS162+#REF!+#REF!+#REF!+#REF!+AM162+AK162+#REF!+#REF!+#REF!+AF162+AD162+AC162+AB162+BL162+AA162+Z162+Y162+X162+U162+T162+S162+R162+Q162+P162+O162+N162+M162+L162+K162+J162+I162+H162</f>
        <v>#REF!</v>
      </c>
    </row>
    <row r="163" spans="1:70" hidden="1">
      <c r="A163" s="6" t="s">
        <v>454</v>
      </c>
      <c r="B163" s="6" t="s">
        <v>455</v>
      </c>
      <c r="C163" s="6" t="s">
        <v>151</v>
      </c>
      <c r="D163" s="6"/>
      <c r="E163" s="6" t="s">
        <v>152</v>
      </c>
      <c r="F163" s="6" t="s">
        <v>201</v>
      </c>
      <c r="G163" s="6"/>
      <c r="H163" s="1"/>
      <c r="I163" s="5"/>
      <c r="J163" s="5"/>
      <c r="K163" s="1"/>
      <c r="L163" s="5"/>
      <c r="M163" s="5"/>
      <c r="N163" s="26"/>
      <c r="O163" s="1"/>
      <c r="P163" s="1"/>
      <c r="Q163" s="1"/>
      <c r="R163" s="1"/>
      <c r="S163" s="1"/>
      <c r="T163" s="1"/>
      <c r="U163" s="1"/>
      <c r="V163" s="5"/>
      <c r="W163" s="5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37" t="e">
        <f>BQ163+BP163+BO163+BN163+BM163+#REF!+#REF!+BG163+BF163+#REF!+BC163+#REF!+#REF!+AY163+#REF!+#REF!+#REF!+#REF!+AS163+#REF!+#REF!+#REF!+#REF!+AM163+AK163+#REF!+#REF!+#REF!+AF163+AD163+AC163+AB163+BL163+AA163+Z163+Y163+X163+U163+T163+S163+R163+Q163+P163+O163+N163+M163+L163+K163+J163+I163+H163</f>
        <v>#REF!</v>
      </c>
    </row>
    <row r="164" spans="1:70" hidden="1">
      <c r="A164" s="6" t="s">
        <v>456</v>
      </c>
      <c r="B164" s="6" t="s">
        <v>457</v>
      </c>
      <c r="C164" s="6" t="s">
        <v>151</v>
      </c>
      <c r="D164" s="6"/>
      <c r="E164" s="6" t="s">
        <v>152</v>
      </c>
      <c r="F164" s="6" t="s">
        <v>201</v>
      </c>
      <c r="G164" s="6"/>
      <c r="H164" s="1"/>
      <c r="I164" s="5"/>
      <c r="J164" s="5"/>
      <c r="K164" s="1"/>
      <c r="L164" s="5"/>
      <c r="M164" s="5"/>
      <c r="N164" s="26"/>
      <c r="O164" s="1"/>
      <c r="P164" s="1"/>
      <c r="Q164" s="1"/>
      <c r="R164" s="1"/>
      <c r="S164" s="1"/>
      <c r="T164" s="1"/>
      <c r="U164" s="1"/>
      <c r="V164" s="5"/>
      <c r="W164" s="5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37" t="e">
        <f>BQ164+BP164+BO164+BN164+BM164+#REF!+#REF!+BG164+BF164+#REF!+BC164+#REF!+#REF!+AY164+#REF!+#REF!+#REF!+#REF!+AS164+#REF!+#REF!+#REF!+#REF!+AM164+AK164+#REF!+#REF!+#REF!+AF164+AD164+AC164+AB164+BL164+AA164+Z164+Y164+X164+U164+T164+S164+R164+Q164+P164+O164+N164+M164+L164+K164+J164+I164+H164</f>
        <v>#REF!</v>
      </c>
    </row>
    <row r="165" spans="1:70" hidden="1">
      <c r="A165" s="7" t="s">
        <v>254</v>
      </c>
      <c r="B165" s="7" t="s">
        <v>255</v>
      </c>
      <c r="C165" s="7" t="s">
        <v>7</v>
      </c>
      <c r="D165" s="7" t="s">
        <v>8180</v>
      </c>
      <c r="E165" s="7" t="s">
        <v>21</v>
      </c>
      <c r="F165" s="7" t="s">
        <v>201</v>
      </c>
      <c r="G165" s="25"/>
      <c r="H165" s="1"/>
      <c r="I165" s="5"/>
      <c r="J165" s="5"/>
      <c r="K165" s="1"/>
      <c r="L165" s="5"/>
      <c r="M165" s="5"/>
      <c r="N165" s="26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37">
        <f>BQ165+BP165+BO165+BN165+BM165+BG165+BF165+BC165+AY165+AS165+AM165+AL165+AK165+AF165+AE165+AD165+AC165+AB165+++BK165+BL165+AA165+Z165+Y165+X165+V165+U165+T165+S165+R165+Q165+P165+O165+N165+M165+L165+K165+J165+I165+H165+G165</f>
        <v>0</v>
      </c>
    </row>
    <row r="166" spans="1:70" hidden="1">
      <c r="A166" s="6" t="s">
        <v>458</v>
      </c>
      <c r="B166" s="6" t="s">
        <v>459</v>
      </c>
      <c r="C166" s="6" t="s">
        <v>151</v>
      </c>
      <c r="D166" s="6"/>
      <c r="E166" s="6" t="s">
        <v>152</v>
      </c>
      <c r="F166" s="6" t="s">
        <v>201</v>
      </c>
      <c r="G166" s="6"/>
      <c r="H166" s="1"/>
      <c r="I166" s="5"/>
      <c r="J166" s="5"/>
      <c r="K166" s="1"/>
      <c r="L166" s="5"/>
      <c r="M166" s="5"/>
      <c r="N166" s="26"/>
      <c r="O166" s="1"/>
      <c r="P166" s="1"/>
      <c r="Q166" s="1"/>
      <c r="R166" s="1"/>
      <c r="S166" s="1"/>
      <c r="T166" s="1"/>
      <c r="U166" s="1"/>
      <c r="V166" s="5"/>
      <c r="W166" s="5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37" t="e">
        <f>BQ166+BP166+BO166+BN166+BM166+#REF!+#REF!+BG166+BF166+#REF!+BC166+#REF!+#REF!+AY166+#REF!+#REF!+#REF!+#REF!+AS166+#REF!+#REF!+#REF!+#REF!+AM166+AK166+#REF!+#REF!+#REF!+AF166+AD166+AC166+AB166+BL166+AA166+Z166+Y166+X166+U166+T166+S166+R166+Q166+P166+O166+N166+M166+L166+K166+J166+I166+H166</f>
        <v>#REF!</v>
      </c>
    </row>
    <row r="167" spans="1:70" hidden="1">
      <c r="A167" s="6" t="s">
        <v>460</v>
      </c>
      <c r="B167" s="6" t="s">
        <v>461</v>
      </c>
      <c r="C167" s="6" t="s">
        <v>151</v>
      </c>
      <c r="D167" s="6"/>
      <c r="E167" s="6" t="s">
        <v>152</v>
      </c>
      <c r="F167" s="6" t="s">
        <v>201</v>
      </c>
      <c r="G167" s="6"/>
      <c r="H167" s="1"/>
      <c r="I167" s="5"/>
      <c r="J167" s="5"/>
      <c r="K167" s="1"/>
      <c r="L167" s="5"/>
      <c r="M167" s="5"/>
      <c r="N167" s="26"/>
      <c r="O167" s="1"/>
      <c r="P167" s="1"/>
      <c r="Q167" s="1"/>
      <c r="R167" s="1"/>
      <c r="S167" s="1"/>
      <c r="T167" s="1"/>
      <c r="U167" s="1"/>
      <c r="V167" s="5"/>
      <c r="W167" s="5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37" t="e">
        <f>BQ167+BP167+BO167+BN167+BM167+#REF!+#REF!+BG167+BF167+#REF!+BC167+#REF!+#REF!+AY167+#REF!+#REF!+#REF!+#REF!+AS167+#REF!+#REF!+#REF!+#REF!+AM167+AK167+#REF!+#REF!+#REF!+AF167+AD167+AC167+AB167+BL167+AA167+Z167+Y167+X167+U167+T167+S167+R167+Q167+P167+O167+N167+M167+L167+K167+J167+I167+H167</f>
        <v>#REF!</v>
      </c>
    </row>
    <row r="168" spans="1:70" hidden="1">
      <c r="A168" s="6" t="s">
        <v>462</v>
      </c>
      <c r="B168" s="6" t="s">
        <v>463</v>
      </c>
      <c r="C168" s="6" t="s">
        <v>151</v>
      </c>
      <c r="D168" s="6"/>
      <c r="E168" s="6" t="s">
        <v>152</v>
      </c>
      <c r="F168" s="6" t="s">
        <v>201</v>
      </c>
      <c r="G168" s="6"/>
      <c r="H168" s="1"/>
      <c r="I168" s="5"/>
      <c r="J168" s="5"/>
      <c r="K168" s="1"/>
      <c r="L168" s="5"/>
      <c r="M168" s="5"/>
      <c r="N168" s="26"/>
      <c r="O168" s="1"/>
      <c r="P168" s="1"/>
      <c r="Q168" s="1"/>
      <c r="R168" s="1"/>
      <c r="S168" s="1"/>
      <c r="T168" s="1"/>
      <c r="U168" s="1"/>
      <c r="V168" s="5"/>
      <c r="W168" s="5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37" t="e">
        <f>BQ168+BP168+BO168+BN168+BM168+#REF!+#REF!+BG168+BF168+#REF!+BC168+#REF!+#REF!+AY168+#REF!+#REF!+#REF!+#REF!+AS168+#REF!+#REF!+#REF!+#REF!+AM168+AK168+#REF!+#REF!+#REF!+AF168+AD168+AC168+AB168+BL168+AA168+Z168+Y168+X168+U168+T168+S168+R168+Q168+P168+O168+N168+M168+L168+K168+J168+I168+H168</f>
        <v>#REF!</v>
      </c>
    </row>
    <row r="169" spans="1:70" hidden="1">
      <c r="A169" s="6" t="s">
        <v>464</v>
      </c>
      <c r="B169" s="6" t="s">
        <v>7520</v>
      </c>
      <c r="C169" s="6" t="s">
        <v>151</v>
      </c>
      <c r="D169" s="6"/>
      <c r="E169" s="6" t="s">
        <v>8202</v>
      </c>
      <c r="F169" s="6" t="s">
        <v>201</v>
      </c>
      <c r="G169" s="6"/>
      <c r="H169" s="1"/>
      <c r="I169" s="5"/>
      <c r="J169" s="5"/>
      <c r="K169" s="1"/>
      <c r="L169" s="5"/>
      <c r="M169" s="5"/>
      <c r="N169" s="26"/>
      <c r="O169" s="1"/>
      <c r="P169" s="1"/>
      <c r="Q169" s="1"/>
      <c r="R169" s="1"/>
      <c r="S169" s="1"/>
      <c r="T169" s="1"/>
      <c r="U169" s="1"/>
      <c r="V169" s="5"/>
      <c r="W169" s="5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37" t="e">
        <f>BQ169+BP169+BO169+BN169+BM169+#REF!+#REF!+BG169+BF169+#REF!+BC169+#REF!+#REF!+AY169+#REF!+#REF!+#REF!+#REF!+AS169+#REF!+#REF!+#REF!+#REF!+AM169+AK169+#REF!+#REF!+#REF!+AF169+AD169+AC169+AB169+BL169+AA169+Z169+Y169+X169+U169+T169+S169+R169+Q169+P169+O169+N169+M169+L169+K169+J169+I169+H169</f>
        <v>#REF!</v>
      </c>
    </row>
    <row r="170" spans="1:70" hidden="1">
      <c r="A170" s="6" t="s">
        <v>465</v>
      </c>
      <c r="B170" s="6" t="s">
        <v>7521</v>
      </c>
      <c r="C170" s="6" t="s">
        <v>151</v>
      </c>
      <c r="D170" s="6"/>
      <c r="E170" s="6" t="s">
        <v>152</v>
      </c>
      <c r="F170" s="6" t="s">
        <v>201</v>
      </c>
      <c r="G170" s="6"/>
      <c r="H170" s="1"/>
      <c r="I170" s="5"/>
      <c r="J170" s="5"/>
      <c r="K170" s="1"/>
      <c r="L170" s="5"/>
      <c r="M170" s="5"/>
      <c r="N170" s="26"/>
      <c r="O170" s="1"/>
      <c r="P170" s="1"/>
      <c r="Q170" s="1"/>
      <c r="R170" s="1"/>
      <c r="S170" s="1"/>
      <c r="T170" s="1"/>
      <c r="U170" s="1"/>
      <c r="V170" s="5"/>
      <c r="W170" s="5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37" t="e">
        <f>BQ170+BP170+BO170+BN170+BM170+#REF!+#REF!+BG170+BF170+#REF!+BC170+#REF!+#REF!+AY170+#REF!+#REF!+#REF!+#REF!+AS170+#REF!+#REF!+#REF!+#REF!+AM170+AK170+#REF!+#REF!+#REF!+AF170+AD170+AC170+AB170+BL170+AA170+Z170+Y170+X170+U170+T170+S170+R170+Q170+P170+O170+N170+M170+L170+K170+J170+I170+H170</f>
        <v>#REF!</v>
      </c>
    </row>
    <row r="171" spans="1:70" hidden="1">
      <c r="A171" s="6" t="s">
        <v>466</v>
      </c>
      <c r="B171" s="6" t="s">
        <v>467</v>
      </c>
      <c r="C171" s="6" t="s">
        <v>151</v>
      </c>
      <c r="D171" s="6"/>
      <c r="E171" s="6" t="s">
        <v>152</v>
      </c>
      <c r="F171" s="6" t="s">
        <v>201</v>
      </c>
      <c r="G171" s="6"/>
      <c r="H171" s="1"/>
      <c r="I171" s="5"/>
      <c r="J171" s="5"/>
      <c r="K171" s="1"/>
      <c r="L171" s="5"/>
      <c r="M171" s="5"/>
      <c r="N171" s="26"/>
      <c r="O171" s="1"/>
      <c r="P171" s="1"/>
      <c r="Q171" s="1"/>
      <c r="R171" s="1"/>
      <c r="S171" s="1"/>
      <c r="T171" s="1"/>
      <c r="U171" s="1"/>
      <c r="V171" s="5"/>
      <c r="W171" s="5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37" t="e">
        <f>BQ171+BP171+BO171+BN171+BM171+#REF!+#REF!+BG171+BF171+#REF!+BC171+#REF!+#REF!+AY171+#REF!+#REF!+#REF!+#REF!+AS171+#REF!+#REF!+#REF!+#REF!+AM171+AK171+#REF!+#REF!+#REF!+AF171+AD171+AC171+AB171+BL171+AA171+Z171+Y171+X171+U171+T171+S171+R171+Q171+P171+O171+N171+M171+L171+K171+J171+I171+H171</f>
        <v>#REF!</v>
      </c>
    </row>
    <row r="172" spans="1:70" hidden="1">
      <c r="A172" s="6" t="s">
        <v>6486</v>
      </c>
      <c r="B172" s="6" t="s">
        <v>7522</v>
      </c>
      <c r="C172" s="6" t="s">
        <v>151</v>
      </c>
      <c r="D172" s="6"/>
      <c r="E172" s="6" t="s">
        <v>8186</v>
      </c>
      <c r="F172" s="6" t="s">
        <v>201</v>
      </c>
      <c r="G172" s="6"/>
      <c r="H172" s="1"/>
      <c r="I172" s="5"/>
      <c r="J172" s="5"/>
      <c r="K172" s="1"/>
      <c r="L172" s="5"/>
      <c r="M172" s="5"/>
      <c r="N172" s="26"/>
      <c r="O172" s="1"/>
      <c r="P172" s="1"/>
      <c r="Q172" s="1"/>
      <c r="R172" s="1"/>
      <c r="S172" s="1"/>
      <c r="T172" s="1"/>
      <c r="U172" s="1"/>
      <c r="V172" s="5"/>
      <c r="W172" s="5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37" t="e">
        <f>BQ172+BP172+BO172+BN172+BM172+#REF!+#REF!+BG172+BF172+#REF!+BC172+#REF!+#REF!+AY172+#REF!+#REF!+#REF!+#REF!+AS172+#REF!+#REF!+#REF!+#REF!+AM172+AK172+#REF!+#REF!+#REF!+AF172+AD172+AC172+AB172+BL172+AA172+Z172+Y172+X172+U172+T172+S172+R172+Q172+P172+O172+N172+M172+L172+K172+J172+I172+H172</f>
        <v>#REF!</v>
      </c>
    </row>
    <row r="173" spans="1:70" hidden="1">
      <c r="A173" s="6" t="s">
        <v>468</v>
      </c>
      <c r="B173" s="6" t="s">
        <v>7523</v>
      </c>
      <c r="C173" s="6" t="s">
        <v>151</v>
      </c>
      <c r="D173" s="6"/>
      <c r="E173" s="6" t="s">
        <v>152</v>
      </c>
      <c r="F173" s="6" t="s">
        <v>201</v>
      </c>
      <c r="G173" s="6"/>
      <c r="H173" s="1"/>
      <c r="I173" s="5"/>
      <c r="J173" s="5"/>
      <c r="K173" s="1"/>
      <c r="L173" s="5"/>
      <c r="M173" s="5"/>
      <c r="N173" s="26"/>
      <c r="O173" s="1"/>
      <c r="P173" s="1"/>
      <c r="Q173" s="1"/>
      <c r="R173" s="1"/>
      <c r="S173" s="1"/>
      <c r="T173" s="1"/>
      <c r="U173" s="1"/>
      <c r="V173" s="5"/>
      <c r="W173" s="5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37" t="e">
        <f>BQ173+BP173+BO173+BN173+BM173+#REF!+#REF!+BG173+BF173+#REF!+BC173+#REF!+#REF!+AY173+#REF!+#REF!+#REF!+#REF!+AS173+#REF!+#REF!+#REF!+#REF!+AM173+AK173+#REF!+#REF!+#REF!+AF173+AD173+AC173+AB173+BL173+AA173+Z173+Y173+X173+U173+T173+S173+R173+Q173+P173+O173+N173+M173+L173+K173+J173+I173+H173</f>
        <v>#REF!</v>
      </c>
    </row>
    <row r="174" spans="1:70" hidden="1">
      <c r="A174" s="6" t="s">
        <v>469</v>
      </c>
      <c r="B174" s="6" t="s">
        <v>7524</v>
      </c>
      <c r="C174" s="6" t="s">
        <v>151</v>
      </c>
      <c r="D174" s="6"/>
      <c r="E174" s="6" t="s">
        <v>8200</v>
      </c>
      <c r="F174" s="6" t="s">
        <v>201</v>
      </c>
      <c r="G174" s="6"/>
      <c r="H174" s="1"/>
      <c r="I174" s="5"/>
      <c r="J174" s="5"/>
      <c r="K174" s="1"/>
      <c r="L174" s="5"/>
      <c r="M174" s="5"/>
      <c r="N174" s="26"/>
      <c r="O174" s="1"/>
      <c r="P174" s="1"/>
      <c r="Q174" s="1"/>
      <c r="R174" s="1"/>
      <c r="S174" s="1"/>
      <c r="T174" s="1"/>
      <c r="U174" s="1"/>
      <c r="V174" s="5"/>
      <c r="W174" s="5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37" t="e">
        <f>BQ174+BP174+BO174+BN174+BM174+#REF!+#REF!+BG174+BF174+#REF!+BC174+#REF!+#REF!+AY174+#REF!+#REF!+#REF!+#REF!+AS174+#REF!+#REF!+#REF!+#REF!+AM174+AK174+#REF!+#REF!+#REF!+AF174+AD174+AC174+AB174+BL174+AA174+Z174+Y174+X174+U174+T174+S174+R174+Q174+P174+O174+N174+M174+L174+K174+J174+I174+H174</f>
        <v>#REF!</v>
      </c>
    </row>
    <row r="175" spans="1:70" hidden="1">
      <c r="A175" s="7" t="s">
        <v>470</v>
      </c>
      <c r="B175" s="7" t="s">
        <v>471</v>
      </c>
      <c r="C175" s="7" t="s">
        <v>151</v>
      </c>
      <c r="D175" s="7"/>
      <c r="E175" s="7" t="s">
        <v>152</v>
      </c>
      <c r="F175" s="7" t="s">
        <v>201</v>
      </c>
      <c r="G175" s="25"/>
      <c r="H175" s="1"/>
      <c r="I175" s="5"/>
      <c r="J175" s="5"/>
      <c r="K175" s="1"/>
      <c r="L175" s="5"/>
      <c r="M175" s="5"/>
      <c r="N175" s="26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37">
        <f t="shared" ref="BR175:BR176" si="3">BQ175+BP175+BO175+BN175+BM175+BG175+BF175+BC175+AY175+AS175+AM175+AL175+AK175+AF175+AE175+AD175+AC175+AB175+++BK175+BL175+AA175+Z175+Y175+X175+V175+U175+T175+S175+R175+Q175+P175+O175+N175+M175+L175+K175+J175+I175+H175+G175</f>
        <v>0</v>
      </c>
    </row>
    <row r="176" spans="1:70" hidden="1">
      <c r="A176" s="7" t="s">
        <v>472</v>
      </c>
      <c r="B176" s="7" t="s">
        <v>473</v>
      </c>
      <c r="C176" s="7" t="s">
        <v>151</v>
      </c>
      <c r="D176" s="7"/>
      <c r="E176" s="7" t="s">
        <v>152</v>
      </c>
      <c r="F176" s="7" t="s">
        <v>201</v>
      </c>
      <c r="G176" s="25"/>
      <c r="H176" s="1"/>
      <c r="I176" s="5"/>
      <c r="J176" s="5"/>
      <c r="K176" s="1"/>
      <c r="L176" s="5"/>
      <c r="M176" s="5"/>
      <c r="N176" s="26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37">
        <f t="shared" si="3"/>
        <v>0</v>
      </c>
    </row>
    <row r="177" spans="1:70" hidden="1">
      <c r="A177" s="6" t="s">
        <v>474</v>
      </c>
      <c r="B177" s="6" t="s">
        <v>475</v>
      </c>
      <c r="C177" s="6" t="s">
        <v>151</v>
      </c>
      <c r="D177" s="6"/>
      <c r="E177" s="6" t="s">
        <v>8200</v>
      </c>
      <c r="F177" s="6" t="s">
        <v>201</v>
      </c>
      <c r="G177" s="6"/>
      <c r="H177" s="1"/>
      <c r="I177" s="5"/>
      <c r="J177" s="5"/>
      <c r="K177" s="1"/>
      <c r="L177" s="5"/>
      <c r="M177" s="5"/>
      <c r="N177" s="26"/>
      <c r="O177" s="1"/>
      <c r="P177" s="1"/>
      <c r="Q177" s="1"/>
      <c r="R177" s="1"/>
      <c r="S177" s="1"/>
      <c r="T177" s="1"/>
      <c r="U177" s="1"/>
      <c r="V177" s="5"/>
      <c r="W177" s="5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37" t="e">
        <f>BQ177+BP177+BO177+BN177+BM177+#REF!+#REF!+BG177+BF177+#REF!+BC177+#REF!+#REF!+AY177+#REF!+#REF!+#REF!+#REF!+AS177+#REF!+#REF!+#REF!+#REF!+AM177+AK177+#REF!+#REF!+#REF!+AF177+AD177+AC177+AB177+BL177+AA177+Z177+Y177+X177+U177+T177+S177+R177+Q177+P177+O177+N177+M177+L177+K177+J177+I177+H177</f>
        <v>#REF!</v>
      </c>
    </row>
    <row r="178" spans="1:70" hidden="1">
      <c r="A178" s="6" t="s">
        <v>476</v>
      </c>
      <c r="B178" s="6" t="s">
        <v>3378</v>
      </c>
      <c r="C178" s="6" t="s">
        <v>151</v>
      </c>
      <c r="D178" s="6"/>
      <c r="E178" s="6" t="s">
        <v>8200</v>
      </c>
      <c r="F178" s="6" t="s">
        <v>201</v>
      </c>
      <c r="G178" s="6"/>
      <c r="H178" s="1"/>
      <c r="I178" s="5"/>
      <c r="J178" s="1"/>
      <c r="K178" s="1"/>
      <c r="L178" s="5"/>
      <c r="M178" s="5"/>
      <c r="N178" s="26"/>
      <c r="O178" s="1"/>
      <c r="P178" s="1"/>
      <c r="Q178" s="1"/>
      <c r="R178" s="1"/>
      <c r="S178" s="1"/>
      <c r="T178" s="1"/>
      <c r="U178" s="1"/>
      <c r="V178" s="5"/>
      <c r="W178" s="5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37" t="e">
        <f>BQ178+BP178+BO178+BN178+BM178+#REF!+#REF!+BG178+BF178+#REF!+BC178+#REF!+#REF!+AY178+#REF!+#REF!+#REF!+#REF!+AS178+#REF!+#REF!+#REF!+#REF!+AM178+AK178+#REF!+#REF!+#REF!+AF178+AD178+AC178+AB178+BL178+AA178+Z178+Y178+X178+U178+T178+S178+R178+Q178+P178+O178+N178+M178+L178+K178+J178+I178+H178</f>
        <v>#REF!</v>
      </c>
    </row>
    <row r="179" spans="1:70" hidden="1">
      <c r="A179" s="6" t="s">
        <v>477</v>
      </c>
      <c r="B179" s="6" t="s">
        <v>478</v>
      </c>
      <c r="C179" s="6" t="s">
        <v>151</v>
      </c>
      <c r="D179" s="6"/>
      <c r="E179" s="6" t="s">
        <v>152</v>
      </c>
      <c r="F179" s="6" t="s">
        <v>201</v>
      </c>
      <c r="G179" s="6"/>
      <c r="H179" s="1"/>
      <c r="I179" s="1"/>
      <c r="J179" s="5"/>
      <c r="K179" s="1"/>
      <c r="L179" s="5"/>
      <c r="M179" s="5"/>
      <c r="N179" s="26"/>
      <c r="O179" s="1"/>
      <c r="P179" s="1"/>
      <c r="Q179" s="1"/>
      <c r="R179" s="1"/>
      <c r="S179" s="1"/>
      <c r="T179" s="1"/>
      <c r="U179" s="1"/>
      <c r="V179" s="5"/>
      <c r="W179" s="5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37" t="e">
        <f>BQ179+BP179+BO179+BN179+BM179+#REF!+#REF!+BG179+BF179+#REF!+BC179+#REF!+#REF!+AY179+#REF!+#REF!+#REF!+#REF!+AS179+#REF!+#REF!+#REF!+#REF!+AM179+AK179+#REF!+#REF!+#REF!+AF179+AD179+AC179+AB179+BL179+AA179+Z179+Y179+X179+U179+T179+S179+R179+Q179+P179+O179+N179+M179+L179+K179+J179+I179+H179</f>
        <v>#REF!</v>
      </c>
    </row>
    <row r="180" spans="1:70" hidden="1">
      <c r="A180" s="6" t="s">
        <v>479</v>
      </c>
      <c r="B180" s="6" t="s">
        <v>480</v>
      </c>
      <c r="C180" s="6" t="s">
        <v>151</v>
      </c>
      <c r="D180" s="6"/>
      <c r="E180" s="6" t="s">
        <v>152</v>
      </c>
      <c r="F180" s="6" t="s">
        <v>201</v>
      </c>
      <c r="G180" s="6"/>
      <c r="H180" s="1"/>
      <c r="I180" s="5"/>
      <c r="J180" s="5"/>
      <c r="K180" s="1"/>
      <c r="L180" s="5"/>
      <c r="M180" s="5"/>
      <c r="N180" s="26"/>
      <c r="O180" s="1"/>
      <c r="P180" s="1"/>
      <c r="Q180" s="1"/>
      <c r="R180" s="1"/>
      <c r="S180" s="1"/>
      <c r="T180" s="1"/>
      <c r="U180" s="1"/>
      <c r="V180" s="5"/>
      <c r="W180" s="5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37" t="e">
        <f>BQ180+BP180+BO180+BN180+BM180+#REF!+#REF!+BG180+BF180+#REF!+BC180+#REF!+#REF!+AY180+#REF!+#REF!+#REF!+#REF!+AS180+#REF!+#REF!+#REF!+#REF!+AM180+AK180+#REF!+#REF!+#REF!+AF180+AD180+AC180+AB180+BL180+AA180+Z180+Y180+X180+U180+T180+S180+R180+Q180+P180+O180+N180+M180+L180+K180+J180+I180+H180</f>
        <v>#REF!</v>
      </c>
    </row>
    <row r="181" spans="1:70" hidden="1">
      <c r="A181" s="6" t="s">
        <v>481</v>
      </c>
      <c r="B181" s="6" t="s">
        <v>7525</v>
      </c>
      <c r="C181" s="6" t="s">
        <v>151</v>
      </c>
      <c r="D181" s="6"/>
      <c r="E181" s="6" t="s">
        <v>152</v>
      </c>
      <c r="F181" s="6" t="s">
        <v>201</v>
      </c>
      <c r="G181" s="6"/>
      <c r="H181" s="1"/>
      <c r="I181" s="5"/>
      <c r="J181" s="5"/>
      <c r="K181" s="1"/>
      <c r="L181" s="5"/>
      <c r="M181" s="5"/>
      <c r="N181" s="26"/>
      <c r="O181" s="1"/>
      <c r="P181" s="1"/>
      <c r="Q181" s="1"/>
      <c r="R181" s="1"/>
      <c r="S181" s="1"/>
      <c r="T181" s="1"/>
      <c r="U181" s="1"/>
      <c r="V181" s="5"/>
      <c r="W181" s="5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37" t="e">
        <f>BQ181+BP181+BO181+BN181+BM181+#REF!+#REF!+BG181+BF181+#REF!+BC181+#REF!+#REF!+AY181+#REF!+#REF!+#REF!+#REF!+AS181+#REF!+#REF!+#REF!+#REF!+AM181+AK181+#REF!+#REF!+#REF!+AF181+AD181+AC181+AB181+BL181+AA181+Z181+Y181+X181+U181+T181+S181+R181+Q181+P181+O181+N181+M181+L181+K181+J181+I181+H181</f>
        <v>#REF!</v>
      </c>
    </row>
    <row r="182" spans="1:70" hidden="1">
      <c r="A182" s="6" t="s">
        <v>482</v>
      </c>
      <c r="B182" s="6" t="s">
        <v>7526</v>
      </c>
      <c r="C182" s="6" t="s">
        <v>151</v>
      </c>
      <c r="D182" s="6"/>
      <c r="E182" s="6" t="s">
        <v>152</v>
      </c>
      <c r="F182" s="6" t="s">
        <v>201</v>
      </c>
      <c r="G182" s="6"/>
      <c r="H182" s="1"/>
      <c r="I182" s="5"/>
      <c r="J182" s="5"/>
      <c r="K182" s="1"/>
      <c r="L182" s="5"/>
      <c r="M182" s="5"/>
      <c r="N182" s="26"/>
      <c r="O182" s="1"/>
      <c r="P182" s="1"/>
      <c r="Q182" s="1"/>
      <c r="R182" s="1"/>
      <c r="S182" s="1"/>
      <c r="T182" s="1"/>
      <c r="U182" s="1"/>
      <c r="V182" s="5"/>
      <c r="W182" s="5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37" t="e">
        <f>BQ182+BP182+BO182+BN182+BM182+#REF!+#REF!+BG182+BF182+#REF!+BC182+#REF!+#REF!+AY182+#REF!+#REF!+#REF!+#REF!+AS182+#REF!+#REF!+#REF!+#REF!+AM182+AK182+#REF!+#REF!+#REF!+AF182+AD182+AC182+AB182+BL182+AA182+Z182+Y182+X182+U182+T182+S182+R182+Q182+P182+O182+N182+M182+L182+K182+J182+I182+H182</f>
        <v>#REF!</v>
      </c>
    </row>
    <row r="183" spans="1:70" hidden="1">
      <c r="A183" s="6" t="s">
        <v>256</v>
      </c>
      <c r="B183" s="6" t="s">
        <v>257</v>
      </c>
      <c r="C183" s="6" t="s">
        <v>7</v>
      </c>
      <c r="D183" s="6" t="s">
        <v>18</v>
      </c>
      <c r="E183" s="6" t="s">
        <v>13</v>
      </c>
      <c r="F183" s="6" t="s">
        <v>201</v>
      </c>
      <c r="G183" s="6"/>
      <c r="H183" s="1"/>
      <c r="I183" s="5"/>
      <c r="J183" s="5"/>
      <c r="K183" s="1"/>
      <c r="L183" s="5"/>
      <c r="M183" s="5"/>
      <c r="N183" s="26"/>
      <c r="O183" s="1"/>
      <c r="P183" s="1"/>
      <c r="Q183" s="1"/>
      <c r="R183" s="1"/>
      <c r="S183" s="1"/>
      <c r="T183" s="1"/>
      <c r="U183" s="1"/>
      <c r="V183" s="5"/>
      <c r="W183" s="5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37" t="e">
        <f>BQ183+BP183+BO183+BN183+BM183+#REF!+#REF!+BG183+BF183+#REF!+BC183+#REF!+#REF!+AY183+#REF!+#REF!+#REF!+#REF!+AS183+#REF!+#REF!+#REF!+#REF!+AM183+AK183+#REF!+#REF!+#REF!+AF183+AD183+AC183+AB183+BL183+AA183+Z183+Y183+X183+U183+T183+S183+R183+Q183+P183+O183+N183+M183+L183+K183+J183+I183+H183</f>
        <v>#REF!</v>
      </c>
    </row>
    <row r="184" spans="1:70" hidden="1">
      <c r="A184" s="6" t="s">
        <v>6487</v>
      </c>
      <c r="B184" s="6" t="s">
        <v>7527</v>
      </c>
      <c r="C184" s="6" t="s">
        <v>151</v>
      </c>
      <c r="D184" s="6"/>
      <c r="E184" s="6" t="s">
        <v>8192</v>
      </c>
      <c r="F184" s="6" t="s">
        <v>201</v>
      </c>
      <c r="G184" s="6"/>
      <c r="H184" s="1"/>
      <c r="I184" s="5"/>
      <c r="J184" s="5"/>
      <c r="K184" s="1"/>
      <c r="L184" s="5"/>
      <c r="M184" s="5"/>
      <c r="N184" s="26"/>
      <c r="O184" s="1"/>
      <c r="P184" s="1"/>
      <c r="Q184" s="1"/>
      <c r="R184" s="1"/>
      <c r="S184" s="1"/>
      <c r="T184" s="1"/>
      <c r="U184" s="1"/>
      <c r="V184" s="5"/>
      <c r="W184" s="5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37" t="e">
        <f>BQ184+BP184+BO184+BN184+BM184+#REF!+#REF!+BG184+BF184+#REF!+BC184+#REF!+#REF!+AY184+#REF!+#REF!+#REF!+#REF!+AS184+#REF!+#REF!+#REF!+#REF!+AM184+AK184+#REF!+#REF!+#REF!+AF184+AD184+AC184+AB184+BL184+AA184+Z184+Y184+X184+U184+T184+S184+R184+Q184+P184+O184+N184+M184+L184+K184+J184+I184+H184</f>
        <v>#REF!</v>
      </c>
    </row>
    <row r="185" spans="1:70" hidden="1">
      <c r="A185" s="6" t="s">
        <v>6488</v>
      </c>
      <c r="B185" s="6" t="s">
        <v>7528</v>
      </c>
      <c r="C185" s="6" t="s">
        <v>151</v>
      </c>
      <c r="D185" s="6"/>
      <c r="E185" s="6" t="s">
        <v>8192</v>
      </c>
      <c r="F185" s="6" t="s">
        <v>201</v>
      </c>
      <c r="G185" s="6"/>
      <c r="H185" s="1"/>
      <c r="I185" s="5"/>
      <c r="J185" s="5"/>
      <c r="K185" s="1"/>
      <c r="L185" s="5"/>
      <c r="M185" s="5"/>
      <c r="N185" s="26"/>
      <c r="O185" s="1"/>
      <c r="P185" s="1"/>
      <c r="Q185" s="1"/>
      <c r="R185" s="1"/>
      <c r="S185" s="1"/>
      <c r="T185" s="1"/>
      <c r="U185" s="1"/>
      <c r="V185" s="5"/>
      <c r="W185" s="5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37" t="e">
        <f>BQ185+BP185+BO185+BN185+BM185+#REF!+#REF!+BG185+BF185+#REF!+BC185+#REF!+#REF!+AY185+#REF!+#REF!+#REF!+#REF!+AS185+#REF!+#REF!+#REF!+#REF!+AM185+AK185+#REF!+#REF!+#REF!+AF185+AD185+AC185+AB185+BL185+AA185+Z185+Y185+X185+U185+T185+S185+R185+Q185+P185+O185+N185+M185+L185+K185+J185+I185+H185</f>
        <v>#REF!</v>
      </c>
    </row>
    <row r="186" spans="1:70" hidden="1">
      <c r="A186" s="6" t="s">
        <v>6489</v>
      </c>
      <c r="B186" s="6" t="s">
        <v>7529</v>
      </c>
      <c r="C186" s="6" t="s">
        <v>151</v>
      </c>
      <c r="D186" s="6"/>
      <c r="E186" s="6" t="s">
        <v>8192</v>
      </c>
      <c r="F186" s="6" t="s">
        <v>201</v>
      </c>
      <c r="G186" s="6"/>
      <c r="H186" s="1"/>
      <c r="I186" s="5"/>
      <c r="J186" s="5"/>
      <c r="K186" s="1"/>
      <c r="L186" s="5"/>
      <c r="M186" s="5"/>
      <c r="N186" s="26"/>
      <c r="O186" s="1"/>
      <c r="P186" s="1"/>
      <c r="Q186" s="1"/>
      <c r="R186" s="1"/>
      <c r="S186" s="1"/>
      <c r="T186" s="1"/>
      <c r="U186" s="1"/>
      <c r="V186" s="5"/>
      <c r="W186" s="5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37" t="e">
        <f>BQ186+BP186+BO186+BN186+BM186+#REF!+#REF!+BG186+BF186+#REF!+BC186+#REF!+#REF!+AY186+#REF!+#REF!+#REF!+#REF!+AS186+#REF!+#REF!+#REF!+#REF!+AM186+AK186+#REF!+#REF!+#REF!+AF186+AD186+AC186+AB186+BL186+AA186+Z186+Y186+X186+U186+T186+S186+R186+Q186+P186+O186+N186+M186+L186+K186+J186+I186+H186</f>
        <v>#REF!</v>
      </c>
    </row>
    <row r="187" spans="1:70" hidden="1">
      <c r="A187" s="6" t="s">
        <v>483</v>
      </c>
      <c r="B187" s="6" t="s">
        <v>484</v>
      </c>
      <c r="C187" s="6" t="s">
        <v>151</v>
      </c>
      <c r="D187" s="6"/>
      <c r="E187" s="6" t="s">
        <v>152</v>
      </c>
      <c r="F187" s="6" t="s">
        <v>201</v>
      </c>
      <c r="G187" s="6"/>
      <c r="H187" s="1"/>
      <c r="I187" s="5"/>
      <c r="J187" s="5"/>
      <c r="K187" s="1"/>
      <c r="L187" s="5"/>
      <c r="M187" s="5"/>
      <c r="N187" s="26"/>
      <c r="O187" s="1"/>
      <c r="P187" s="1"/>
      <c r="Q187" s="1"/>
      <c r="R187" s="1"/>
      <c r="S187" s="1"/>
      <c r="T187" s="1"/>
      <c r="U187" s="1"/>
      <c r="V187" s="5"/>
      <c r="W187" s="5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37" t="e">
        <f>BQ187+BP187+BO187+BN187+BM187+#REF!+#REF!+BG187+BF187+#REF!+BC187+#REF!+#REF!+AY187+#REF!+#REF!+#REF!+#REF!+AS187+#REF!+#REF!+#REF!+#REF!+AM187+AK187+#REF!+#REF!+#REF!+AF187+AD187+AC187+AB187+BL187+AA187+Z187+Y187+X187+U187+T187+S187+R187+Q187+P187+O187+N187+M187+L187+K187+J187+I187+H187</f>
        <v>#REF!</v>
      </c>
    </row>
    <row r="188" spans="1:70" hidden="1">
      <c r="A188" s="6" t="s">
        <v>258</v>
      </c>
      <c r="B188" s="6" t="s">
        <v>259</v>
      </c>
      <c r="C188" s="6" t="s">
        <v>7</v>
      </c>
      <c r="D188" s="6" t="s">
        <v>8180</v>
      </c>
      <c r="E188" s="6" t="s">
        <v>13</v>
      </c>
      <c r="F188" s="6" t="s">
        <v>201</v>
      </c>
      <c r="G188" s="6"/>
      <c r="H188" s="1"/>
      <c r="I188" s="5"/>
      <c r="J188" s="5"/>
      <c r="K188" s="1"/>
      <c r="L188" s="5"/>
      <c r="M188" s="5"/>
      <c r="N188" s="26"/>
      <c r="O188" s="1"/>
      <c r="P188" s="1"/>
      <c r="Q188" s="1"/>
      <c r="R188" s="1"/>
      <c r="S188" s="1"/>
      <c r="T188" s="1"/>
      <c r="U188" s="1"/>
      <c r="V188" s="5"/>
      <c r="W188" s="5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37" t="e">
        <f>BQ188+BP188+BO188+BN188+BM188+#REF!+#REF!+BG188+BF188+#REF!+BC188+#REF!+#REF!+AY188+#REF!+#REF!+#REF!+#REF!+AS188+#REF!+#REF!+#REF!+#REF!+AM188+AK188+#REF!+#REF!+#REF!+AF188+AD188+AC188+AB188+BL188+AA188+Z188+Y188+X188+U188+T188+S188+R188+Q188+P188+O188+N188+M188+L188+K188+J188+I188+H188</f>
        <v>#REF!</v>
      </c>
    </row>
    <row r="189" spans="1:70" hidden="1">
      <c r="A189" s="6" t="s">
        <v>485</v>
      </c>
      <c r="B189" s="6" t="s">
        <v>486</v>
      </c>
      <c r="C189" s="6" t="s">
        <v>151</v>
      </c>
      <c r="D189" s="6"/>
      <c r="E189" s="6" t="s">
        <v>152</v>
      </c>
      <c r="F189" s="6" t="s">
        <v>201</v>
      </c>
      <c r="G189" s="6"/>
      <c r="H189" s="1"/>
      <c r="I189" s="5"/>
      <c r="J189" s="5"/>
      <c r="K189" s="1"/>
      <c r="L189" s="5"/>
      <c r="M189" s="5"/>
      <c r="N189" s="26"/>
      <c r="O189" s="1"/>
      <c r="P189" s="1"/>
      <c r="Q189" s="1"/>
      <c r="R189" s="1"/>
      <c r="S189" s="1"/>
      <c r="T189" s="1"/>
      <c r="U189" s="1"/>
      <c r="V189" s="5"/>
      <c r="W189" s="5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37" t="e">
        <f>BQ189+BP189+BO189+BN189+BM189+#REF!+#REF!+BG189+BF189+#REF!+BC189+#REF!+#REF!+AY189+#REF!+#REF!+#REF!+#REF!+AS189+#REF!+#REF!+#REF!+#REF!+AM189+AK189+#REF!+#REF!+#REF!+AF189+AD189+AC189+AB189+BL189+AA189+Z189+Y189+X189+U189+T189+S189+R189+Q189+P189+O189+N189+M189+L189+K189+J189+I189+H189</f>
        <v>#REF!</v>
      </c>
    </row>
    <row r="190" spans="1:70" hidden="1">
      <c r="A190" s="6" t="s">
        <v>487</v>
      </c>
      <c r="B190" s="6" t="s">
        <v>488</v>
      </c>
      <c r="C190" s="6" t="s">
        <v>151</v>
      </c>
      <c r="D190" s="6"/>
      <c r="E190" s="6" t="s">
        <v>152</v>
      </c>
      <c r="F190" s="6" t="s">
        <v>201</v>
      </c>
      <c r="G190" s="6"/>
      <c r="H190" s="1"/>
      <c r="I190" s="5"/>
      <c r="J190" s="5"/>
      <c r="K190" s="1"/>
      <c r="L190" s="5"/>
      <c r="M190" s="5"/>
      <c r="N190" s="26"/>
      <c r="O190" s="1"/>
      <c r="P190" s="1"/>
      <c r="Q190" s="1"/>
      <c r="R190" s="1"/>
      <c r="S190" s="1"/>
      <c r="T190" s="1"/>
      <c r="U190" s="1"/>
      <c r="V190" s="5"/>
      <c r="W190" s="5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37" t="e">
        <f>BQ190+BP190+BO190+BN190+BM190+#REF!+#REF!+BG190+BF190+#REF!+BC190+#REF!+#REF!+AY190+#REF!+#REF!+#REF!+#REF!+AS190+#REF!+#REF!+#REF!+#REF!+AM190+AK190+#REF!+#REF!+#REF!+AF190+AD190+AC190+AB190+BL190+AA190+Z190+Y190+X190+U190+T190+S190+R190+Q190+P190+O190+N190+M190+L190+K190+J190+I190+H190</f>
        <v>#REF!</v>
      </c>
    </row>
    <row r="191" spans="1:70" hidden="1">
      <c r="A191" s="6" t="s">
        <v>489</v>
      </c>
      <c r="B191" s="6" t="s">
        <v>490</v>
      </c>
      <c r="C191" s="6" t="s">
        <v>151</v>
      </c>
      <c r="D191" s="6"/>
      <c r="E191" s="6" t="s">
        <v>152</v>
      </c>
      <c r="F191" s="6" t="s">
        <v>201</v>
      </c>
      <c r="G191" s="6"/>
      <c r="H191" s="1"/>
      <c r="I191" s="5"/>
      <c r="J191" s="5"/>
      <c r="K191" s="1"/>
      <c r="L191" s="5"/>
      <c r="M191" s="5"/>
      <c r="N191" s="26"/>
      <c r="O191" s="1"/>
      <c r="P191" s="1"/>
      <c r="Q191" s="1"/>
      <c r="R191" s="1"/>
      <c r="S191" s="1"/>
      <c r="T191" s="1"/>
      <c r="U191" s="1"/>
      <c r="V191" s="5"/>
      <c r="W191" s="5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37" t="e">
        <f>BQ191+BP191+BO191+BN191+BM191+#REF!+#REF!+BG191+BF191+#REF!+BC191+#REF!+#REF!+AY191+#REF!+#REF!+#REF!+#REF!+AS191+#REF!+#REF!+#REF!+#REF!+AM191+AK191+#REF!+#REF!+#REF!+AF191+AD191+AC191+AB191+BL191+AA191+Z191+Y191+X191+U191+T191+S191+R191+Q191+P191+O191+N191+M191+L191+K191+J191+I191+H191</f>
        <v>#REF!</v>
      </c>
    </row>
    <row r="192" spans="1:70">
      <c r="A192" s="7" t="s">
        <v>491</v>
      </c>
      <c r="B192" s="7" t="s">
        <v>492</v>
      </c>
      <c r="C192" s="7" t="s">
        <v>151</v>
      </c>
      <c r="D192" s="7"/>
      <c r="E192" s="7" t="s">
        <v>152</v>
      </c>
      <c r="F192" s="7" t="s">
        <v>201</v>
      </c>
      <c r="G192" s="25"/>
      <c r="H192" s="1"/>
      <c r="I192" s="5"/>
      <c r="J192" s="5"/>
      <c r="K192" s="1"/>
      <c r="L192" s="5"/>
      <c r="M192" s="5"/>
      <c r="N192" s="26"/>
      <c r="O192" s="1"/>
      <c r="P192" s="1">
        <f>1000*9.74</f>
        <v>9740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37">
        <f>BQ192+BP192+BO192+BN192+BM192+BG192+BF192+BC192+AY192+AS192+AM192+AL192+AK192+AF192+AE192+AD192+AC192+AB192+BK192+BL192+AA192+Z192+Y192+X192+V192+U192+T192+S192+R192+Q192+P192+O192+N192+M192+L192+K192+J192+I192+H192+G192+AX192+W192</f>
        <v>9740</v>
      </c>
    </row>
    <row r="193" spans="1:70" hidden="1">
      <c r="A193" s="6" t="s">
        <v>493</v>
      </c>
      <c r="B193" s="6" t="s">
        <v>494</v>
      </c>
      <c r="C193" s="6" t="s">
        <v>151</v>
      </c>
      <c r="D193" s="6"/>
      <c r="E193" s="6" t="s">
        <v>152</v>
      </c>
      <c r="F193" s="6" t="s">
        <v>201</v>
      </c>
      <c r="G193" s="6"/>
      <c r="H193" s="1"/>
      <c r="I193" s="5"/>
      <c r="J193" s="5"/>
      <c r="K193" s="1"/>
      <c r="L193" s="5"/>
      <c r="M193" s="5"/>
      <c r="N193" s="26"/>
      <c r="O193" s="1"/>
      <c r="P193" s="1"/>
      <c r="Q193" s="1"/>
      <c r="R193" s="1"/>
      <c r="S193" s="1"/>
      <c r="T193" s="1"/>
      <c r="U193" s="1"/>
      <c r="V193" s="5"/>
      <c r="W193" s="5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37" t="e">
        <f>BQ193+BP193+BO193+BN193+BM193+#REF!+#REF!+BG193+BF193+#REF!+BC193+#REF!+#REF!+AY193+#REF!+#REF!+#REF!+#REF!+AS193+#REF!+#REF!+#REF!+#REF!+AM193+AK193+#REF!+#REF!+#REF!+AF193+AD193+AC193+AB193+BL193+AA193+Z193+Y193+X193+U193+T193+S193+R193+Q193+P193+O193+N193+M193+L193+K193+J193+I193+H193</f>
        <v>#REF!</v>
      </c>
    </row>
    <row r="194" spans="1:70" hidden="1">
      <c r="A194" s="6" t="s">
        <v>260</v>
      </c>
      <c r="B194" s="6" t="s">
        <v>261</v>
      </c>
      <c r="C194" s="6" t="s">
        <v>7</v>
      </c>
      <c r="D194" s="6" t="s">
        <v>8180</v>
      </c>
      <c r="E194" s="6" t="s">
        <v>13</v>
      </c>
      <c r="F194" s="6" t="s">
        <v>201</v>
      </c>
      <c r="G194" s="6"/>
      <c r="H194" s="1"/>
      <c r="I194" s="5"/>
      <c r="J194" s="5"/>
      <c r="K194" s="1"/>
      <c r="L194" s="5"/>
      <c r="M194" s="5"/>
      <c r="N194" s="26"/>
      <c r="O194" s="1"/>
      <c r="P194" s="1"/>
      <c r="Q194" s="1"/>
      <c r="R194" s="1"/>
      <c r="S194" s="1"/>
      <c r="T194" s="1"/>
      <c r="U194" s="1"/>
      <c r="V194" s="5"/>
      <c r="W194" s="5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37" t="e">
        <f>BQ194+BP194+BO194+BN194+BM194+#REF!+#REF!+BG194+BF194+#REF!+BC194+#REF!+#REF!+AY194+#REF!+#REF!+#REF!+#REF!+AS194+#REF!+#REF!+#REF!+#REF!+AM194+AK194+#REF!+#REF!+#REF!+AF194+AD194+AC194+AB194+BL194+AA194+Z194+Y194+X194+U194+T194+S194+R194+Q194+P194+O194+N194+M194+L194+K194+J194+I194+H194</f>
        <v>#REF!</v>
      </c>
    </row>
    <row r="195" spans="1:70" hidden="1">
      <c r="A195" s="6" t="s">
        <v>495</v>
      </c>
      <c r="B195" s="6" t="s">
        <v>496</v>
      </c>
      <c r="C195" s="6" t="s">
        <v>151</v>
      </c>
      <c r="D195" s="6"/>
      <c r="E195" s="6" t="s">
        <v>152</v>
      </c>
      <c r="F195" s="6" t="s">
        <v>201</v>
      </c>
      <c r="G195" s="6"/>
      <c r="H195" s="1"/>
      <c r="I195" s="5"/>
      <c r="J195" s="5"/>
      <c r="K195" s="1"/>
      <c r="L195" s="5"/>
      <c r="M195" s="5"/>
      <c r="N195" s="26"/>
      <c r="O195" s="1"/>
      <c r="P195" s="1"/>
      <c r="Q195" s="1"/>
      <c r="R195" s="1"/>
      <c r="S195" s="1"/>
      <c r="T195" s="1"/>
      <c r="U195" s="1"/>
      <c r="V195" s="5"/>
      <c r="W195" s="5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37" t="e">
        <f>BQ195+BP195+BO195+BN195+BM195+#REF!+#REF!+BG195+BF195+#REF!+BC195+#REF!+#REF!+AY195+#REF!+#REF!+#REF!+#REF!+AS195+#REF!+#REF!+#REF!+#REF!+AM195+AK195+#REF!+#REF!+#REF!+AF195+AD195+AC195+AB195+BL195+AA195+Z195+Y195+X195+U195+T195+S195+R195+Q195+P195+O195+N195+M195+L195+K195+J195+I195+H195</f>
        <v>#REF!</v>
      </c>
    </row>
    <row r="196" spans="1:70" hidden="1">
      <c r="A196" s="6" t="s">
        <v>497</v>
      </c>
      <c r="B196" s="6" t="s">
        <v>498</v>
      </c>
      <c r="C196" s="6" t="s">
        <v>151</v>
      </c>
      <c r="D196" s="6"/>
      <c r="E196" s="6" t="s">
        <v>152</v>
      </c>
      <c r="F196" s="6" t="s">
        <v>201</v>
      </c>
      <c r="G196" s="6"/>
      <c r="H196" s="1"/>
      <c r="I196" s="5"/>
      <c r="J196" s="5"/>
      <c r="K196" s="1"/>
      <c r="L196" s="5"/>
      <c r="M196" s="5"/>
      <c r="N196" s="26"/>
      <c r="O196" s="1"/>
      <c r="P196" s="1"/>
      <c r="Q196" s="1"/>
      <c r="R196" s="1"/>
      <c r="S196" s="1"/>
      <c r="T196" s="1"/>
      <c r="U196" s="1"/>
      <c r="V196" s="5"/>
      <c r="W196" s="5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37" t="e">
        <f>BQ196+BP196+BO196+BN196+BM196+#REF!+#REF!+BG196+BF196+#REF!+BC196+#REF!+#REF!+AY196+#REF!+#REF!+#REF!+#REF!+AS196+#REF!+#REF!+#REF!+#REF!+AM196+AK196+#REF!+#REF!+#REF!+AF196+AD196+AC196+AB196+BL196+AA196+Z196+Y196+X196+U196+T196+S196+R196+Q196+P196+O196+N196+M196+L196+K196+J196+I196+H196</f>
        <v>#REF!</v>
      </c>
    </row>
    <row r="197" spans="1:70" hidden="1">
      <c r="A197" s="6" t="s">
        <v>262</v>
      </c>
      <c r="B197" s="6" t="s">
        <v>263</v>
      </c>
      <c r="C197" s="6" t="s">
        <v>7</v>
      </c>
      <c r="D197" s="6" t="s">
        <v>8180</v>
      </c>
      <c r="E197" s="6" t="s">
        <v>13</v>
      </c>
      <c r="F197" s="6" t="s">
        <v>201</v>
      </c>
      <c r="G197" s="6"/>
      <c r="H197" s="1"/>
      <c r="I197" s="5"/>
      <c r="J197" s="5"/>
      <c r="K197" s="1"/>
      <c r="L197" s="5"/>
      <c r="M197" s="5"/>
      <c r="N197" s="26"/>
      <c r="O197" s="1"/>
      <c r="P197" s="1"/>
      <c r="Q197" s="1"/>
      <c r="R197" s="1"/>
      <c r="S197" s="1"/>
      <c r="T197" s="1"/>
      <c r="U197" s="1"/>
      <c r="V197" s="5"/>
      <c r="W197" s="5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37" t="e">
        <f>BQ197+BP197+BO197+BN197+BM197+#REF!+#REF!+BG197+BF197+#REF!+BC197+#REF!+#REF!+AY197+#REF!+#REF!+#REF!+#REF!+AS197+#REF!+#REF!+#REF!+#REF!+AM197+AK197+#REF!+#REF!+#REF!+AF197+AD197+AC197+AB197+BL197+AA197+Z197+Y197+X197+U197+T197+S197+R197+Q197+P197+O197+N197+M197+L197+K197+J197+I197+H197</f>
        <v>#REF!</v>
      </c>
    </row>
    <row r="198" spans="1:70" hidden="1">
      <c r="A198" s="7" t="s">
        <v>264</v>
      </c>
      <c r="B198" s="7" t="s">
        <v>265</v>
      </c>
      <c r="C198" s="7" t="s">
        <v>7</v>
      </c>
      <c r="D198" s="7" t="s">
        <v>8180</v>
      </c>
      <c r="E198" s="7" t="s">
        <v>13</v>
      </c>
      <c r="F198" s="7" t="s">
        <v>201</v>
      </c>
      <c r="G198" s="25"/>
      <c r="H198" s="1"/>
      <c r="I198" s="5"/>
      <c r="J198" s="5"/>
      <c r="K198" s="1"/>
      <c r="L198" s="5"/>
      <c r="M198" s="5"/>
      <c r="N198" s="26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37">
        <f>BQ198+BP198+BO198+BN198+BM198+BG198+BF198+BC198+AY198+AS198+AM198+AL198+AK198+AF198+AE198+AD198+AC198+AB198+++BK198+BL198+AA198+Z198+Y198+X198+V198+U198+T198+S198+R198+Q198+P198+O198+N198+M198+L198+K198+J198+I198+H198+G198</f>
        <v>0</v>
      </c>
    </row>
    <row r="199" spans="1:70" hidden="1">
      <c r="A199" s="6" t="s">
        <v>266</v>
      </c>
      <c r="B199" s="6" t="s">
        <v>267</v>
      </c>
      <c r="C199" s="6" t="s">
        <v>7</v>
      </c>
      <c r="D199" s="6" t="s">
        <v>18</v>
      </c>
      <c r="E199" s="6" t="s">
        <v>13</v>
      </c>
      <c r="F199" s="6" t="s">
        <v>201</v>
      </c>
      <c r="G199" s="6"/>
      <c r="H199" s="1"/>
      <c r="I199" s="5"/>
      <c r="J199" s="5"/>
      <c r="K199" s="1"/>
      <c r="L199" s="5"/>
      <c r="M199" s="5"/>
      <c r="N199" s="26"/>
      <c r="O199" s="1"/>
      <c r="P199" s="1"/>
      <c r="Q199" s="1"/>
      <c r="R199" s="1"/>
      <c r="S199" s="1"/>
      <c r="T199" s="1"/>
      <c r="U199" s="1"/>
      <c r="V199" s="5"/>
      <c r="W199" s="5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37" t="e">
        <f>BQ199+BP199+BO199+BN199+BM199+#REF!+#REF!+BG199+BF199+#REF!+BC199+#REF!+#REF!+AY199+#REF!+#REF!+#REF!+#REF!+AS199+#REF!+#REF!+#REF!+#REF!+AM199+AK199+#REF!+#REF!+#REF!+AF199+AD199+AC199+AB199+BL199+AA199+Z199+Y199+X199+U199+T199+S199+R199+Q199+P199+O199+N199+M199+L199+K199+J199+I199+H199</f>
        <v>#REF!</v>
      </c>
    </row>
    <row r="200" spans="1:70" hidden="1">
      <c r="A200" s="6" t="s">
        <v>268</v>
      </c>
      <c r="B200" s="6" t="s">
        <v>269</v>
      </c>
      <c r="C200" s="6" t="s">
        <v>7</v>
      </c>
      <c r="D200" s="6" t="s">
        <v>18</v>
      </c>
      <c r="E200" s="6" t="s">
        <v>13</v>
      </c>
      <c r="F200" s="6" t="s">
        <v>201</v>
      </c>
      <c r="G200" s="6"/>
      <c r="H200" s="1"/>
      <c r="I200" s="5"/>
      <c r="J200" s="5"/>
      <c r="K200" s="1"/>
      <c r="L200" s="5"/>
      <c r="M200" s="5"/>
      <c r="N200" s="26"/>
      <c r="O200" s="1"/>
      <c r="P200" s="1"/>
      <c r="Q200" s="1"/>
      <c r="R200" s="1"/>
      <c r="S200" s="1"/>
      <c r="T200" s="1"/>
      <c r="U200" s="1"/>
      <c r="V200" s="5"/>
      <c r="W200" s="5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37" t="e">
        <f>BQ200+BP200+BO200+BN200+BM200+#REF!+#REF!+BG200+BF200+#REF!+BC200+#REF!+#REF!+AY200+#REF!+#REF!+#REF!+#REF!+AS200+#REF!+#REF!+#REF!+#REF!+AM200+AK200+#REF!+#REF!+#REF!+AF200+AD200+AC200+AB200+BL200+AA200+Z200+Y200+X200+U200+T200+S200+R200+Q200+P200+O200+N200+M200+L200+K200+J200+I200+H200</f>
        <v>#REF!</v>
      </c>
    </row>
    <row r="201" spans="1:70" hidden="1">
      <c r="A201" s="6" t="s">
        <v>270</v>
      </c>
      <c r="B201" s="6" t="s">
        <v>271</v>
      </c>
      <c r="C201" s="6" t="s">
        <v>7</v>
      </c>
      <c r="D201" s="6" t="s">
        <v>18</v>
      </c>
      <c r="E201" s="6" t="s">
        <v>13</v>
      </c>
      <c r="F201" s="6" t="s">
        <v>201</v>
      </c>
      <c r="G201" s="6"/>
      <c r="H201" s="1"/>
      <c r="I201" s="5"/>
      <c r="J201" s="5"/>
      <c r="K201" s="1"/>
      <c r="L201" s="5"/>
      <c r="M201" s="5"/>
      <c r="N201" s="26"/>
      <c r="O201" s="1"/>
      <c r="P201" s="1"/>
      <c r="Q201" s="1"/>
      <c r="R201" s="1"/>
      <c r="S201" s="1"/>
      <c r="T201" s="1"/>
      <c r="U201" s="1"/>
      <c r="V201" s="5"/>
      <c r="W201" s="5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37" t="e">
        <f>BQ201+BP201+BO201+BN201+BM201+#REF!+#REF!+BG201+BF201+#REF!+BC201+#REF!+#REF!+AY201+#REF!+#REF!+#REF!+#REF!+AS201+#REF!+#REF!+#REF!+#REF!+AM201+AK201+#REF!+#REF!+#REF!+AF201+AD201+AC201+AB201+BL201+AA201+Z201+Y201+X201+U201+T201+S201+R201+Q201+P201+O201+N201+M201+L201+K201+J201+I201+H201</f>
        <v>#REF!</v>
      </c>
    </row>
    <row r="202" spans="1:70" hidden="1">
      <c r="A202" s="6" t="s">
        <v>6490</v>
      </c>
      <c r="B202" s="6" t="s">
        <v>7530</v>
      </c>
      <c r="C202" s="6" t="s">
        <v>151</v>
      </c>
      <c r="D202" s="6"/>
      <c r="E202" s="6" t="s">
        <v>8186</v>
      </c>
      <c r="F202" s="6" t="s">
        <v>201</v>
      </c>
      <c r="G202" s="6"/>
      <c r="H202" s="1"/>
      <c r="I202" s="5"/>
      <c r="J202" s="5"/>
      <c r="K202" s="1"/>
      <c r="L202" s="5"/>
      <c r="M202" s="5"/>
      <c r="N202" s="26"/>
      <c r="O202" s="1"/>
      <c r="P202" s="1"/>
      <c r="Q202" s="1"/>
      <c r="R202" s="1"/>
      <c r="S202" s="1"/>
      <c r="T202" s="1"/>
      <c r="U202" s="1"/>
      <c r="V202" s="5"/>
      <c r="W202" s="5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37" t="e">
        <f>BQ202+BP202+BO202+BN202+BM202+#REF!+#REF!+BG202+BF202+#REF!+BC202+#REF!+#REF!+AY202+#REF!+#REF!+#REF!+#REF!+AS202+#REF!+#REF!+#REF!+#REF!+AM202+AK202+#REF!+#REF!+#REF!+AF202+AD202+AC202+AB202+BL202+AA202+Z202+Y202+X202+U202+T202+S202+R202+Q202+P202+O202+N202+M202+L202+K202+J202+I202+H202</f>
        <v>#REF!</v>
      </c>
    </row>
    <row r="203" spans="1:70" hidden="1">
      <c r="A203" s="6" t="s">
        <v>6491</v>
      </c>
      <c r="B203" s="6" t="s">
        <v>6492</v>
      </c>
      <c r="C203" s="6" t="s">
        <v>151</v>
      </c>
      <c r="D203" s="6"/>
      <c r="E203" s="6" t="s">
        <v>8186</v>
      </c>
      <c r="F203" s="6" t="s">
        <v>201</v>
      </c>
      <c r="G203" s="6"/>
      <c r="H203" s="1"/>
      <c r="I203" s="5"/>
      <c r="J203" s="5"/>
      <c r="K203" s="1"/>
      <c r="L203" s="5"/>
      <c r="M203" s="5"/>
      <c r="N203" s="26"/>
      <c r="O203" s="1"/>
      <c r="P203" s="1"/>
      <c r="Q203" s="1"/>
      <c r="R203" s="1"/>
      <c r="S203" s="1"/>
      <c r="T203" s="1"/>
      <c r="U203" s="1"/>
      <c r="V203" s="5"/>
      <c r="W203" s="5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37" t="e">
        <f>BQ203+BP203+BO203+BN203+BM203+#REF!+#REF!+BG203+BF203+#REF!+BC203+#REF!+#REF!+AY203+#REF!+#REF!+#REF!+#REF!+AS203+#REF!+#REF!+#REF!+#REF!+AM203+AK203+#REF!+#REF!+#REF!+AF203+AD203+AC203+AB203+BL203+AA203+Z203+Y203+X203+U203+T203+S203+R203+Q203+P203+O203+N203+M203+L203+K203+J203+I203+H203</f>
        <v>#REF!</v>
      </c>
    </row>
    <row r="204" spans="1:70" hidden="1">
      <c r="A204" s="6" t="s">
        <v>272</v>
      </c>
      <c r="B204" s="6" t="s">
        <v>273</v>
      </c>
      <c r="C204" s="6" t="s">
        <v>7</v>
      </c>
      <c r="D204" s="6" t="s">
        <v>18</v>
      </c>
      <c r="E204" s="6" t="s">
        <v>13</v>
      </c>
      <c r="F204" s="6" t="s">
        <v>201</v>
      </c>
      <c r="G204" s="6"/>
      <c r="H204" s="1"/>
      <c r="I204" s="5"/>
      <c r="J204" s="5"/>
      <c r="K204" s="1"/>
      <c r="L204" s="5"/>
      <c r="M204" s="5"/>
      <c r="N204" s="26"/>
      <c r="O204" s="1"/>
      <c r="P204" s="1"/>
      <c r="Q204" s="1"/>
      <c r="R204" s="1"/>
      <c r="S204" s="1"/>
      <c r="T204" s="1"/>
      <c r="U204" s="1"/>
      <c r="V204" s="5"/>
      <c r="W204" s="5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37" t="e">
        <f>BQ204+BP204+BO204+BN204+BM204+#REF!+#REF!+BG204+BF204+#REF!+BC204+#REF!+#REF!+AY204+#REF!+#REF!+#REF!+#REF!+AS204+#REF!+#REF!+#REF!+#REF!+AM204+AK204+#REF!+#REF!+#REF!+AF204+AD204+AC204+AB204+BL204+AA204+Z204+Y204+X204+U204+T204+S204+R204+Q204+P204+O204+N204+M204+L204+K204+J204+I204+H204</f>
        <v>#REF!</v>
      </c>
    </row>
    <row r="205" spans="1:70" hidden="1">
      <c r="A205" s="6" t="s">
        <v>274</v>
      </c>
      <c r="B205" s="6" t="s">
        <v>275</v>
      </c>
      <c r="C205" s="6" t="s">
        <v>7</v>
      </c>
      <c r="D205" s="6" t="s">
        <v>18</v>
      </c>
      <c r="E205" s="6" t="s">
        <v>13</v>
      </c>
      <c r="F205" s="6" t="s">
        <v>201</v>
      </c>
      <c r="G205" s="6"/>
      <c r="H205" s="1"/>
      <c r="I205" s="5"/>
      <c r="J205" s="5"/>
      <c r="K205" s="1"/>
      <c r="L205" s="5"/>
      <c r="M205" s="5"/>
      <c r="N205" s="26"/>
      <c r="O205" s="1"/>
      <c r="P205" s="1"/>
      <c r="Q205" s="1"/>
      <c r="R205" s="1"/>
      <c r="S205" s="1"/>
      <c r="T205" s="1"/>
      <c r="U205" s="1"/>
      <c r="V205" s="5"/>
      <c r="W205" s="5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37" t="e">
        <f>BQ205+BP205+BO205+BN205+BM205+#REF!+#REF!+BG205+BF205+#REF!+BC205+#REF!+#REF!+AY205+#REF!+#REF!+#REF!+#REF!+AS205+#REF!+#REF!+#REF!+#REF!+AM205+AK205+#REF!+#REF!+#REF!+AF205+AD205+AC205+AB205+BL205+AA205+Z205+Y205+X205+U205+T205+S205+R205+Q205+P205+O205+N205+M205+L205+K205+J205+I205+H205</f>
        <v>#REF!</v>
      </c>
    </row>
    <row r="206" spans="1:70" hidden="1">
      <c r="A206" s="6" t="s">
        <v>6493</v>
      </c>
      <c r="B206" s="6" t="s">
        <v>7531</v>
      </c>
      <c r="C206" s="6" t="s">
        <v>151</v>
      </c>
      <c r="D206" s="6"/>
      <c r="E206" s="6" t="s">
        <v>8206</v>
      </c>
      <c r="F206" s="6" t="s">
        <v>201</v>
      </c>
      <c r="G206" s="6"/>
      <c r="H206" s="1"/>
      <c r="I206" s="5"/>
      <c r="J206" s="5"/>
      <c r="K206" s="1"/>
      <c r="L206" s="5"/>
      <c r="M206" s="5"/>
      <c r="N206" s="26"/>
      <c r="O206" s="1"/>
      <c r="P206" s="1"/>
      <c r="Q206" s="1"/>
      <c r="R206" s="1"/>
      <c r="S206" s="1"/>
      <c r="T206" s="1"/>
      <c r="U206" s="1"/>
      <c r="V206" s="5"/>
      <c r="W206" s="5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37" t="e">
        <f>BQ206+BP206+BO206+BN206+BM206+#REF!+#REF!+BG206+BF206+#REF!+BC206+#REF!+#REF!+AY206+#REF!+#REF!+#REF!+#REF!+AS206+#REF!+#REF!+#REF!+#REF!+AM206+AK206+#REF!+#REF!+#REF!+AF206+AD206+AC206+AB206+BL206+AA206+Z206+Y206+X206+U206+T206+S206+R206+Q206+P206+O206+N206+M206+L206+K206+J206+I206+H206</f>
        <v>#REF!</v>
      </c>
    </row>
    <row r="207" spans="1:70" hidden="1">
      <c r="A207" s="6" t="s">
        <v>276</v>
      </c>
      <c r="B207" s="6" t="s">
        <v>277</v>
      </c>
      <c r="C207" s="6" t="s">
        <v>7</v>
      </c>
      <c r="D207" s="6" t="s">
        <v>18</v>
      </c>
      <c r="E207" s="6" t="s">
        <v>13</v>
      </c>
      <c r="F207" s="6" t="s">
        <v>201</v>
      </c>
      <c r="G207" s="6"/>
      <c r="H207" s="1"/>
      <c r="I207" s="5"/>
      <c r="J207" s="5"/>
      <c r="K207" s="1"/>
      <c r="L207" s="5"/>
      <c r="M207" s="5"/>
      <c r="N207" s="26"/>
      <c r="O207" s="1"/>
      <c r="P207" s="1"/>
      <c r="Q207" s="1"/>
      <c r="R207" s="1"/>
      <c r="S207" s="1"/>
      <c r="T207" s="1"/>
      <c r="U207" s="1"/>
      <c r="V207" s="5"/>
      <c r="W207" s="5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37" t="e">
        <f>BQ207+BP207+BO207+BN207+BM207+#REF!+#REF!+BG207+BF207+#REF!+BC207+#REF!+#REF!+AY207+#REF!+#REF!+#REF!+#REF!+AS207+#REF!+#REF!+#REF!+#REF!+AM207+AK207+#REF!+#REF!+#REF!+AF207+AD207+AC207+AB207+BL207+AA207+Z207+Y207+X207+U207+T207+S207+R207+Q207+P207+O207+N207+M207+L207+K207+J207+I207+H207</f>
        <v>#REF!</v>
      </c>
    </row>
    <row r="208" spans="1:70" hidden="1">
      <c r="A208" s="6" t="s">
        <v>278</v>
      </c>
      <c r="B208" s="6" t="s">
        <v>279</v>
      </c>
      <c r="C208" s="6" t="s">
        <v>7</v>
      </c>
      <c r="D208" s="6" t="s">
        <v>18</v>
      </c>
      <c r="E208" s="6" t="s">
        <v>13</v>
      </c>
      <c r="F208" s="6" t="s">
        <v>201</v>
      </c>
      <c r="G208" s="6"/>
      <c r="H208" s="1"/>
      <c r="I208" s="5"/>
      <c r="J208" s="5"/>
      <c r="K208" s="1"/>
      <c r="L208" s="5"/>
      <c r="M208" s="5"/>
      <c r="N208" s="26"/>
      <c r="O208" s="1"/>
      <c r="P208" s="1"/>
      <c r="Q208" s="1"/>
      <c r="R208" s="1"/>
      <c r="S208" s="1"/>
      <c r="T208" s="1"/>
      <c r="U208" s="1"/>
      <c r="V208" s="5"/>
      <c r="W208" s="5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37" t="e">
        <f>BQ208+BP208+BO208+BN208+BM208+#REF!+#REF!+BG208+BF208+#REF!+BC208+#REF!+#REF!+AY208+#REF!+#REF!+#REF!+#REF!+AS208+#REF!+#REF!+#REF!+#REF!+AM208+AK208+#REF!+#REF!+#REF!+AF208+AD208+AC208+AB208+BL208+AA208+Z208+Y208+X208+U208+T208+S208+R208+Q208+P208+O208+N208+M208+L208+K208+J208+I208+H208</f>
        <v>#REF!</v>
      </c>
    </row>
    <row r="209" spans="1:70" hidden="1">
      <c r="A209" s="6" t="s">
        <v>280</v>
      </c>
      <c r="B209" s="6" t="s">
        <v>281</v>
      </c>
      <c r="C209" s="6" t="s">
        <v>7</v>
      </c>
      <c r="D209" s="6" t="s">
        <v>8180</v>
      </c>
      <c r="E209" s="6" t="s">
        <v>13</v>
      </c>
      <c r="F209" s="6" t="s">
        <v>201</v>
      </c>
      <c r="G209" s="6"/>
      <c r="H209" s="1"/>
      <c r="I209" s="5"/>
      <c r="J209" s="5"/>
      <c r="K209" s="1"/>
      <c r="L209" s="5"/>
      <c r="M209" s="5"/>
      <c r="N209" s="26"/>
      <c r="O209" s="1"/>
      <c r="P209" s="1"/>
      <c r="Q209" s="1"/>
      <c r="R209" s="1"/>
      <c r="S209" s="1"/>
      <c r="T209" s="1"/>
      <c r="U209" s="1"/>
      <c r="V209" s="5"/>
      <c r="W209" s="5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37" t="e">
        <f>BQ209+BP209+BO209+BN209+BM209+#REF!+#REF!+BG209+BF209+#REF!+BC209+#REF!+#REF!+AY209+#REF!+#REF!+#REF!+#REF!+AS209+#REF!+#REF!+#REF!+#REF!+AM209+AK209+#REF!+#REF!+#REF!+AF209+AD209+AC209+AB209+BL209+AA209+Z209+Y209+X209+U209+T209+S209+R209+Q209+P209+O209+N209+M209+L209+K209+J209+I209+H209</f>
        <v>#REF!</v>
      </c>
    </row>
    <row r="210" spans="1:70" hidden="1">
      <c r="A210" s="6" t="s">
        <v>6494</v>
      </c>
      <c r="B210" s="6" t="s">
        <v>7532</v>
      </c>
      <c r="C210" s="6" t="s">
        <v>151</v>
      </c>
      <c r="D210" s="6"/>
      <c r="E210" s="6" t="s">
        <v>8186</v>
      </c>
      <c r="F210" s="6" t="s">
        <v>201</v>
      </c>
      <c r="G210" s="6"/>
      <c r="H210" s="1"/>
      <c r="I210" s="5"/>
      <c r="J210" s="5"/>
      <c r="K210" s="1"/>
      <c r="L210" s="5"/>
      <c r="M210" s="5"/>
      <c r="N210" s="26"/>
      <c r="O210" s="1"/>
      <c r="P210" s="1"/>
      <c r="Q210" s="1"/>
      <c r="R210" s="1"/>
      <c r="S210" s="1"/>
      <c r="T210" s="1"/>
      <c r="U210" s="1"/>
      <c r="V210" s="5"/>
      <c r="W210" s="5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37" t="e">
        <f>BQ210+BP210+BO210+BN210+BM210+#REF!+#REF!+BG210+BF210+#REF!+BC210+#REF!+#REF!+AY210+#REF!+#REF!+#REF!+#REF!+AS210+#REF!+#REF!+#REF!+#REF!+AM210+AK210+#REF!+#REF!+#REF!+AF210+AD210+AC210+AB210+BL210+AA210+Z210+Y210+X210+U210+T210+S210+R210+Q210+P210+O210+N210+M210+L210+K210+J210+I210+H210</f>
        <v>#REF!</v>
      </c>
    </row>
    <row r="211" spans="1:70">
      <c r="A211" s="7" t="s">
        <v>282</v>
      </c>
      <c r="B211" s="7" t="s">
        <v>283</v>
      </c>
      <c r="C211" s="7" t="s">
        <v>7</v>
      </c>
      <c r="D211" s="7" t="s">
        <v>8180</v>
      </c>
      <c r="E211" s="7" t="s">
        <v>28</v>
      </c>
      <c r="F211" s="7" t="s">
        <v>201</v>
      </c>
      <c r="G211" s="25"/>
      <c r="H211" s="1"/>
      <c r="I211" s="1"/>
      <c r="J211" s="5"/>
      <c r="K211" s="1"/>
      <c r="L211" s="1"/>
      <c r="M211" s="5"/>
      <c r="N211" s="26"/>
      <c r="O211" s="1"/>
      <c r="P211" s="1">
        <f>1000*113.924999</f>
        <v>113924.999</v>
      </c>
      <c r="Q211" s="1"/>
      <c r="R211" s="1"/>
      <c r="S211" s="1"/>
      <c r="T211" s="3"/>
      <c r="U211" s="1">
        <v>138900</v>
      </c>
      <c r="V211" s="1"/>
      <c r="W211" s="1">
        <f>1000*1062.23262571636</f>
        <v>1062232.6257163601</v>
      </c>
      <c r="X211" s="1"/>
      <c r="Y211" s="1"/>
      <c r="Z211" s="1"/>
      <c r="AA211" s="1"/>
      <c r="AB211" s="1"/>
      <c r="AC211" s="1"/>
      <c r="AD211" s="1"/>
      <c r="AE211" s="1"/>
      <c r="AF211" s="1">
        <v>50000</v>
      </c>
      <c r="AG211" s="1"/>
      <c r="AH211" s="1"/>
      <c r="AI211" s="1"/>
      <c r="AJ211" s="1"/>
      <c r="AK211" s="1">
        <f>1000*1656.146-407852</f>
        <v>1248294</v>
      </c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>
        <v>50000</v>
      </c>
      <c r="AZ211" s="1"/>
      <c r="BA211" s="1"/>
      <c r="BB211" s="1"/>
      <c r="BC211" s="1">
        <f>1000*44.547</f>
        <v>44547</v>
      </c>
      <c r="BD211" s="1"/>
      <c r="BE211" s="1"/>
      <c r="BF211" s="1"/>
      <c r="BG211" s="1">
        <f>1000*77.6135</f>
        <v>77613.5</v>
      </c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37">
        <f>BQ211+BP211+BO211+BN211+BM211+BG211+BF211+BC211+AY211+AS211+AM211+AL211+AK211+AF211+AE211+AD211+AC211+AB211+BK211+BL211+AA211+Z211+Y211+X211+V211+U211+T211+S211+R211+Q211+P211+O211+N211+M211+L211+K211+J211+I211+H211+G211+AX211+W211</f>
        <v>2785512.1247163601</v>
      </c>
    </row>
    <row r="212" spans="1:70" hidden="1">
      <c r="A212" s="7" t="s">
        <v>284</v>
      </c>
      <c r="B212" s="7" t="s">
        <v>285</v>
      </c>
      <c r="C212" s="7" t="s">
        <v>7</v>
      </c>
      <c r="D212" s="7" t="s">
        <v>8180</v>
      </c>
      <c r="E212" s="7" t="s">
        <v>21</v>
      </c>
      <c r="F212" s="7" t="s">
        <v>201</v>
      </c>
      <c r="G212" s="25"/>
      <c r="H212" s="1"/>
      <c r="I212" s="5"/>
      <c r="J212" s="5"/>
      <c r="K212" s="1"/>
      <c r="L212" s="5"/>
      <c r="M212" s="5"/>
      <c r="N212" s="26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37">
        <f t="shared" ref="BR212" si="4">BQ212+BP212+BO212+BN212+BM212+BG212+BF212+BC212+AY212+AS212+AM212+AL212+AK212+AF212+AE212+AD212+AC212+AB212+++BK212+BL212+AA212+Z212+Y212+X212+V212+U212+T212+S212+R212+Q212+P212+O212+N212+M212+L212+K212+J212+I212+H212+G212</f>
        <v>0</v>
      </c>
    </row>
    <row r="213" spans="1:70" hidden="1">
      <c r="A213" s="6" t="s">
        <v>286</v>
      </c>
      <c r="B213" s="6" t="s">
        <v>287</v>
      </c>
      <c r="C213" s="6" t="s">
        <v>7</v>
      </c>
      <c r="D213" s="6" t="s">
        <v>8180</v>
      </c>
      <c r="E213" s="6" t="s">
        <v>21</v>
      </c>
      <c r="F213" s="6" t="s">
        <v>201</v>
      </c>
      <c r="G213" s="6"/>
      <c r="H213" s="1"/>
      <c r="I213" s="5"/>
      <c r="J213" s="5"/>
      <c r="K213" s="1"/>
      <c r="L213" s="5"/>
      <c r="M213" s="5"/>
      <c r="N213" s="26"/>
      <c r="O213" s="1"/>
      <c r="P213" s="1"/>
      <c r="Q213" s="1"/>
      <c r="R213" s="1"/>
      <c r="S213" s="1"/>
      <c r="T213" s="1"/>
      <c r="U213" s="1"/>
      <c r="V213" s="5"/>
      <c r="W213" s="5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37" t="e">
        <f>BQ213+BP213+BO213+BN213+BM213+#REF!+#REF!+BG213+BF213+#REF!+BC213+#REF!+#REF!+AY213+#REF!+#REF!+#REF!+#REF!+AS213+#REF!+#REF!+#REF!+#REF!+AM213+AK213+#REF!+#REF!+#REF!+AF213+AD213+AC213+AB213+BL213+AA213+Z213+Y213+X213+U213+T213+S213+R213+Q213+P213+O213+N213+M213+L213+K213+J213+I213+H213</f>
        <v>#REF!</v>
      </c>
    </row>
    <row r="214" spans="1:70" hidden="1">
      <c r="A214" s="6" t="s">
        <v>288</v>
      </c>
      <c r="B214" s="6" t="s">
        <v>289</v>
      </c>
      <c r="C214" s="6" t="s">
        <v>7</v>
      </c>
      <c r="D214" s="6" t="s">
        <v>8180</v>
      </c>
      <c r="E214" s="6" t="s">
        <v>21</v>
      </c>
      <c r="F214" s="6" t="s">
        <v>201</v>
      </c>
      <c r="G214" s="6"/>
      <c r="H214" s="1"/>
      <c r="I214" s="5"/>
      <c r="J214" s="5"/>
      <c r="K214" s="1"/>
      <c r="L214" s="5"/>
      <c r="M214" s="5"/>
      <c r="N214" s="26"/>
      <c r="O214" s="1"/>
      <c r="P214" s="1"/>
      <c r="Q214" s="1"/>
      <c r="R214" s="1"/>
      <c r="S214" s="1"/>
      <c r="T214" s="1"/>
      <c r="U214" s="1"/>
      <c r="V214" s="5"/>
      <c r="W214" s="5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37" t="e">
        <f>BQ214+BP214+BO214+BN214+BM214+#REF!+#REF!+BG214+BF214+#REF!+BC214+#REF!+#REF!+AY214+#REF!+#REF!+#REF!+#REF!+AS214+#REF!+#REF!+#REF!+#REF!+AM214+AK214+#REF!+#REF!+#REF!+AF214+AD214+AC214+AB214+BL214+AA214+Z214+Y214+X214+U214+T214+S214+R214+Q214+P214+O214+N214+M214+L214+K214+J214+I214+H214</f>
        <v>#REF!</v>
      </c>
    </row>
    <row r="215" spans="1:70">
      <c r="A215" s="7" t="s">
        <v>290</v>
      </c>
      <c r="B215" s="7" t="s">
        <v>291</v>
      </c>
      <c r="C215" s="7" t="s">
        <v>7</v>
      </c>
      <c r="D215" s="7" t="s">
        <v>8180</v>
      </c>
      <c r="E215" s="7" t="s">
        <v>21</v>
      </c>
      <c r="F215" s="7" t="s">
        <v>201</v>
      </c>
      <c r="G215" s="25"/>
      <c r="H215" s="1"/>
      <c r="I215" s="5"/>
      <c r="J215" s="5"/>
      <c r="K215" s="1"/>
      <c r="L215" s="5"/>
      <c r="M215" s="5"/>
      <c r="N215" s="26"/>
      <c r="O215" s="1"/>
      <c r="P215" s="1">
        <f>1000*31.826684</f>
        <v>31826.684000000001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37">
        <f>BQ215+BP215+BO215+BN215+BM215+BG215+BF215+BC215+AY215+AS215+AM215+AL215+AK215+AF215+AE215+AD215+AC215+AB215+BK215+BL215+AA215+Z215+Y215+X215+V215+U215+T215+S215+R215+Q215+P215+O215+N215+M215+L215+K215+J215+I215+H215+G215+AX215+W215</f>
        <v>31826.684000000001</v>
      </c>
    </row>
    <row r="216" spans="1:70" hidden="1">
      <c r="A216" s="6" t="s">
        <v>292</v>
      </c>
      <c r="B216" s="6" t="s">
        <v>293</v>
      </c>
      <c r="C216" s="6" t="s">
        <v>7</v>
      </c>
      <c r="D216" s="6" t="s">
        <v>8180</v>
      </c>
      <c r="E216" s="6" t="s">
        <v>21</v>
      </c>
      <c r="F216" s="6" t="s">
        <v>201</v>
      </c>
      <c r="G216" s="6"/>
      <c r="H216" s="1"/>
      <c r="I216" s="5"/>
      <c r="J216" s="5"/>
      <c r="K216" s="1"/>
      <c r="L216" s="5"/>
      <c r="M216" s="5"/>
      <c r="N216" s="26"/>
      <c r="O216" s="1"/>
      <c r="P216" s="1"/>
      <c r="Q216" s="1"/>
      <c r="R216" s="1"/>
      <c r="S216" s="1"/>
      <c r="T216" s="1"/>
      <c r="U216" s="1"/>
      <c r="V216" s="5"/>
      <c r="W216" s="5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37" t="e">
        <f>BQ216+BP216+BO216+BN216+BM216+#REF!+#REF!+BG216+BF216+#REF!+BC216+#REF!+#REF!+AY216+#REF!+#REF!+#REF!+#REF!+AS216+#REF!+#REF!+#REF!+#REF!+AM216+AK216+#REF!+#REF!+#REF!+AF216+AD216+AC216+AB216+BL216+AA216+Z216+Y216+X216+U216+T216+S216+R216+Q216+P216+O216+N216+M216+L216+K216+J216+I216+H216</f>
        <v>#REF!</v>
      </c>
    </row>
    <row r="217" spans="1:70" hidden="1">
      <c r="A217" s="6" t="s">
        <v>294</v>
      </c>
      <c r="B217" s="6" t="s">
        <v>295</v>
      </c>
      <c r="C217" s="6" t="s">
        <v>7</v>
      </c>
      <c r="D217" s="6" t="s">
        <v>18</v>
      </c>
      <c r="E217" s="6" t="s">
        <v>31</v>
      </c>
      <c r="F217" s="6" t="s">
        <v>201</v>
      </c>
      <c r="G217" s="6"/>
      <c r="H217" s="1"/>
      <c r="I217" s="5"/>
      <c r="J217" s="5"/>
      <c r="K217" s="1"/>
      <c r="L217" s="5"/>
      <c r="M217" s="5"/>
      <c r="N217" s="26"/>
      <c r="O217" s="1"/>
      <c r="P217" s="1"/>
      <c r="Q217" s="1"/>
      <c r="R217" s="1"/>
      <c r="S217" s="1"/>
      <c r="T217" s="1"/>
      <c r="U217" s="1"/>
      <c r="V217" s="5"/>
      <c r="W217" s="5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37" t="e">
        <f>BQ217+BP217+BO217+BN217+BM217+#REF!+#REF!+BG217+BF217+#REF!+BC217+#REF!+#REF!+AY217+#REF!+#REF!+#REF!+#REF!+AS217+#REF!+#REF!+#REF!+#REF!+AM217+AK217+#REF!+#REF!+#REF!+AF217+AD217+AC217+AB217+BL217+AA217+Z217+Y217+X217+U217+T217+S217+R217+Q217+P217+O217+N217+M217+L217+K217+J217+I217+H217</f>
        <v>#REF!</v>
      </c>
    </row>
    <row r="218" spans="1:70" hidden="1">
      <c r="A218" s="7" t="s">
        <v>296</v>
      </c>
      <c r="B218" s="7" t="s">
        <v>297</v>
      </c>
      <c r="C218" s="7" t="s">
        <v>7</v>
      </c>
      <c r="D218" s="7" t="s">
        <v>18</v>
      </c>
      <c r="E218" s="7" t="s">
        <v>21</v>
      </c>
      <c r="F218" s="7" t="s">
        <v>201</v>
      </c>
      <c r="G218" s="25"/>
      <c r="H218" s="1"/>
      <c r="I218" s="5"/>
      <c r="J218" s="5"/>
      <c r="K218" s="1"/>
      <c r="L218" s="5"/>
      <c r="M218" s="5"/>
      <c r="N218" s="26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37">
        <f>BQ218+BP218+BO218+BN218+BM218+BG218+BF218+BC218+AY218+AS218+AM218+AL218+AK218+AF218+AE218+AD218+AC218+AB218+++BK218+BL218+AA218+Z218+Y218+X218+V218+U218+T218+S218+R218+Q218+P218+O218+N218+M218+L218+K218+J218+I218+H218+G218</f>
        <v>0</v>
      </c>
    </row>
    <row r="219" spans="1:70" hidden="1">
      <c r="A219" s="6" t="s">
        <v>298</v>
      </c>
      <c r="B219" s="6" t="s">
        <v>299</v>
      </c>
      <c r="C219" s="6" t="s">
        <v>7</v>
      </c>
      <c r="D219" s="6" t="s">
        <v>18</v>
      </c>
      <c r="E219" s="6" t="s">
        <v>21</v>
      </c>
      <c r="F219" s="6" t="s">
        <v>201</v>
      </c>
      <c r="G219" s="6"/>
      <c r="H219" s="1"/>
      <c r="I219" s="5"/>
      <c r="J219" s="5"/>
      <c r="K219" s="1"/>
      <c r="L219" s="5"/>
      <c r="M219" s="5"/>
      <c r="N219" s="26"/>
      <c r="O219" s="1"/>
      <c r="P219" s="1"/>
      <c r="Q219" s="1"/>
      <c r="R219" s="1"/>
      <c r="S219" s="1"/>
      <c r="T219" s="1"/>
      <c r="U219" s="1"/>
      <c r="V219" s="5"/>
      <c r="W219" s="5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37" t="e">
        <f>BQ219+BP219+BO219+BN219+BM219+#REF!+#REF!+BG219+BF219+#REF!+BC219+#REF!+#REF!+AY219+#REF!+#REF!+#REF!+#REF!+AS219+#REF!+#REF!+#REF!+#REF!+AM219+AK219+#REF!+#REF!+#REF!+AF219+AD219+AC219+AB219+BL219+AA219+Z219+Y219+X219+U219+T219+S219+R219+Q219+P219+O219+N219+M219+L219+K219+J219+I219+H219</f>
        <v>#REF!</v>
      </c>
    </row>
    <row r="220" spans="1:70" hidden="1">
      <c r="A220" s="7" t="s">
        <v>499</v>
      </c>
      <c r="B220" s="7" t="s">
        <v>500</v>
      </c>
      <c r="C220" s="7" t="s">
        <v>151</v>
      </c>
      <c r="D220" s="7"/>
      <c r="E220" s="7" t="s">
        <v>152</v>
      </c>
      <c r="F220" s="7" t="s">
        <v>201</v>
      </c>
      <c r="G220" s="25"/>
      <c r="H220" s="1"/>
      <c r="I220" s="5"/>
      <c r="J220" s="5"/>
      <c r="K220" s="1"/>
      <c r="L220" s="5"/>
      <c r="M220" s="5"/>
      <c r="N220" s="26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37">
        <f>BQ220+BP220+BO220+BN220+BM220+BG220+BF220+BC220+AY220+AS220+AM220+AL220+AK220+AF220+AE220+AD220+AC220+AB220+++BK220+BL220+AA220+Z220+Y220+X220+V220+U220+T220+S220+R220+Q220+P220+O220+N220+M220+L220+K220+J220+I220+H220+G220</f>
        <v>0</v>
      </c>
    </row>
    <row r="221" spans="1:70" hidden="1">
      <c r="A221" s="6" t="s">
        <v>6495</v>
      </c>
      <c r="B221" s="6" t="s">
        <v>7533</v>
      </c>
      <c r="C221" s="6" t="s">
        <v>151</v>
      </c>
      <c r="D221" s="6"/>
      <c r="E221" s="6" t="s">
        <v>8186</v>
      </c>
      <c r="F221" s="6" t="s">
        <v>201</v>
      </c>
      <c r="G221" s="6"/>
      <c r="H221" s="1"/>
      <c r="I221" s="5"/>
      <c r="J221" s="5"/>
      <c r="K221" s="1"/>
      <c r="L221" s="5"/>
      <c r="M221" s="5"/>
      <c r="N221" s="26"/>
      <c r="O221" s="1"/>
      <c r="P221" s="1"/>
      <c r="Q221" s="1"/>
      <c r="R221" s="1"/>
      <c r="S221" s="1"/>
      <c r="T221" s="1"/>
      <c r="U221" s="1"/>
      <c r="V221" s="5"/>
      <c r="W221" s="5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37" t="e">
        <f>BQ221+BP221+BO221+BN221+BM221+#REF!+#REF!+BG221+BF221+#REF!+BC221+#REF!+#REF!+AY221+#REF!+#REF!+#REF!+#REF!+AS221+#REF!+#REF!+#REF!+#REF!+AM221+AK221+#REF!+#REF!+#REF!+AF221+AD221+AC221+AB221+BL221+AA221+Z221+Y221+X221+U221+T221+S221+R221+Q221+P221+O221+N221+M221+L221+K221+J221+I221+H221</f>
        <v>#REF!</v>
      </c>
    </row>
    <row r="222" spans="1:70" hidden="1">
      <c r="A222" s="6" t="s">
        <v>300</v>
      </c>
      <c r="B222" s="6" t="s">
        <v>301</v>
      </c>
      <c r="C222" s="6" t="s">
        <v>7</v>
      </c>
      <c r="D222" s="6" t="s">
        <v>18</v>
      </c>
      <c r="E222" s="6" t="s">
        <v>13</v>
      </c>
      <c r="F222" s="6" t="s">
        <v>201</v>
      </c>
      <c r="G222" s="6"/>
      <c r="H222" s="1"/>
      <c r="I222" s="5"/>
      <c r="J222" s="5"/>
      <c r="K222" s="1"/>
      <c r="L222" s="5"/>
      <c r="M222" s="5"/>
      <c r="N222" s="26"/>
      <c r="O222" s="1"/>
      <c r="P222" s="1"/>
      <c r="Q222" s="1"/>
      <c r="R222" s="1"/>
      <c r="S222" s="1"/>
      <c r="T222" s="1"/>
      <c r="U222" s="1"/>
      <c r="V222" s="5"/>
      <c r="W222" s="5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37" t="e">
        <f>BQ222+BP222+BO222+BN222+BM222+#REF!+#REF!+BG222+BF222+#REF!+BC222+#REF!+#REF!+AY222+#REF!+#REF!+#REF!+#REF!+AS222+#REF!+#REF!+#REF!+#REF!+AM222+AK222+#REF!+#REF!+#REF!+AF222+AD222+AC222+AB222+BL222+AA222+Z222+Y222+X222+U222+T222+S222+R222+Q222+P222+O222+N222+M222+L222+K222+J222+I222+H222</f>
        <v>#REF!</v>
      </c>
    </row>
    <row r="223" spans="1:70" hidden="1">
      <c r="A223" s="6" t="s">
        <v>302</v>
      </c>
      <c r="B223" s="6" t="s">
        <v>303</v>
      </c>
      <c r="C223" s="6" t="s">
        <v>7</v>
      </c>
      <c r="D223" s="6" t="s">
        <v>18</v>
      </c>
      <c r="E223" s="6" t="s">
        <v>13</v>
      </c>
      <c r="F223" s="6" t="s">
        <v>201</v>
      </c>
      <c r="G223" s="6"/>
      <c r="H223" s="1"/>
      <c r="I223" s="5"/>
      <c r="J223" s="5"/>
      <c r="K223" s="1"/>
      <c r="L223" s="5"/>
      <c r="M223" s="5"/>
      <c r="N223" s="26"/>
      <c r="O223" s="1"/>
      <c r="P223" s="1"/>
      <c r="Q223" s="1"/>
      <c r="R223" s="1"/>
      <c r="S223" s="1"/>
      <c r="T223" s="1"/>
      <c r="U223" s="1"/>
      <c r="V223" s="5"/>
      <c r="W223" s="5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37" t="e">
        <f>BQ223+BP223+BO223+BN223+BM223+#REF!+#REF!+BG223+BF223+#REF!+BC223+#REF!+#REF!+AY223+#REF!+#REF!+#REF!+#REF!+AS223+#REF!+#REF!+#REF!+#REF!+AM223+AK223+#REF!+#REF!+#REF!+AF223+AD223+AC223+AB223+BL223+AA223+Z223+Y223+X223+U223+T223+S223+R223+Q223+P223+O223+N223+M223+L223+K223+J223+I223+H223</f>
        <v>#REF!</v>
      </c>
    </row>
    <row r="224" spans="1:70" hidden="1">
      <c r="A224" s="6" t="s">
        <v>6496</v>
      </c>
      <c r="B224" s="6" t="s">
        <v>7534</v>
      </c>
      <c r="C224" s="6" t="s">
        <v>151</v>
      </c>
      <c r="D224" s="6"/>
      <c r="E224" s="6" t="s">
        <v>8192</v>
      </c>
      <c r="F224" s="6" t="s">
        <v>201</v>
      </c>
      <c r="G224" s="6"/>
      <c r="H224" s="1"/>
      <c r="I224" s="5"/>
      <c r="J224" s="5"/>
      <c r="K224" s="1"/>
      <c r="L224" s="5"/>
      <c r="M224" s="5"/>
      <c r="N224" s="26"/>
      <c r="O224" s="1"/>
      <c r="P224" s="1"/>
      <c r="Q224" s="1"/>
      <c r="R224" s="1"/>
      <c r="S224" s="1"/>
      <c r="T224" s="1"/>
      <c r="U224" s="1"/>
      <c r="V224" s="5"/>
      <c r="W224" s="5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37" t="e">
        <f>BQ224+BP224+BO224+BN224+BM224+#REF!+#REF!+BG224+BF224+#REF!+BC224+#REF!+#REF!+AY224+#REF!+#REF!+#REF!+#REF!+AS224+#REF!+#REF!+#REF!+#REF!+AM224+AK224+#REF!+#REF!+#REF!+AF224+AD224+AC224+AB224+BL224+AA224+Z224+Y224+X224+U224+T224+S224+R224+Q224+P224+O224+N224+M224+L224+K224+J224+I224+H224</f>
        <v>#REF!</v>
      </c>
    </row>
    <row r="225" spans="1:70" hidden="1">
      <c r="A225" s="6" t="s">
        <v>501</v>
      </c>
      <c r="B225" s="6" t="s">
        <v>502</v>
      </c>
      <c r="C225" s="6" t="s">
        <v>151</v>
      </c>
      <c r="D225" s="6"/>
      <c r="E225" s="6" t="s">
        <v>152</v>
      </c>
      <c r="F225" s="6" t="s">
        <v>201</v>
      </c>
      <c r="G225" s="6"/>
      <c r="H225" s="1"/>
      <c r="I225" s="5"/>
      <c r="J225" s="5"/>
      <c r="K225" s="1"/>
      <c r="L225" s="5"/>
      <c r="M225" s="5"/>
      <c r="N225" s="26"/>
      <c r="O225" s="1"/>
      <c r="P225" s="1"/>
      <c r="Q225" s="1"/>
      <c r="R225" s="1"/>
      <c r="S225" s="1"/>
      <c r="T225" s="1"/>
      <c r="U225" s="1"/>
      <c r="V225" s="5"/>
      <c r="W225" s="5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37" t="e">
        <f>BQ225+BP225+BO225+BN225+BM225+#REF!+#REF!+BG225+BF225+#REF!+BC225+#REF!+#REF!+AY225+#REF!+#REF!+#REF!+#REF!+AS225+#REF!+#REF!+#REF!+#REF!+AM225+AK225+#REF!+#REF!+#REF!+AF225+AD225+AC225+AB225+BL225+AA225+Z225+Y225+X225+U225+T225+S225+R225+Q225+P225+O225+N225+M225+L225+K225+J225+I225+H225</f>
        <v>#REF!</v>
      </c>
    </row>
    <row r="226" spans="1:70" hidden="1">
      <c r="A226" s="6" t="s">
        <v>503</v>
      </c>
      <c r="B226" s="6" t="s">
        <v>504</v>
      </c>
      <c r="C226" s="6" t="s">
        <v>151</v>
      </c>
      <c r="D226" s="6"/>
      <c r="E226" s="6" t="s">
        <v>152</v>
      </c>
      <c r="F226" s="6" t="s">
        <v>201</v>
      </c>
      <c r="G226" s="6"/>
      <c r="H226" s="1"/>
      <c r="I226" s="5"/>
      <c r="J226" s="5"/>
      <c r="K226" s="1"/>
      <c r="L226" s="5"/>
      <c r="M226" s="5"/>
      <c r="N226" s="26"/>
      <c r="O226" s="1"/>
      <c r="P226" s="1"/>
      <c r="Q226" s="1"/>
      <c r="R226" s="1"/>
      <c r="S226" s="1"/>
      <c r="T226" s="1"/>
      <c r="U226" s="1"/>
      <c r="V226" s="5"/>
      <c r="W226" s="5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37" t="e">
        <f>BQ226+BP226+BO226+BN226+BM226+#REF!+#REF!+BG226+BF226+#REF!+BC226+#REF!+#REF!+AY226+#REF!+#REF!+#REF!+#REF!+AS226+#REF!+#REF!+#REF!+#REF!+AM226+AK226+#REF!+#REF!+#REF!+AF226+AD226+AC226+AB226+BL226+AA226+Z226+Y226+X226+U226+T226+S226+R226+Q226+P226+O226+N226+M226+L226+K226+J226+I226+H226</f>
        <v>#REF!</v>
      </c>
    </row>
    <row r="227" spans="1:70" hidden="1">
      <c r="A227" s="6" t="s">
        <v>304</v>
      </c>
      <c r="B227" s="6" t="s">
        <v>305</v>
      </c>
      <c r="C227" s="6" t="s">
        <v>7</v>
      </c>
      <c r="D227" s="6" t="s">
        <v>18</v>
      </c>
      <c r="E227" s="6" t="s">
        <v>13</v>
      </c>
      <c r="F227" s="6" t="s">
        <v>201</v>
      </c>
      <c r="G227" s="6"/>
      <c r="H227" s="1"/>
      <c r="I227" s="5"/>
      <c r="J227" s="5"/>
      <c r="K227" s="1"/>
      <c r="L227" s="5"/>
      <c r="M227" s="5"/>
      <c r="N227" s="26"/>
      <c r="O227" s="1"/>
      <c r="P227" s="1"/>
      <c r="Q227" s="1"/>
      <c r="R227" s="1"/>
      <c r="S227" s="1"/>
      <c r="T227" s="1"/>
      <c r="U227" s="1"/>
      <c r="V227" s="5"/>
      <c r="W227" s="5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37" t="e">
        <f>BQ227+BP227+BO227+BN227+BM227+#REF!+#REF!+BG227+BF227+#REF!+BC227+#REF!+#REF!+AY227+#REF!+#REF!+#REF!+#REF!+AS227+#REF!+#REF!+#REF!+#REF!+AM227+AK227+#REF!+#REF!+#REF!+AF227+AD227+AC227+AB227+BL227+AA227+Z227+Y227+X227+U227+T227+S227+R227+Q227+P227+O227+N227+M227+L227+K227+J227+I227+H227</f>
        <v>#REF!</v>
      </c>
    </row>
    <row r="228" spans="1:70" hidden="1">
      <c r="A228" s="6" t="s">
        <v>306</v>
      </c>
      <c r="B228" s="6" t="s">
        <v>307</v>
      </c>
      <c r="C228" s="6" t="s">
        <v>7</v>
      </c>
      <c r="D228" s="6" t="s">
        <v>18</v>
      </c>
      <c r="E228" s="6" t="s">
        <v>13</v>
      </c>
      <c r="F228" s="6" t="s">
        <v>201</v>
      </c>
      <c r="G228" s="6"/>
      <c r="H228" s="1"/>
      <c r="I228" s="5"/>
      <c r="J228" s="5"/>
      <c r="K228" s="1"/>
      <c r="L228" s="5"/>
      <c r="M228" s="5"/>
      <c r="N228" s="26"/>
      <c r="O228" s="1"/>
      <c r="P228" s="1"/>
      <c r="Q228" s="1"/>
      <c r="R228" s="1"/>
      <c r="S228" s="1"/>
      <c r="T228" s="1"/>
      <c r="U228" s="1"/>
      <c r="V228" s="5"/>
      <c r="W228" s="5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37" t="e">
        <f>BQ228+BP228+BO228+BN228+BM228+#REF!+#REF!+BG228+BF228+#REF!+BC228+#REF!+#REF!+AY228+#REF!+#REF!+#REF!+#REF!+AS228+#REF!+#REF!+#REF!+#REF!+AM228+AK228+#REF!+#REF!+#REF!+AF228+AD228+AC228+AB228+BL228+AA228+Z228+Y228+X228+U228+T228+S228+R228+Q228+P228+O228+N228+M228+L228+K228+J228+I228+H228</f>
        <v>#REF!</v>
      </c>
    </row>
    <row r="229" spans="1:70" hidden="1">
      <c r="A229" s="6" t="s">
        <v>308</v>
      </c>
      <c r="B229" s="6" t="s">
        <v>309</v>
      </c>
      <c r="C229" s="6" t="s">
        <v>7</v>
      </c>
      <c r="D229" s="6" t="s">
        <v>18</v>
      </c>
      <c r="E229" s="6" t="s">
        <v>13</v>
      </c>
      <c r="F229" s="6" t="s">
        <v>201</v>
      </c>
      <c r="G229" s="6"/>
      <c r="H229" s="1"/>
      <c r="I229" s="5"/>
      <c r="J229" s="5"/>
      <c r="K229" s="1"/>
      <c r="L229" s="5"/>
      <c r="M229" s="5"/>
      <c r="N229" s="26"/>
      <c r="O229" s="1"/>
      <c r="P229" s="1"/>
      <c r="Q229" s="1"/>
      <c r="R229" s="1"/>
      <c r="S229" s="1"/>
      <c r="T229" s="1"/>
      <c r="U229" s="1"/>
      <c r="V229" s="5"/>
      <c r="W229" s="5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37" t="e">
        <f>BQ229+BP229+BO229+BN229+BM229+#REF!+#REF!+BG229+BF229+#REF!+BC229+#REF!+#REF!+AY229+#REF!+#REF!+#REF!+#REF!+AS229+#REF!+#REF!+#REF!+#REF!+AM229+AK229+#REF!+#REF!+#REF!+AF229+AD229+AC229+AB229+BL229+AA229+Z229+Y229+X229+U229+T229+S229+R229+Q229+P229+O229+N229+M229+L229+K229+J229+I229+H229</f>
        <v>#REF!</v>
      </c>
    </row>
    <row r="230" spans="1:70" hidden="1">
      <c r="A230" s="6" t="s">
        <v>310</v>
      </c>
      <c r="B230" s="6" t="s">
        <v>311</v>
      </c>
      <c r="C230" s="6" t="s">
        <v>7</v>
      </c>
      <c r="D230" s="6" t="s">
        <v>67</v>
      </c>
      <c r="E230" s="6" t="s">
        <v>67</v>
      </c>
      <c r="F230" s="6" t="s">
        <v>201</v>
      </c>
      <c r="G230" s="6"/>
      <c r="H230" s="1"/>
      <c r="I230" s="5"/>
      <c r="J230" s="5"/>
      <c r="K230" s="1"/>
      <c r="L230" s="5"/>
      <c r="M230" s="5"/>
      <c r="N230" s="26"/>
      <c r="O230" s="1"/>
      <c r="P230" s="1"/>
      <c r="Q230" s="1"/>
      <c r="R230" s="1"/>
      <c r="S230" s="1"/>
      <c r="T230" s="1"/>
      <c r="U230" s="1"/>
      <c r="V230" s="5"/>
      <c r="W230" s="5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37" t="e">
        <f>BQ230+BP230+BO230+BN230+BM230+#REF!+#REF!+BG230+BF230+#REF!+BC230+#REF!+#REF!+AY230+#REF!+#REF!+#REF!+#REF!+AS230+#REF!+#REF!+#REF!+#REF!+AM230+AK230+#REF!+#REF!+#REF!+AF230+AD230+AC230+AB230+BL230+AA230+Z230+Y230+X230+U230+T230+S230+R230+Q230+P230+O230+N230+M230+L230+K230+J230+I230+H230</f>
        <v>#REF!</v>
      </c>
    </row>
    <row r="231" spans="1:70" hidden="1">
      <c r="A231" s="6" t="s">
        <v>505</v>
      </c>
      <c r="B231" s="6" t="s">
        <v>506</v>
      </c>
      <c r="C231" s="6" t="s">
        <v>151</v>
      </c>
      <c r="D231" s="6"/>
      <c r="E231" s="6" t="s">
        <v>152</v>
      </c>
      <c r="F231" s="6" t="s">
        <v>201</v>
      </c>
      <c r="G231" s="6"/>
      <c r="H231" s="1"/>
      <c r="I231" s="5"/>
      <c r="J231" s="5"/>
      <c r="K231" s="1"/>
      <c r="L231" s="5"/>
      <c r="M231" s="5"/>
      <c r="N231" s="26"/>
      <c r="O231" s="1"/>
      <c r="P231" s="1"/>
      <c r="Q231" s="1"/>
      <c r="R231" s="1"/>
      <c r="S231" s="1"/>
      <c r="T231" s="1"/>
      <c r="U231" s="1"/>
      <c r="V231" s="5"/>
      <c r="W231" s="5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37" t="e">
        <f>BQ231+BP231+BO231+BN231+BM231+#REF!+#REF!+BG231+BF231+#REF!+BC231+#REF!+#REF!+AY231+#REF!+#REF!+#REF!+#REF!+AS231+#REF!+#REF!+#REF!+#REF!+AM231+AK231+#REF!+#REF!+#REF!+AF231+AD231+AC231+AB231+BL231+AA231+Z231+Y231+X231+U231+T231+S231+R231+Q231+P231+O231+N231+M231+L231+K231+J231+I231+H231</f>
        <v>#REF!</v>
      </c>
    </row>
    <row r="232" spans="1:70" hidden="1">
      <c r="A232" s="6" t="s">
        <v>507</v>
      </c>
      <c r="B232" s="6" t="s">
        <v>508</v>
      </c>
      <c r="C232" s="6" t="s">
        <v>151</v>
      </c>
      <c r="D232" s="6"/>
      <c r="E232" s="6" t="s">
        <v>152</v>
      </c>
      <c r="F232" s="6" t="s">
        <v>201</v>
      </c>
      <c r="G232" s="6"/>
      <c r="H232" s="1"/>
      <c r="I232" s="5"/>
      <c r="J232" s="5"/>
      <c r="K232" s="1"/>
      <c r="L232" s="5"/>
      <c r="M232" s="5"/>
      <c r="N232" s="26"/>
      <c r="O232" s="1"/>
      <c r="P232" s="1"/>
      <c r="Q232" s="1"/>
      <c r="R232" s="1"/>
      <c r="S232" s="1"/>
      <c r="T232" s="1"/>
      <c r="U232" s="1"/>
      <c r="V232" s="5"/>
      <c r="W232" s="5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37" t="e">
        <f>BQ232+BP232+BO232+BN232+BM232+#REF!+#REF!+BG232+BF232+#REF!+BC232+#REF!+#REF!+AY232+#REF!+#REF!+#REF!+#REF!+AS232+#REF!+#REF!+#REF!+#REF!+AM232+AK232+#REF!+#REF!+#REF!+AF232+AD232+AC232+AB232+BL232+AA232+Z232+Y232+X232+U232+T232+S232+R232+Q232+P232+O232+N232+M232+L232+K232+J232+I232+H232</f>
        <v>#REF!</v>
      </c>
    </row>
    <row r="233" spans="1:70" hidden="1">
      <c r="A233" s="6" t="s">
        <v>312</v>
      </c>
      <c r="B233" s="6" t="s">
        <v>313</v>
      </c>
      <c r="C233" s="6" t="s">
        <v>7</v>
      </c>
      <c r="D233" s="6" t="s">
        <v>67</v>
      </c>
      <c r="E233" s="6" t="s">
        <v>67</v>
      </c>
      <c r="F233" s="6" t="s">
        <v>201</v>
      </c>
      <c r="G233" s="6"/>
      <c r="H233" s="1"/>
      <c r="I233" s="5"/>
      <c r="J233" s="5"/>
      <c r="K233" s="1"/>
      <c r="L233" s="5"/>
      <c r="M233" s="5"/>
      <c r="N233" s="26"/>
      <c r="O233" s="1"/>
      <c r="P233" s="1"/>
      <c r="Q233" s="1"/>
      <c r="R233" s="1"/>
      <c r="S233" s="1"/>
      <c r="T233" s="1"/>
      <c r="U233" s="1"/>
      <c r="V233" s="5"/>
      <c r="W233" s="5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37" t="e">
        <f>BQ233+BP233+BO233+BN233+BM233+#REF!+#REF!+BG233+BF233+#REF!+BC233+#REF!+#REF!+AY233+#REF!+#REF!+#REF!+#REF!+AS233+#REF!+#REF!+#REF!+#REF!+AM233+AK233+#REF!+#REF!+#REF!+AF233+AD233+AC233+AB233+BL233+AA233+Z233+Y233+X233+U233+T233+S233+R233+Q233+P233+O233+N233+M233+L233+K233+J233+I233+H233</f>
        <v>#REF!</v>
      </c>
    </row>
    <row r="234" spans="1:70" hidden="1">
      <c r="A234" s="6" t="s">
        <v>314</v>
      </c>
      <c r="B234" s="6" t="s">
        <v>315</v>
      </c>
      <c r="C234" s="6" t="s">
        <v>7</v>
      </c>
      <c r="D234" s="6" t="s">
        <v>67</v>
      </c>
      <c r="E234" s="6" t="s">
        <v>67</v>
      </c>
      <c r="F234" s="6" t="s">
        <v>201</v>
      </c>
      <c r="G234" s="6"/>
      <c r="H234" s="1"/>
      <c r="I234" s="5"/>
      <c r="J234" s="5"/>
      <c r="K234" s="1"/>
      <c r="L234" s="5"/>
      <c r="M234" s="5"/>
      <c r="N234" s="26"/>
      <c r="O234" s="1"/>
      <c r="P234" s="1"/>
      <c r="Q234" s="1"/>
      <c r="R234" s="1"/>
      <c r="S234" s="1"/>
      <c r="T234" s="1"/>
      <c r="U234" s="1"/>
      <c r="V234" s="5"/>
      <c r="W234" s="5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37" t="e">
        <f>BQ234+BP234+BO234+BN234+BM234+#REF!+#REF!+BG234+BF234+#REF!+BC234+#REF!+#REF!+AY234+#REF!+#REF!+#REF!+#REF!+AS234+#REF!+#REF!+#REF!+#REF!+AM234+AK234+#REF!+#REF!+#REF!+AF234+AD234+AC234+AB234+BL234+AA234+Z234+Y234+X234+U234+T234+S234+R234+Q234+P234+O234+N234+M234+L234+K234+J234+I234+H234</f>
        <v>#REF!</v>
      </c>
    </row>
    <row r="235" spans="1:70" hidden="1">
      <c r="A235" s="6" t="s">
        <v>509</v>
      </c>
      <c r="B235" s="6" t="s">
        <v>510</v>
      </c>
      <c r="C235" s="6" t="s">
        <v>151</v>
      </c>
      <c r="D235" s="6"/>
      <c r="E235" s="6" t="s">
        <v>152</v>
      </c>
      <c r="F235" s="6" t="s">
        <v>201</v>
      </c>
      <c r="G235" s="6"/>
      <c r="H235" s="1"/>
      <c r="I235" s="5"/>
      <c r="J235" s="5"/>
      <c r="K235" s="1"/>
      <c r="L235" s="5"/>
      <c r="M235" s="5"/>
      <c r="N235" s="26"/>
      <c r="O235" s="1"/>
      <c r="P235" s="1"/>
      <c r="Q235" s="1"/>
      <c r="R235" s="1"/>
      <c r="S235" s="1"/>
      <c r="T235" s="1"/>
      <c r="U235" s="1"/>
      <c r="V235" s="5"/>
      <c r="W235" s="5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37" t="e">
        <f>BQ235+BP235+BO235+BN235+BM235+#REF!+#REF!+BG235+BF235+#REF!+BC235+#REF!+#REF!+AY235+#REF!+#REF!+#REF!+#REF!+AS235+#REF!+#REF!+#REF!+#REF!+AM235+AK235+#REF!+#REF!+#REF!+AF235+AD235+AC235+AB235+BL235+AA235+Z235+Y235+X235+U235+T235+S235+R235+Q235+P235+O235+N235+M235+L235+K235+J235+I235+H235</f>
        <v>#REF!</v>
      </c>
    </row>
    <row r="236" spans="1:70" hidden="1">
      <c r="A236" s="6" t="s">
        <v>6497</v>
      </c>
      <c r="B236" s="6" t="s">
        <v>7535</v>
      </c>
      <c r="C236" s="6" t="s">
        <v>151</v>
      </c>
      <c r="D236" s="6"/>
      <c r="E236" s="6" t="s">
        <v>8186</v>
      </c>
      <c r="F236" s="6" t="s">
        <v>201</v>
      </c>
      <c r="G236" s="6"/>
      <c r="H236" s="1"/>
      <c r="I236" s="5"/>
      <c r="J236" s="5"/>
      <c r="K236" s="1"/>
      <c r="L236" s="5"/>
      <c r="M236" s="5"/>
      <c r="N236" s="26"/>
      <c r="O236" s="1"/>
      <c r="P236" s="1"/>
      <c r="Q236" s="1"/>
      <c r="R236" s="1"/>
      <c r="S236" s="1"/>
      <c r="T236" s="1"/>
      <c r="U236" s="1"/>
      <c r="V236" s="5"/>
      <c r="W236" s="5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37" t="e">
        <f>BQ236+BP236+BO236+BN236+BM236+#REF!+#REF!+BG236+BF236+#REF!+BC236+#REF!+#REF!+AY236+#REF!+#REF!+#REF!+#REF!+AS236+#REF!+#REF!+#REF!+#REF!+AM236+AK236+#REF!+#REF!+#REF!+AF236+AD236+AC236+AB236+BL236+AA236+Z236+Y236+X236+U236+T236+S236+R236+Q236+P236+O236+N236+M236+L236+K236+J236+I236+H236</f>
        <v>#REF!</v>
      </c>
    </row>
    <row r="237" spans="1:70" hidden="1">
      <c r="A237" s="6" t="s">
        <v>316</v>
      </c>
      <c r="B237" s="6" t="s">
        <v>317</v>
      </c>
      <c r="C237" s="6" t="s">
        <v>7</v>
      </c>
      <c r="D237" s="6" t="s">
        <v>8180</v>
      </c>
      <c r="E237" s="6" t="s">
        <v>13</v>
      </c>
      <c r="F237" s="6" t="s">
        <v>201</v>
      </c>
      <c r="G237" s="6"/>
      <c r="H237" s="1"/>
      <c r="I237" s="5"/>
      <c r="J237" s="5"/>
      <c r="K237" s="1"/>
      <c r="L237" s="5"/>
      <c r="M237" s="5"/>
      <c r="N237" s="26"/>
      <c r="O237" s="1"/>
      <c r="P237" s="1"/>
      <c r="Q237" s="1"/>
      <c r="R237" s="1"/>
      <c r="S237" s="1"/>
      <c r="T237" s="1"/>
      <c r="U237" s="1"/>
      <c r="V237" s="5"/>
      <c r="W237" s="5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37" t="e">
        <f>BQ237+BP237+BO237+BN237+BM237+#REF!+#REF!+BG237+BF237+#REF!+BC237+#REF!+#REF!+AY237+#REF!+#REF!+#REF!+#REF!+AS237+#REF!+#REF!+#REF!+#REF!+AM237+AK237+#REF!+#REF!+#REF!+AF237+AD237+AC237+AB237+BL237+AA237+Z237+Y237+X237+U237+T237+S237+R237+Q237+P237+O237+N237+M237+L237+K237+J237+I237+H237</f>
        <v>#REF!</v>
      </c>
    </row>
    <row r="238" spans="1:70" hidden="1">
      <c r="A238" s="6" t="s">
        <v>318</v>
      </c>
      <c r="B238" s="6" t="s">
        <v>319</v>
      </c>
      <c r="C238" s="6" t="s">
        <v>7</v>
      </c>
      <c r="D238" s="6" t="s">
        <v>67</v>
      </c>
      <c r="E238" s="6" t="s">
        <v>67</v>
      </c>
      <c r="F238" s="6" t="s">
        <v>201</v>
      </c>
      <c r="G238" s="6"/>
      <c r="H238" s="1"/>
      <c r="I238" s="5"/>
      <c r="J238" s="5"/>
      <c r="K238" s="1"/>
      <c r="L238" s="5"/>
      <c r="M238" s="5"/>
      <c r="N238" s="26"/>
      <c r="O238" s="1"/>
      <c r="P238" s="1"/>
      <c r="Q238" s="1"/>
      <c r="R238" s="1"/>
      <c r="S238" s="1"/>
      <c r="T238" s="1"/>
      <c r="U238" s="1"/>
      <c r="V238" s="5"/>
      <c r="W238" s="5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37" t="e">
        <f>BQ238+BP238+BO238+BN238+BM238+#REF!+#REF!+BG238+BF238+#REF!+BC238+#REF!+#REF!+AY238+#REF!+#REF!+#REF!+#REF!+AS238+#REF!+#REF!+#REF!+#REF!+AM238+AK238+#REF!+#REF!+#REF!+AF238+AD238+AC238+AB238+BL238+AA238+Z238+Y238+X238+U238+T238+S238+R238+Q238+P238+O238+N238+M238+L238+K238+J238+I238+H238</f>
        <v>#REF!</v>
      </c>
    </row>
    <row r="239" spans="1:70" hidden="1">
      <c r="A239" s="6" t="s">
        <v>511</v>
      </c>
      <c r="B239" s="6" t="s">
        <v>512</v>
      </c>
      <c r="C239" s="6" t="s">
        <v>151</v>
      </c>
      <c r="D239" s="6"/>
      <c r="E239" s="6" t="s">
        <v>152</v>
      </c>
      <c r="F239" s="6" t="s">
        <v>201</v>
      </c>
      <c r="G239" s="6"/>
      <c r="H239" s="1"/>
      <c r="I239" s="5"/>
      <c r="J239" s="5"/>
      <c r="K239" s="1"/>
      <c r="L239" s="5"/>
      <c r="M239" s="5"/>
      <c r="N239" s="26"/>
      <c r="O239" s="1"/>
      <c r="P239" s="1"/>
      <c r="Q239" s="1"/>
      <c r="R239" s="1"/>
      <c r="S239" s="1"/>
      <c r="T239" s="1"/>
      <c r="U239" s="1"/>
      <c r="V239" s="5"/>
      <c r="W239" s="5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37" t="e">
        <f>BQ239+BP239+BO239+BN239+BM239+#REF!+#REF!+BG239+BF239+#REF!+BC239+#REF!+#REF!+AY239+#REF!+#REF!+#REF!+#REF!+AS239+#REF!+#REF!+#REF!+#REF!+AM239+AK239+#REF!+#REF!+#REF!+AF239+AD239+AC239+AB239+BL239+AA239+Z239+Y239+X239+U239+T239+S239+R239+Q239+P239+O239+N239+M239+L239+K239+J239+I239+H239</f>
        <v>#REF!</v>
      </c>
    </row>
    <row r="240" spans="1:70" hidden="1">
      <c r="A240" s="6" t="s">
        <v>513</v>
      </c>
      <c r="B240" s="6" t="s">
        <v>514</v>
      </c>
      <c r="C240" s="6" t="s">
        <v>151</v>
      </c>
      <c r="D240" s="6"/>
      <c r="E240" s="6" t="s">
        <v>152</v>
      </c>
      <c r="F240" s="6" t="s">
        <v>201</v>
      </c>
      <c r="G240" s="6"/>
      <c r="H240" s="1"/>
      <c r="I240" s="5"/>
      <c r="J240" s="5"/>
      <c r="K240" s="1"/>
      <c r="L240" s="5"/>
      <c r="M240" s="5"/>
      <c r="N240" s="26"/>
      <c r="O240" s="1"/>
      <c r="P240" s="1"/>
      <c r="Q240" s="1"/>
      <c r="R240" s="1"/>
      <c r="S240" s="1"/>
      <c r="T240" s="1"/>
      <c r="U240" s="1"/>
      <c r="V240" s="5"/>
      <c r="W240" s="5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37" t="e">
        <f>BQ240+BP240+BO240+BN240+BM240+#REF!+#REF!+BG240+BF240+#REF!+BC240+#REF!+#REF!+AY240+#REF!+#REF!+#REF!+#REF!+AS240+#REF!+#REF!+#REF!+#REF!+AM240+AK240+#REF!+#REF!+#REF!+AF240+AD240+AC240+AB240+BL240+AA240+Z240+Y240+X240+U240+T240+S240+R240+Q240+P240+O240+N240+M240+L240+K240+J240+I240+H240</f>
        <v>#REF!</v>
      </c>
    </row>
    <row r="241" spans="1:70" hidden="1">
      <c r="A241" s="6" t="s">
        <v>515</v>
      </c>
      <c r="B241" s="6" t="s">
        <v>516</v>
      </c>
      <c r="C241" s="6" t="s">
        <v>151</v>
      </c>
      <c r="D241" s="6"/>
      <c r="E241" s="6" t="s">
        <v>152</v>
      </c>
      <c r="F241" s="6" t="s">
        <v>201</v>
      </c>
      <c r="G241" s="6"/>
      <c r="H241" s="1"/>
      <c r="I241" s="5"/>
      <c r="J241" s="5"/>
      <c r="K241" s="1"/>
      <c r="L241" s="5"/>
      <c r="M241" s="5"/>
      <c r="N241" s="26"/>
      <c r="O241" s="1"/>
      <c r="P241" s="1"/>
      <c r="Q241" s="1"/>
      <c r="R241" s="1"/>
      <c r="S241" s="1"/>
      <c r="T241" s="1"/>
      <c r="U241" s="1"/>
      <c r="V241" s="5"/>
      <c r="W241" s="5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37" t="e">
        <f>BQ241+BP241+BO241+BN241+BM241+#REF!+#REF!+BG241+BF241+#REF!+BC241+#REF!+#REF!+AY241+#REF!+#REF!+#REF!+#REF!+AS241+#REF!+#REF!+#REF!+#REF!+AM241+AK241+#REF!+#REF!+#REF!+AF241+AD241+AC241+AB241+BL241+AA241+Z241+Y241+X241+U241+T241+S241+R241+Q241+P241+O241+N241+M241+L241+K241+J241+I241+H241</f>
        <v>#REF!</v>
      </c>
    </row>
    <row r="242" spans="1:70" hidden="1">
      <c r="A242" s="6" t="s">
        <v>517</v>
      </c>
      <c r="B242" s="6" t="s">
        <v>518</v>
      </c>
      <c r="C242" s="6" t="s">
        <v>151</v>
      </c>
      <c r="D242" s="6"/>
      <c r="E242" s="6" t="s">
        <v>152</v>
      </c>
      <c r="F242" s="6" t="s">
        <v>201</v>
      </c>
      <c r="G242" s="6"/>
      <c r="H242" s="1"/>
      <c r="I242" s="5"/>
      <c r="J242" s="5"/>
      <c r="K242" s="1"/>
      <c r="L242" s="5"/>
      <c r="M242" s="5"/>
      <c r="N242" s="26"/>
      <c r="O242" s="1"/>
      <c r="P242" s="1"/>
      <c r="Q242" s="1"/>
      <c r="R242" s="1"/>
      <c r="S242" s="1"/>
      <c r="T242" s="1"/>
      <c r="U242" s="1"/>
      <c r="V242" s="5"/>
      <c r="W242" s="5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37" t="e">
        <f>BQ242+BP242+BO242+BN242+BM242+#REF!+#REF!+BG242+BF242+#REF!+BC242+#REF!+#REF!+AY242+#REF!+#REF!+#REF!+#REF!+AS242+#REF!+#REF!+#REF!+#REF!+AM242+AK242+#REF!+#REF!+#REF!+AF242+AD242+AC242+AB242+BL242+AA242+Z242+Y242+X242+U242+T242+S242+R242+Q242+P242+O242+N242+M242+L242+K242+J242+I242+H242</f>
        <v>#REF!</v>
      </c>
    </row>
    <row r="243" spans="1:70" hidden="1">
      <c r="A243" s="6" t="s">
        <v>519</v>
      </c>
      <c r="B243" s="6" t="s">
        <v>520</v>
      </c>
      <c r="C243" s="6" t="s">
        <v>151</v>
      </c>
      <c r="D243" s="6"/>
      <c r="E243" s="6" t="s">
        <v>152</v>
      </c>
      <c r="F243" s="6" t="s">
        <v>201</v>
      </c>
      <c r="G243" s="6"/>
      <c r="H243" s="1"/>
      <c r="I243" s="5"/>
      <c r="J243" s="5"/>
      <c r="K243" s="1"/>
      <c r="L243" s="5"/>
      <c r="M243" s="5"/>
      <c r="N243" s="26"/>
      <c r="O243" s="1"/>
      <c r="P243" s="1"/>
      <c r="Q243" s="1"/>
      <c r="R243" s="1"/>
      <c r="S243" s="1"/>
      <c r="T243" s="1"/>
      <c r="U243" s="1"/>
      <c r="V243" s="5"/>
      <c r="W243" s="5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37" t="e">
        <f>BQ243+BP243+BO243+BN243+BM243+#REF!+#REF!+BG243+BF243+#REF!+BC243+#REF!+#REF!+AY243+#REF!+#REF!+#REF!+#REF!+AS243+#REF!+#REF!+#REF!+#REF!+AM243+AK243+#REF!+#REF!+#REF!+AF243+AD243+AC243+AB243+BL243+AA243+Z243+Y243+X243+U243+T243+S243+R243+Q243+P243+O243+N243+M243+L243+K243+J243+I243+H243</f>
        <v>#REF!</v>
      </c>
    </row>
    <row r="244" spans="1:70" hidden="1">
      <c r="A244" s="6" t="s">
        <v>521</v>
      </c>
      <c r="B244" s="6" t="s">
        <v>522</v>
      </c>
      <c r="C244" s="6" t="s">
        <v>151</v>
      </c>
      <c r="D244" s="6"/>
      <c r="E244" s="6" t="s">
        <v>152</v>
      </c>
      <c r="F244" s="6" t="s">
        <v>201</v>
      </c>
      <c r="G244" s="6"/>
      <c r="H244" s="1"/>
      <c r="I244" s="5"/>
      <c r="J244" s="5"/>
      <c r="K244" s="1"/>
      <c r="L244" s="5"/>
      <c r="M244" s="5"/>
      <c r="N244" s="26"/>
      <c r="O244" s="1"/>
      <c r="P244" s="1"/>
      <c r="Q244" s="1"/>
      <c r="R244" s="1"/>
      <c r="S244" s="1"/>
      <c r="T244" s="1"/>
      <c r="U244" s="1"/>
      <c r="V244" s="5"/>
      <c r="W244" s="5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37" t="e">
        <f>BQ244+BP244+BO244+BN244+BM244+#REF!+#REF!+BG244+BF244+#REF!+BC244+#REF!+#REF!+AY244+#REF!+#REF!+#REF!+#REF!+AS244+#REF!+#REF!+#REF!+#REF!+AM244+AK244+#REF!+#REF!+#REF!+AF244+AD244+AC244+AB244+BL244+AA244+Z244+Y244+X244+U244+T244+S244+R244+Q244+P244+O244+N244+M244+L244+K244+J244+I244+H244</f>
        <v>#REF!</v>
      </c>
    </row>
    <row r="245" spans="1:70" hidden="1">
      <c r="A245" s="6" t="s">
        <v>523</v>
      </c>
      <c r="B245" s="6" t="s">
        <v>524</v>
      </c>
      <c r="C245" s="6" t="s">
        <v>151</v>
      </c>
      <c r="D245" s="6"/>
      <c r="E245" s="6" t="s">
        <v>152</v>
      </c>
      <c r="F245" s="6" t="s">
        <v>201</v>
      </c>
      <c r="G245" s="6"/>
      <c r="H245" s="1"/>
      <c r="I245" s="5"/>
      <c r="J245" s="5"/>
      <c r="K245" s="1"/>
      <c r="L245" s="5"/>
      <c r="M245" s="5"/>
      <c r="N245" s="26"/>
      <c r="O245" s="1"/>
      <c r="P245" s="1"/>
      <c r="Q245" s="1"/>
      <c r="R245" s="1"/>
      <c r="S245" s="1"/>
      <c r="T245" s="1"/>
      <c r="U245" s="1"/>
      <c r="V245" s="5"/>
      <c r="W245" s="5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37" t="e">
        <f>BQ245+BP245+BO245+BN245+BM245+#REF!+#REF!+BG245+BF245+#REF!+BC245+#REF!+#REF!+AY245+#REF!+#REF!+#REF!+#REF!+AS245+#REF!+#REF!+#REF!+#REF!+AM245+AK245+#REF!+#REF!+#REF!+AF245+AD245+AC245+AB245+BL245+AA245+Z245+Y245+X245+U245+T245+S245+R245+Q245+P245+O245+N245+M245+L245+K245+J245+I245+H245</f>
        <v>#REF!</v>
      </c>
    </row>
    <row r="246" spans="1:70">
      <c r="A246" s="7" t="s">
        <v>320</v>
      </c>
      <c r="B246" s="7" t="s">
        <v>321</v>
      </c>
      <c r="C246" s="7" t="s">
        <v>7</v>
      </c>
      <c r="D246" s="7" t="s">
        <v>8180</v>
      </c>
      <c r="E246" s="7" t="s">
        <v>21</v>
      </c>
      <c r="F246" s="7" t="s">
        <v>201</v>
      </c>
      <c r="G246" s="25"/>
      <c r="H246" s="1"/>
      <c r="I246" s="5"/>
      <c r="J246" s="5"/>
      <c r="K246" s="1"/>
      <c r="L246" s="5"/>
      <c r="M246" s="5"/>
      <c r="N246" s="26"/>
      <c r="O246" s="1"/>
      <c r="P246" s="1"/>
      <c r="Q246" s="1"/>
      <c r="R246" s="1"/>
      <c r="S246" s="1"/>
      <c r="T246" s="1"/>
      <c r="U246" s="1"/>
      <c r="V246" s="1"/>
      <c r="W246" s="1">
        <f>1000*10.7622353162752</f>
        <v>10762.235316275201</v>
      </c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37">
        <f>BQ246+BP246+BO246+BN246+BM246+BG246+BF246+BC246+AY246+AS246+AM246+AL246+AK246+AF246+AE246+AD246+AC246+AB246+BK246+BL246+AA246+Z246+Y246+X246+V246+U246+T246+S246+R246+Q246+P246+O246+N246+M246+L246+K246+J246+I246+H246+G246+AX246+W246</f>
        <v>10762.235316275201</v>
      </c>
    </row>
    <row r="247" spans="1:70" hidden="1">
      <c r="A247" s="6" t="s">
        <v>525</v>
      </c>
      <c r="B247" s="6" t="s">
        <v>526</v>
      </c>
      <c r="C247" s="6" t="s">
        <v>151</v>
      </c>
      <c r="D247" s="6"/>
      <c r="E247" s="6" t="s">
        <v>152</v>
      </c>
      <c r="F247" s="6" t="s">
        <v>201</v>
      </c>
      <c r="G247" s="6"/>
      <c r="H247" s="1"/>
      <c r="I247" s="5"/>
      <c r="J247" s="5"/>
      <c r="K247" s="1"/>
      <c r="L247" s="5"/>
      <c r="M247" s="5"/>
      <c r="N247" s="26"/>
      <c r="O247" s="1"/>
      <c r="P247" s="1"/>
      <c r="Q247" s="1"/>
      <c r="R247" s="1"/>
      <c r="S247" s="1"/>
      <c r="T247" s="1"/>
      <c r="U247" s="1"/>
      <c r="V247" s="5"/>
      <c r="W247" s="5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37" t="e">
        <f>BQ247+BP247+BO247+BN247+BM247+#REF!+#REF!+BG247+BF247+#REF!+BC247+#REF!+#REF!+AY247+#REF!+#REF!+#REF!+#REF!+AS247+#REF!+#REF!+#REF!+#REF!+AM247+AK247+#REF!+#REF!+#REF!+AF247+AD247+AC247+AB247+BL247+AA247+Z247+Y247+X247+U247+T247+S247+R247+Q247+P247+O247+N247+M247+L247+K247+J247+I247+H247</f>
        <v>#REF!</v>
      </c>
    </row>
    <row r="248" spans="1:70" hidden="1">
      <c r="A248" s="6" t="s">
        <v>6498</v>
      </c>
      <c r="B248" s="6" t="s">
        <v>7536</v>
      </c>
      <c r="C248" s="6" t="s">
        <v>151</v>
      </c>
      <c r="D248" s="6"/>
      <c r="E248" s="6" t="s">
        <v>8186</v>
      </c>
      <c r="F248" s="6" t="s">
        <v>201</v>
      </c>
      <c r="G248" s="6"/>
      <c r="H248" s="1"/>
      <c r="I248" s="5"/>
      <c r="J248" s="5"/>
      <c r="K248" s="1"/>
      <c r="L248" s="5"/>
      <c r="M248" s="5"/>
      <c r="N248" s="26"/>
      <c r="O248" s="1"/>
      <c r="P248" s="1"/>
      <c r="Q248" s="1"/>
      <c r="R248" s="1"/>
      <c r="S248" s="1"/>
      <c r="T248" s="1"/>
      <c r="U248" s="1"/>
      <c r="V248" s="5"/>
      <c r="W248" s="5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37" t="e">
        <f>BQ248+BP248+BO248+BN248+BM248+#REF!+#REF!+BG248+BF248+#REF!+BC248+#REF!+#REF!+AY248+#REF!+#REF!+#REF!+#REF!+AS248+#REF!+#REF!+#REF!+#REF!+AM248+AK248+#REF!+#REF!+#REF!+AF248+AD248+AC248+AB248+BL248+AA248+Z248+Y248+X248+U248+T248+S248+R248+Q248+P248+O248+N248+M248+L248+K248+J248+I248+H248</f>
        <v>#REF!</v>
      </c>
    </row>
    <row r="249" spans="1:70" hidden="1">
      <c r="A249" s="6" t="s">
        <v>322</v>
      </c>
      <c r="B249" s="6" t="s">
        <v>323</v>
      </c>
      <c r="C249" s="6" t="s">
        <v>7</v>
      </c>
      <c r="D249" s="6" t="s">
        <v>8180</v>
      </c>
      <c r="E249" s="6" t="s">
        <v>21</v>
      </c>
      <c r="F249" s="6" t="s">
        <v>201</v>
      </c>
      <c r="G249" s="6"/>
      <c r="H249" s="1"/>
      <c r="I249" s="5"/>
      <c r="J249" s="5"/>
      <c r="K249" s="1"/>
      <c r="L249" s="5"/>
      <c r="M249" s="5"/>
      <c r="N249" s="26"/>
      <c r="O249" s="1"/>
      <c r="P249" s="1"/>
      <c r="Q249" s="1"/>
      <c r="R249" s="1"/>
      <c r="S249" s="1"/>
      <c r="T249" s="1"/>
      <c r="U249" s="1"/>
      <c r="V249" s="5"/>
      <c r="W249" s="5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37">
        <f>BQ249+BP249+BO249+BN249+BM249+BG249+BF249+BC249+AY249+AS249+AM249+AL249+AK249+AF249+AE249+AD249+AC249+AB249+++BK249+BL249+AA249+Z249+Y249+X249+V249+U249+T249+S249+R249+Q249+P249+O249+N249+M249+L249+K249+J249+I249+H249+G249</f>
        <v>0</v>
      </c>
    </row>
    <row r="250" spans="1:70" hidden="1">
      <c r="A250" s="6" t="s">
        <v>324</v>
      </c>
      <c r="B250" s="6" t="s">
        <v>325</v>
      </c>
      <c r="C250" s="6" t="s">
        <v>7</v>
      </c>
      <c r="D250" s="6" t="s">
        <v>8180</v>
      </c>
      <c r="E250" s="6" t="s">
        <v>21</v>
      </c>
      <c r="F250" s="6" t="s">
        <v>201</v>
      </c>
      <c r="G250" s="6"/>
      <c r="H250" s="1"/>
      <c r="I250" s="5"/>
      <c r="J250" s="5"/>
      <c r="K250" s="1"/>
      <c r="L250" s="5"/>
      <c r="M250" s="5"/>
      <c r="N250" s="26"/>
      <c r="O250" s="1"/>
      <c r="P250" s="1"/>
      <c r="Q250" s="1"/>
      <c r="R250" s="1"/>
      <c r="S250" s="1"/>
      <c r="T250" s="1"/>
      <c r="U250" s="1"/>
      <c r="V250" s="5"/>
      <c r="W250" s="5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37" t="e">
        <f>BQ250+BP250+BO250+BN250+BM250+#REF!+#REF!+BG250+BF250+#REF!+BC250+#REF!+#REF!+AY250+#REF!+#REF!+#REF!+#REF!+AS250+#REF!+#REF!+#REF!+#REF!+AM250+AK250+#REF!+#REF!+#REF!+AF250+AD250+AC250+AB250+BL250+AA250+Z250+Y250+X250+U250+T250+S250+R250+Q250+P250+O250+N250+M250+L250+K250+J250+I250+H250</f>
        <v>#REF!</v>
      </c>
    </row>
    <row r="251" spans="1:70" hidden="1">
      <c r="A251" s="7" t="s">
        <v>527</v>
      </c>
      <c r="B251" s="7" t="s">
        <v>528</v>
      </c>
      <c r="C251" s="7" t="s">
        <v>151</v>
      </c>
      <c r="D251" s="7"/>
      <c r="E251" s="7" t="s">
        <v>152</v>
      </c>
      <c r="F251" s="7" t="s">
        <v>201</v>
      </c>
      <c r="G251" s="25"/>
      <c r="H251" s="1"/>
      <c r="I251" s="5"/>
      <c r="J251" s="5"/>
      <c r="K251" s="1"/>
      <c r="L251" s="5"/>
      <c r="M251" s="5"/>
      <c r="N251" s="26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37">
        <f>BQ251+BP251+BO251+BN251+BM251+BG251+BF251+BC251+AY251+AS251+AM251+AL251+AK251+AF251+AE251+AD251+AC251+AB251+++BK251+BL251+AA251+Z251+Y251+X251+V251+U251+T251+S251+R251+Q251+P251+O251+N251+M251+L251+K251+J251+I251+H251+G251</f>
        <v>0</v>
      </c>
    </row>
    <row r="252" spans="1:70" hidden="1">
      <c r="A252" s="6" t="s">
        <v>529</v>
      </c>
      <c r="B252" s="6" t="s">
        <v>530</v>
      </c>
      <c r="C252" s="6" t="s">
        <v>151</v>
      </c>
      <c r="D252" s="6"/>
      <c r="E252" s="6" t="s">
        <v>152</v>
      </c>
      <c r="F252" s="6" t="s">
        <v>201</v>
      </c>
      <c r="G252" s="6"/>
      <c r="H252" s="1"/>
      <c r="I252" s="5"/>
      <c r="J252" s="5"/>
      <c r="K252" s="1"/>
      <c r="L252" s="5"/>
      <c r="M252" s="5"/>
      <c r="N252" s="26"/>
      <c r="O252" s="1"/>
      <c r="P252" s="1"/>
      <c r="Q252" s="1"/>
      <c r="R252" s="1"/>
      <c r="S252" s="1"/>
      <c r="T252" s="1"/>
      <c r="U252" s="1"/>
      <c r="V252" s="5"/>
      <c r="W252" s="5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37" t="e">
        <f>BQ252+BP252+BO252+BN252+BM252+#REF!+#REF!+BG252+BF252+#REF!+BC252+#REF!+#REF!+AY252+#REF!+#REF!+#REF!+#REF!+AS252+#REF!+#REF!+#REF!+#REF!+AM252+AK252+#REF!+#REF!+#REF!+AF252+AD252+AC252+AB252+BL252+AA252+Z252+Y252+X252+U252+T252+S252+R252+Q252+P252+O252+N252+M252+L252+K252+J252+I252+H252</f>
        <v>#REF!</v>
      </c>
    </row>
    <row r="253" spans="1:70" hidden="1">
      <c r="A253" s="6" t="s">
        <v>531</v>
      </c>
      <c r="B253" s="6" t="s">
        <v>532</v>
      </c>
      <c r="C253" s="6" t="s">
        <v>151</v>
      </c>
      <c r="D253" s="6"/>
      <c r="E253" s="6" t="s">
        <v>152</v>
      </c>
      <c r="F253" s="6" t="s">
        <v>201</v>
      </c>
      <c r="G253" s="6"/>
      <c r="H253" s="1"/>
      <c r="I253" s="5"/>
      <c r="J253" s="5"/>
      <c r="K253" s="1"/>
      <c r="L253" s="5"/>
      <c r="M253" s="5"/>
      <c r="N253" s="26"/>
      <c r="O253" s="1"/>
      <c r="P253" s="1"/>
      <c r="Q253" s="1"/>
      <c r="R253" s="1"/>
      <c r="S253" s="1"/>
      <c r="T253" s="1"/>
      <c r="U253" s="1"/>
      <c r="V253" s="5"/>
      <c r="W253" s="5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37" t="e">
        <f>BQ253+BP253+BO253+BN253+BM253+#REF!+#REF!+BG253+BF253+#REF!+BC253+#REF!+#REF!+AY253+#REF!+#REF!+#REF!+#REF!+AS253+#REF!+#REF!+#REF!+#REF!+AM253+AK253+#REF!+#REF!+#REF!+AF253+AD253+AC253+AB253+BL253+AA253+Z253+Y253+X253+U253+T253+S253+R253+Q253+P253+O253+N253+M253+L253+K253+J253+I253+H253</f>
        <v>#REF!</v>
      </c>
    </row>
    <row r="254" spans="1:70" hidden="1">
      <c r="A254" s="6" t="s">
        <v>326</v>
      </c>
      <c r="B254" s="6" t="s">
        <v>327</v>
      </c>
      <c r="C254" s="6" t="s">
        <v>7</v>
      </c>
      <c r="D254" s="6" t="s">
        <v>18</v>
      </c>
      <c r="E254" s="6" t="s">
        <v>13</v>
      </c>
      <c r="F254" s="6" t="s">
        <v>201</v>
      </c>
      <c r="G254" s="6"/>
      <c r="H254" s="1"/>
      <c r="I254" s="5"/>
      <c r="J254" s="5"/>
      <c r="K254" s="1"/>
      <c r="L254" s="5"/>
      <c r="M254" s="5"/>
      <c r="N254" s="26"/>
      <c r="O254" s="1"/>
      <c r="P254" s="1"/>
      <c r="Q254" s="1"/>
      <c r="R254" s="1"/>
      <c r="S254" s="1"/>
      <c r="T254" s="1"/>
      <c r="U254" s="1"/>
      <c r="V254" s="5"/>
      <c r="W254" s="5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37" t="e">
        <f>BQ254+BP254+BO254+BN254+BM254+#REF!+#REF!+BG254+BF254+#REF!+BC254+#REF!+#REF!+AY254+#REF!+#REF!+#REF!+#REF!+AS254+#REF!+#REF!+#REF!+#REF!+AM254+AK254+#REF!+#REF!+#REF!+AF254+AD254+AC254+AB254+BL254+AA254+Z254+Y254+X254+U254+T254+S254+R254+Q254+P254+O254+N254+M254+L254+K254+J254+I254+H254</f>
        <v>#REF!</v>
      </c>
    </row>
    <row r="255" spans="1:70" hidden="1">
      <c r="A255" s="6" t="s">
        <v>6499</v>
      </c>
      <c r="B255" s="6" t="s">
        <v>7537</v>
      </c>
      <c r="C255" s="6" t="s">
        <v>151</v>
      </c>
      <c r="D255" s="6"/>
      <c r="E255" s="6" t="s">
        <v>8192</v>
      </c>
      <c r="F255" s="6" t="s">
        <v>201</v>
      </c>
      <c r="G255" s="6"/>
      <c r="H255" s="1"/>
      <c r="I255" s="5"/>
      <c r="J255" s="5"/>
      <c r="K255" s="1"/>
      <c r="L255" s="5"/>
      <c r="M255" s="5"/>
      <c r="N255" s="26"/>
      <c r="O255" s="1"/>
      <c r="P255" s="1"/>
      <c r="Q255" s="1"/>
      <c r="R255" s="1"/>
      <c r="S255" s="1"/>
      <c r="T255" s="1"/>
      <c r="U255" s="1"/>
      <c r="V255" s="5"/>
      <c r="W255" s="5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37" t="e">
        <f>BQ255+BP255+BO255+BN255+BM255+#REF!+#REF!+BG255+BF255+#REF!+BC255+#REF!+#REF!+AY255+#REF!+#REF!+#REF!+#REF!+AS255+#REF!+#REF!+#REF!+#REF!+AM255+AK255+#REF!+#REF!+#REF!+AF255+AD255+AC255+AB255+BL255+AA255+Z255+Y255+X255+U255+T255+S255+R255+Q255+P255+O255+N255+M255+L255+K255+J255+I255+H255</f>
        <v>#REF!</v>
      </c>
    </row>
    <row r="256" spans="1:70" hidden="1">
      <c r="A256" s="6" t="s">
        <v>328</v>
      </c>
      <c r="B256" s="6" t="s">
        <v>329</v>
      </c>
      <c r="C256" s="6" t="s">
        <v>7</v>
      </c>
      <c r="D256" s="6" t="s">
        <v>18</v>
      </c>
      <c r="E256" s="6" t="s">
        <v>13</v>
      </c>
      <c r="F256" s="6" t="s">
        <v>201</v>
      </c>
      <c r="G256" s="6"/>
      <c r="H256" s="1"/>
      <c r="I256" s="5"/>
      <c r="J256" s="5"/>
      <c r="K256" s="1"/>
      <c r="L256" s="5"/>
      <c r="M256" s="5"/>
      <c r="N256" s="26"/>
      <c r="O256" s="1"/>
      <c r="P256" s="1"/>
      <c r="Q256" s="1"/>
      <c r="R256" s="1"/>
      <c r="S256" s="1"/>
      <c r="T256" s="1"/>
      <c r="U256" s="1"/>
      <c r="V256" s="5"/>
      <c r="W256" s="5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37" t="e">
        <f>BQ256+BP256+BO256+BN256+BM256+#REF!+#REF!+BG256+BF256+#REF!+BC256+#REF!+#REF!+AY256+#REF!+#REF!+#REF!+#REF!+AS256+#REF!+#REF!+#REF!+#REF!+AM256+AK256+#REF!+#REF!+#REF!+AF256+AD256+AC256+AB256+BL256+AA256+Z256+Y256+X256+U256+T256+S256+R256+Q256+P256+O256+N256+M256+L256+K256+J256+I256+H256</f>
        <v>#REF!</v>
      </c>
    </row>
    <row r="257" spans="1:70" hidden="1">
      <c r="A257" s="6" t="s">
        <v>6500</v>
      </c>
      <c r="B257" s="6" t="s">
        <v>6501</v>
      </c>
      <c r="C257" s="6" t="s">
        <v>151</v>
      </c>
      <c r="D257" s="6"/>
      <c r="E257" s="6" t="s">
        <v>8186</v>
      </c>
      <c r="F257" s="6" t="s">
        <v>201</v>
      </c>
      <c r="G257" s="6"/>
      <c r="H257" s="1"/>
      <c r="I257" s="5"/>
      <c r="J257" s="5"/>
      <c r="K257" s="1"/>
      <c r="L257" s="5"/>
      <c r="M257" s="5"/>
      <c r="N257" s="26"/>
      <c r="O257" s="1"/>
      <c r="P257" s="1"/>
      <c r="Q257" s="1"/>
      <c r="R257" s="1"/>
      <c r="S257" s="1"/>
      <c r="T257" s="1"/>
      <c r="U257" s="1"/>
      <c r="V257" s="5"/>
      <c r="W257" s="5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37" t="e">
        <f>BQ257+BP257+BO257+BN257+BM257+#REF!+#REF!+BG257+BF257+#REF!+BC257+#REF!+#REF!+AY257+#REF!+#REF!+#REF!+#REF!+AS257+#REF!+#REF!+#REF!+#REF!+AM257+AK257+#REF!+#REF!+#REF!+AF257+AD257+AC257+AB257+BL257+AA257+Z257+Y257+X257+U257+T257+S257+R257+Q257+P257+O257+N257+M257+L257+K257+J257+I257+H257</f>
        <v>#REF!</v>
      </c>
    </row>
    <row r="258" spans="1:70" hidden="1">
      <c r="A258" s="6" t="s">
        <v>6502</v>
      </c>
      <c r="B258" s="6" t="s">
        <v>7538</v>
      </c>
      <c r="C258" s="6" t="s">
        <v>151</v>
      </c>
      <c r="D258" s="6"/>
      <c r="E258" s="6" t="s">
        <v>8186</v>
      </c>
      <c r="F258" s="6" t="s">
        <v>201</v>
      </c>
      <c r="G258" s="6"/>
      <c r="H258" s="1"/>
      <c r="I258" s="5"/>
      <c r="J258" s="5"/>
      <c r="K258" s="1"/>
      <c r="L258" s="5"/>
      <c r="M258" s="5"/>
      <c r="N258" s="26"/>
      <c r="O258" s="1"/>
      <c r="P258" s="1"/>
      <c r="Q258" s="1"/>
      <c r="R258" s="1"/>
      <c r="S258" s="1"/>
      <c r="T258" s="1"/>
      <c r="U258" s="1"/>
      <c r="V258" s="5"/>
      <c r="W258" s="5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37" t="e">
        <f>BQ258+BP258+BO258+BN258+BM258+#REF!+#REF!+BG258+BF258+#REF!+BC258+#REF!+#REF!+AY258+#REF!+#REF!+#REF!+#REF!+AS258+#REF!+#REF!+#REF!+#REF!+AM258+AK258+#REF!+#REF!+#REF!+AF258+AD258+AC258+AB258+BL258+AA258+Z258+Y258+X258+U258+T258+S258+R258+Q258+P258+O258+N258+M258+L258+K258+J258+I258+H258</f>
        <v>#REF!</v>
      </c>
    </row>
    <row r="259" spans="1:70" hidden="1">
      <c r="A259" s="6" t="s">
        <v>6503</v>
      </c>
      <c r="B259" s="6" t="s">
        <v>6504</v>
      </c>
      <c r="C259" s="6" t="s">
        <v>151</v>
      </c>
      <c r="D259" s="6"/>
      <c r="E259" s="6" t="s">
        <v>8186</v>
      </c>
      <c r="F259" s="6" t="s">
        <v>201</v>
      </c>
      <c r="G259" s="6"/>
      <c r="H259" s="1"/>
      <c r="I259" s="5"/>
      <c r="J259" s="1"/>
      <c r="K259" s="1"/>
      <c r="L259" s="5"/>
      <c r="M259" s="5"/>
      <c r="N259" s="26"/>
      <c r="O259" s="1"/>
      <c r="P259" s="1"/>
      <c r="Q259" s="1"/>
      <c r="R259" s="1"/>
      <c r="S259" s="1"/>
      <c r="T259" s="1"/>
      <c r="U259" s="1"/>
      <c r="V259" s="5"/>
      <c r="W259" s="5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37" t="e">
        <f>BQ259+BP259+BO259+BN259+BM259+#REF!+#REF!+BG259+BF259+#REF!+BC259+#REF!+#REF!+AY259+#REF!+#REF!+#REF!+#REF!+AS259+#REF!+#REF!+#REF!+#REF!+AM259+AK259+#REF!+#REF!+#REF!+AF259+AD259+AC259+AB259+BL259+AA259+Z259+Y259+X259+U259+T259+S259+R259+Q259+P259+O259+N259+M259+L259+K259+J259+I259+H259</f>
        <v>#REF!</v>
      </c>
    </row>
    <row r="260" spans="1:70" hidden="1">
      <c r="A260" s="6" t="s">
        <v>533</v>
      </c>
      <c r="B260" s="6" t="s">
        <v>534</v>
      </c>
      <c r="C260" s="6" t="s">
        <v>151</v>
      </c>
      <c r="D260" s="6"/>
      <c r="E260" s="6" t="s">
        <v>152</v>
      </c>
      <c r="F260" s="6" t="s">
        <v>201</v>
      </c>
      <c r="G260" s="6"/>
      <c r="H260" s="1"/>
      <c r="I260" s="5"/>
      <c r="J260" s="5"/>
      <c r="K260" s="1"/>
      <c r="L260" s="5"/>
      <c r="M260" s="5"/>
      <c r="N260" s="26"/>
      <c r="O260" s="1"/>
      <c r="P260" s="1"/>
      <c r="Q260" s="1"/>
      <c r="R260" s="1"/>
      <c r="S260" s="1"/>
      <c r="T260" s="1"/>
      <c r="U260" s="1"/>
      <c r="V260" s="5"/>
      <c r="W260" s="5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37">
        <f>BQ260+BP260+BO260+BN260+BM260+BG260+BF260+BC260+AY260+AS260+AM260+AL260+AK260+AF260+AE260+AD260+AC260+AB260+++BK260+BL260+AA260+Z260+Y260+X260+V260+U260+T260+S260+R260+Q260+P260+O260+N260+M260+L260+K260+J260+I260+H260+G260</f>
        <v>0</v>
      </c>
    </row>
    <row r="261" spans="1:70" hidden="1">
      <c r="A261" s="6" t="s">
        <v>330</v>
      </c>
      <c r="B261" s="6" t="s">
        <v>331</v>
      </c>
      <c r="C261" s="6" t="s">
        <v>7</v>
      </c>
      <c r="D261" s="6" t="s">
        <v>67</v>
      </c>
      <c r="E261" s="6" t="s">
        <v>67</v>
      </c>
      <c r="F261" s="6" t="s">
        <v>201</v>
      </c>
      <c r="G261" s="6"/>
      <c r="H261" s="1"/>
      <c r="I261" s="5"/>
      <c r="J261" s="5"/>
      <c r="K261" s="1"/>
      <c r="L261" s="5"/>
      <c r="M261" s="5"/>
      <c r="N261" s="26"/>
      <c r="O261" s="1"/>
      <c r="P261" s="1"/>
      <c r="Q261" s="1"/>
      <c r="R261" s="1"/>
      <c r="S261" s="1"/>
      <c r="T261" s="1"/>
      <c r="U261" s="1"/>
      <c r="V261" s="5"/>
      <c r="W261" s="5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37" t="e">
        <f>BQ261+BP261+BO261+BN261+BM261+#REF!+#REF!+BG261+BF261+#REF!+BC261+#REF!+#REF!+AY261+#REF!+#REF!+#REF!+#REF!+AS261+#REF!+#REF!+#REF!+#REF!+AM261+AK261+#REF!+#REF!+#REF!+AF261+AD261+AC261+AB261+BL261+AA261+Z261+Y261+X261+U261+T261+S261+R261+Q261+P261+O261+N261+M261+L261+K261+J261+I261+H261</f>
        <v>#REF!</v>
      </c>
    </row>
    <row r="262" spans="1:70" hidden="1">
      <c r="A262" s="6" t="s">
        <v>535</v>
      </c>
      <c r="B262" s="6" t="s">
        <v>536</v>
      </c>
      <c r="C262" s="6" t="s">
        <v>151</v>
      </c>
      <c r="D262" s="6"/>
      <c r="E262" s="6" t="s">
        <v>152</v>
      </c>
      <c r="F262" s="6" t="s">
        <v>201</v>
      </c>
      <c r="G262" s="6"/>
      <c r="H262" s="1"/>
      <c r="I262" s="5"/>
      <c r="J262" s="5"/>
      <c r="K262" s="1"/>
      <c r="L262" s="5"/>
      <c r="M262" s="5"/>
      <c r="N262" s="26"/>
      <c r="O262" s="1"/>
      <c r="P262" s="1"/>
      <c r="Q262" s="1"/>
      <c r="R262" s="1"/>
      <c r="S262" s="1"/>
      <c r="T262" s="1"/>
      <c r="U262" s="1"/>
      <c r="V262" s="5"/>
      <c r="W262" s="5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37" t="e">
        <f>BQ262+BP262+BO262+BN262+BM262+#REF!+#REF!+BG262+BF262+#REF!+BC262+#REF!+#REF!+AY262+#REF!+#REF!+#REF!+#REF!+AS262+#REF!+#REF!+#REF!+#REF!+AM262+AK262+#REF!+#REF!+#REF!+AF262+AD262+AC262+AB262+BL262+AA262+Z262+Y262+X262+U262+T262+S262+R262+Q262+P262+O262+N262+M262+L262+K262+J262+I262+H262</f>
        <v>#REF!</v>
      </c>
    </row>
    <row r="263" spans="1:70" hidden="1">
      <c r="A263" s="6" t="s">
        <v>332</v>
      </c>
      <c r="B263" s="6" t="s">
        <v>333</v>
      </c>
      <c r="C263" s="6" t="s">
        <v>7</v>
      </c>
      <c r="D263" s="6" t="s">
        <v>67</v>
      </c>
      <c r="E263" s="6" t="s">
        <v>67</v>
      </c>
      <c r="F263" s="6" t="s">
        <v>201</v>
      </c>
      <c r="G263" s="6"/>
      <c r="H263" s="1"/>
      <c r="I263" s="5"/>
      <c r="J263" s="5"/>
      <c r="K263" s="1"/>
      <c r="L263" s="5"/>
      <c r="M263" s="5"/>
      <c r="N263" s="26"/>
      <c r="O263" s="1"/>
      <c r="P263" s="1"/>
      <c r="Q263" s="1"/>
      <c r="R263" s="1"/>
      <c r="S263" s="1"/>
      <c r="T263" s="1"/>
      <c r="U263" s="1"/>
      <c r="V263" s="5"/>
      <c r="W263" s="5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37" t="e">
        <f>BQ263+BP263+BO263+BN263+BM263+#REF!+#REF!+BG263+BF263+#REF!+BC263+#REF!+#REF!+AY263+#REF!+#REF!+#REF!+#REF!+AS263+#REF!+#REF!+#REF!+#REF!+AM263+AK263+#REF!+#REF!+#REF!+AF263+AD263+AC263+AB263+BL263+AA263+Z263+Y263+X263+U263+T263+S263+R263+Q263+P263+O263+N263+M263+L263+K263+J263+I263+H263</f>
        <v>#REF!</v>
      </c>
    </row>
    <row r="264" spans="1:70" hidden="1">
      <c r="A264" s="6" t="s">
        <v>334</v>
      </c>
      <c r="B264" s="6" t="s">
        <v>335</v>
      </c>
      <c r="C264" s="6" t="s">
        <v>7</v>
      </c>
      <c r="D264" s="6" t="s">
        <v>67</v>
      </c>
      <c r="E264" s="6" t="s">
        <v>67</v>
      </c>
      <c r="F264" s="6" t="s">
        <v>201</v>
      </c>
      <c r="G264" s="6"/>
      <c r="H264" s="1"/>
      <c r="I264" s="5"/>
      <c r="J264" s="5"/>
      <c r="K264" s="1"/>
      <c r="L264" s="5"/>
      <c r="M264" s="5"/>
      <c r="N264" s="26"/>
      <c r="O264" s="1"/>
      <c r="P264" s="1"/>
      <c r="Q264" s="1"/>
      <c r="R264" s="1"/>
      <c r="S264" s="1"/>
      <c r="T264" s="1"/>
      <c r="U264" s="1"/>
      <c r="V264" s="5"/>
      <c r="W264" s="5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37" t="e">
        <f>BQ264+BP264+BO264+BN264+BM264+#REF!+#REF!+BG264+BF264+#REF!+BC264+#REF!+#REF!+AY264+#REF!+#REF!+#REF!+#REF!+AS264+#REF!+#REF!+#REF!+#REF!+AM264+AK264+#REF!+#REF!+#REF!+AF264+AD264+AC264+AB264+BL264+AA264+Z264+Y264+X264+U264+T264+S264+R264+Q264+P264+O264+N264+M264+L264+K264+J264+I264+H264</f>
        <v>#REF!</v>
      </c>
    </row>
    <row r="265" spans="1:70" hidden="1">
      <c r="A265" s="6" t="s">
        <v>537</v>
      </c>
      <c r="B265" s="6" t="s">
        <v>538</v>
      </c>
      <c r="C265" s="6" t="s">
        <v>151</v>
      </c>
      <c r="D265" s="6"/>
      <c r="E265" s="6" t="s">
        <v>152</v>
      </c>
      <c r="F265" s="6" t="s">
        <v>201</v>
      </c>
      <c r="G265" s="6"/>
      <c r="H265" s="1"/>
      <c r="I265" s="5"/>
      <c r="J265" s="5"/>
      <c r="K265" s="1"/>
      <c r="L265" s="5"/>
      <c r="M265" s="5"/>
      <c r="N265" s="26"/>
      <c r="O265" s="1"/>
      <c r="P265" s="1"/>
      <c r="Q265" s="1"/>
      <c r="R265" s="1"/>
      <c r="S265" s="1"/>
      <c r="T265" s="1"/>
      <c r="U265" s="1"/>
      <c r="V265" s="5"/>
      <c r="W265" s="5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37" t="e">
        <f>BQ265+BP265+BO265+BN265+BM265+#REF!+#REF!+BG265+BF265+#REF!+BC265+#REF!+#REF!+AY265+#REF!+#REF!+#REF!+#REF!+AS265+#REF!+#REF!+#REF!+#REF!+AM265+AK265+#REF!+#REF!+#REF!+AF265+AD265+AC265+AB265+BL265+AA265+Z265+Y265+X265+U265+T265+S265+R265+Q265+P265+O265+N265+M265+L265+K265+J265+I265+H265</f>
        <v>#REF!</v>
      </c>
    </row>
    <row r="266" spans="1:70" hidden="1">
      <c r="A266" s="6" t="s">
        <v>336</v>
      </c>
      <c r="B266" s="6" t="s">
        <v>337</v>
      </c>
      <c r="C266" s="6" t="s">
        <v>7</v>
      </c>
      <c r="D266" s="6" t="s">
        <v>67</v>
      </c>
      <c r="E266" s="6" t="s">
        <v>67</v>
      </c>
      <c r="F266" s="6" t="s">
        <v>201</v>
      </c>
      <c r="G266" s="6"/>
      <c r="H266" s="1"/>
      <c r="I266" s="5"/>
      <c r="J266" s="5"/>
      <c r="K266" s="1"/>
      <c r="L266" s="5"/>
      <c r="M266" s="5"/>
      <c r="N266" s="26"/>
      <c r="O266" s="1"/>
      <c r="P266" s="1"/>
      <c r="Q266" s="1"/>
      <c r="R266" s="1"/>
      <c r="S266" s="1"/>
      <c r="T266" s="1"/>
      <c r="U266" s="1"/>
      <c r="V266" s="5"/>
      <c r="W266" s="5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37" t="e">
        <f>BQ266+BP266+BO266+BN266+BM266+#REF!+#REF!+BG266+BF266+#REF!+BC266+#REF!+#REF!+AY266+#REF!+#REF!+#REF!+#REF!+AS266+#REF!+#REF!+#REF!+#REF!+AM266+AK266+#REF!+#REF!+#REF!+AF266+AD266+AC266+AB266+BL266+AA266+Z266+Y266+X266+U266+T266+S266+R266+Q266+P266+O266+N266+M266+L266+K266+J266+I266+H266</f>
        <v>#REF!</v>
      </c>
    </row>
    <row r="267" spans="1:70" hidden="1">
      <c r="A267" s="6" t="s">
        <v>7187</v>
      </c>
      <c r="B267" s="6" t="s">
        <v>7382</v>
      </c>
      <c r="C267" s="6" t="s">
        <v>7</v>
      </c>
      <c r="D267" s="6" t="s">
        <v>8180</v>
      </c>
      <c r="E267" s="6" t="s">
        <v>8184</v>
      </c>
      <c r="F267" s="6" t="s">
        <v>201</v>
      </c>
      <c r="G267" s="6"/>
      <c r="H267" s="1"/>
      <c r="I267" s="5"/>
      <c r="J267" s="5"/>
      <c r="K267" s="1"/>
      <c r="L267" s="5"/>
      <c r="M267" s="5"/>
      <c r="N267" s="26"/>
      <c r="O267" s="1"/>
      <c r="P267" s="1"/>
      <c r="Q267" s="1"/>
      <c r="R267" s="1"/>
      <c r="S267" s="1"/>
      <c r="T267" s="1"/>
      <c r="U267" s="1"/>
      <c r="V267" s="5"/>
      <c r="W267" s="5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37" t="e">
        <f>BQ267+BP267+BO267+BN267+BM267+#REF!+#REF!+BG267+BF267+#REF!+BC267+#REF!+#REF!+AY267+#REF!+#REF!+#REF!+#REF!+AS267+#REF!+#REF!+#REF!+#REF!+AM267+AK267+#REF!+#REF!+#REF!+AF267+AD267+AC267+AB267+BL267+AA267+Z267+Y267+X267+U267+T267+S267+R267+Q267+P267+O267+N267+M267+L267+K267+J267+I267+H267</f>
        <v>#REF!</v>
      </c>
    </row>
    <row r="268" spans="1:70" hidden="1">
      <c r="A268" s="6" t="s">
        <v>539</v>
      </c>
      <c r="B268" s="6" t="s">
        <v>540</v>
      </c>
      <c r="C268" s="6" t="s">
        <v>151</v>
      </c>
      <c r="D268" s="6"/>
      <c r="E268" s="6" t="s">
        <v>152</v>
      </c>
      <c r="F268" s="6" t="s">
        <v>201</v>
      </c>
      <c r="G268" s="6"/>
      <c r="H268" s="1"/>
      <c r="I268" s="5"/>
      <c r="J268" s="5"/>
      <c r="K268" s="1"/>
      <c r="L268" s="5"/>
      <c r="M268" s="5"/>
      <c r="N268" s="26"/>
      <c r="O268" s="1"/>
      <c r="P268" s="1"/>
      <c r="Q268" s="1"/>
      <c r="R268" s="1"/>
      <c r="S268" s="1"/>
      <c r="T268" s="1"/>
      <c r="U268" s="1"/>
      <c r="V268" s="5"/>
      <c r="W268" s="5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37" t="e">
        <f>BQ268+BP268+BO268+BN268+BM268+#REF!+#REF!+BG268+BF268+#REF!+BC268+#REF!+#REF!+AY268+#REF!+#REF!+#REF!+#REF!+AS268+#REF!+#REF!+#REF!+#REF!+AM268+AK268+#REF!+#REF!+#REF!+AF268+AD268+AC268+AB268+BL268+AA268+Z268+Y268+X268+U268+T268+S268+R268+Q268+P268+O268+N268+M268+L268+K268+J268+I268+H268</f>
        <v>#REF!</v>
      </c>
    </row>
    <row r="269" spans="1:70" hidden="1">
      <c r="A269" s="6" t="s">
        <v>6505</v>
      </c>
      <c r="B269" s="6" t="s">
        <v>6506</v>
      </c>
      <c r="C269" s="6" t="s">
        <v>151</v>
      </c>
      <c r="D269" s="6"/>
      <c r="E269" s="6" t="s">
        <v>8186</v>
      </c>
      <c r="F269" s="6" t="s">
        <v>201</v>
      </c>
      <c r="G269" s="6"/>
      <c r="H269" s="1"/>
      <c r="I269" s="5"/>
      <c r="J269" s="5"/>
      <c r="K269" s="1"/>
      <c r="L269" s="5"/>
      <c r="M269" s="5"/>
      <c r="N269" s="26"/>
      <c r="O269" s="1"/>
      <c r="P269" s="1"/>
      <c r="Q269" s="1"/>
      <c r="R269" s="1"/>
      <c r="S269" s="1"/>
      <c r="T269" s="1"/>
      <c r="U269" s="1"/>
      <c r="V269" s="5"/>
      <c r="W269" s="5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37" t="e">
        <f>BQ269+BP269+BO269+BN269+BM269+#REF!+#REF!+BG269+BF269+#REF!+BC269+#REF!+#REF!+AY269+#REF!+#REF!+#REF!+#REF!+AS269+#REF!+#REF!+#REF!+#REF!+AM269+AK269+#REF!+#REF!+#REF!+AF269+AD269+AC269+AB269+BL269+AA269+Z269+Y269+X269+U269+T269+S269+R269+Q269+P269+O269+N269+M269+L269+K269+J269+I269+H269</f>
        <v>#REF!</v>
      </c>
    </row>
    <row r="270" spans="1:70" hidden="1">
      <c r="A270" s="7" t="s">
        <v>541</v>
      </c>
      <c r="B270" s="7" t="s">
        <v>542</v>
      </c>
      <c r="C270" s="7" t="s">
        <v>151</v>
      </c>
      <c r="D270" s="7"/>
      <c r="E270" s="7" t="s">
        <v>152</v>
      </c>
      <c r="F270" s="7" t="s">
        <v>201</v>
      </c>
      <c r="G270" s="25"/>
      <c r="H270" s="1"/>
      <c r="I270" s="5"/>
      <c r="J270" s="5"/>
      <c r="K270" s="1"/>
      <c r="L270" s="5"/>
      <c r="M270" s="5"/>
      <c r="N270" s="26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37">
        <f>BQ270+BP270+BO270+BN270+BM270+BG270+BF270+BC270+AY270+AS270+AM270+AL270+AK270+AF270+AE270+AD270+AC270+AB270+++BK270+BL270+AA270+Z270+Y270+X270+V270+U270+T270+S270+R270+Q270+P270+O270+N270+M270+L270+K270+J270+I270+H270+G270</f>
        <v>0</v>
      </c>
    </row>
    <row r="271" spans="1:70" hidden="1">
      <c r="A271" s="6" t="s">
        <v>543</v>
      </c>
      <c r="B271" s="6" t="s">
        <v>544</v>
      </c>
      <c r="C271" s="6" t="s">
        <v>151</v>
      </c>
      <c r="D271" s="6"/>
      <c r="E271" s="6" t="s">
        <v>152</v>
      </c>
      <c r="F271" s="6" t="s">
        <v>201</v>
      </c>
      <c r="G271" s="6"/>
      <c r="H271" s="1"/>
      <c r="I271" s="5"/>
      <c r="J271" s="5"/>
      <c r="K271" s="1"/>
      <c r="L271" s="5"/>
      <c r="M271" s="5"/>
      <c r="N271" s="26"/>
      <c r="O271" s="1"/>
      <c r="P271" s="1"/>
      <c r="Q271" s="1"/>
      <c r="R271" s="1"/>
      <c r="S271" s="1"/>
      <c r="T271" s="1"/>
      <c r="U271" s="1"/>
      <c r="V271" s="5"/>
      <c r="W271" s="5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37" t="e">
        <f>BQ271+BP271+BO271+BN271+BM271+#REF!+#REF!+BG271+BF271+#REF!+BC271+#REF!+#REF!+AY271+#REF!+#REF!+#REF!+#REF!+AS271+#REF!+#REF!+#REF!+#REF!+AM271+AK271+#REF!+#REF!+#REF!+AF271+AD271+AC271+AB271+BL271+AA271+Z271+Y271+X271+U271+T271+S271+R271+Q271+P271+O271+N271+M271+L271+K271+J271+I271+H271</f>
        <v>#REF!</v>
      </c>
    </row>
    <row r="272" spans="1:70" hidden="1">
      <c r="A272" s="6" t="s">
        <v>545</v>
      </c>
      <c r="B272" s="6" t="s">
        <v>7539</v>
      </c>
      <c r="C272" s="6" t="s">
        <v>151</v>
      </c>
      <c r="D272" s="6"/>
      <c r="E272" s="6" t="s">
        <v>8200</v>
      </c>
      <c r="F272" s="6" t="s">
        <v>201</v>
      </c>
      <c r="G272" s="6"/>
      <c r="H272" s="1"/>
      <c r="I272" s="5"/>
      <c r="J272" s="5"/>
      <c r="K272" s="1"/>
      <c r="L272" s="5"/>
      <c r="M272" s="5"/>
      <c r="N272" s="26"/>
      <c r="O272" s="1"/>
      <c r="P272" s="1"/>
      <c r="Q272" s="1"/>
      <c r="R272" s="1"/>
      <c r="S272" s="1"/>
      <c r="T272" s="1"/>
      <c r="U272" s="1"/>
      <c r="V272" s="5"/>
      <c r="W272" s="5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37" t="e">
        <f>BQ272+BP272+BO272+BN272+BM272+#REF!+#REF!+BG272+BF272+#REF!+BC272+#REF!+#REF!+AY272+#REF!+#REF!+#REF!+#REF!+AS272+#REF!+#REF!+#REF!+#REF!+AM272+AK272+#REF!+#REF!+#REF!+AF272+AD272+AC272+AB272+BL272+AA272+Z272+Y272+X272+U272+T272+S272+R272+Q272+P272+O272+N272+M272+L272+K272+J272+I272+H272</f>
        <v>#REF!</v>
      </c>
    </row>
    <row r="273" spans="1:70" hidden="1">
      <c r="A273" s="6" t="s">
        <v>546</v>
      </c>
      <c r="B273" s="6" t="s">
        <v>547</v>
      </c>
      <c r="C273" s="6" t="s">
        <v>151</v>
      </c>
      <c r="D273" s="6"/>
      <c r="E273" s="6" t="s">
        <v>152</v>
      </c>
      <c r="F273" s="6" t="s">
        <v>201</v>
      </c>
      <c r="G273" s="6"/>
      <c r="H273" s="1"/>
      <c r="I273" s="5"/>
      <c r="J273" s="5"/>
      <c r="K273" s="1"/>
      <c r="L273" s="5"/>
      <c r="M273" s="5"/>
      <c r="N273" s="26"/>
      <c r="O273" s="1"/>
      <c r="P273" s="1"/>
      <c r="Q273" s="1"/>
      <c r="R273" s="1"/>
      <c r="S273" s="1"/>
      <c r="T273" s="1"/>
      <c r="U273" s="1"/>
      <c r="V273" s="5"/>
      <c r="W273" s="5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37" t="e">
        <f>BQ273+BP273+BO273+BN273+BM273+#REF!+#REF!+BG273+BF273+#REF!+BC273+#REF!+#REF!+AY273+#REF!+#REF!+#REF!+#REF!+AS273+#REF!+#REF!+#REF!+#REF!+AM273+AK273+#REF!+#REF!+#REF!+AF273+AD273+AC273+AB273+BL273+AA273+Z273+Y273+X273+U273+T273+S273+R273+Q273+P273+O273+N273+M273+L273+K273+J273+I273+H273</f>
        <v>#REF!</v>
      </c>
    </row>
    <row r="274" spans="1:70" hidden="1">
      <c r="A274" s="6" t="s">
        <v>548</v>
      </c>
      <c r="B274" s="6" t="s">
        <v>549</v>
      </c>
      <c r="C274" s="6" t="s">
        <v>151</v>
      </c>
      <c r="D274" s="6"/>
      <c r="E274" s="6" t="s">
        <v>152</v>
      </c>
      <c r="F274" s="6" t="s">
        <v>201</v>
      </c>
      <c r="G274" s="6"/>
      <c r="H274" s="1"/>
      <c r="I274" s="5"/>
      <c r="J274" s="5"/>
      <c r="K274" s="1"/>
      <c r="L274" s="5"/>
      <c r="M274" s="5"/>
      <c r="N274" s="26"/>
      <c r="O274" s="1"/>
      <c r="P274" s="1"/>
      <c r="Q274" s="1"/>
      <c r="R274" s="1"/>
      <c r="S274" s="1"/>
      <c r="T274" s="1"/>
      <c r="U274" s="1"/>
      <c r="V274" s="5"/>
      <c r="W274" s="5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37" t="e">
        <f>BQ274+BP274+BO274+BN274+BM274+#REF!+#REF!+BG274+BF274+#REF!+BC274+#REF!+#REF!+AY274+#REF!+#REF!+#REF!+#REF!+AS274+#REF!+#REF!+#REF!+#REF!+AM274+AK274+#REF!+#REF!+#REF!+AF274+AD274+AC274+AB274+BL274+AA274+Z274+Y274+X274+U274+T274+S274+R274+Q274+P274+O274+N274+M274+L274+K274+J274+I274+H274</f>
        <v>#REF!</v>
      </c>
    </row>
    <row r="275" spans="1:70" hidden="1">
      <c r="A275" s="6" t="s">
        <v>338</v>
      </c>
      <c r="B275" s="6" t="s">
        <v>339</v>
      </c>
      <c r="C275" s="6" t="s">
        <v>7</v>
      </c>
      <c r="D275" s="6" t="s">
        <v>18</v>
      </c>
      <c r="E275" s="6" t="s">
        <v>13</v>
      </c>
      <c r="F275" s="6" t="s">
        <v>201</v>
      </c>
      <c r="G275" s="6"/>
      <c r="H275" s="1"/>
      <c r="I275" s="5"/>
      <c r="J275" s="5"/>
      <c r="K275" s="1"/>
      <c r="L275" s="5"/>
      <c r="M275" s="5"/>
      <c r="N275" s="26"/>
      <c r="O275" s="1"/>
      <c r="P275" s="1"/>
      <c r="Q275" s="1"/>
      <c r="R275" s="1"/>
      <c r="S275" s="1"/>
      <c r="T275" s="1"/>
      <c r="U275" s="1"/>
      <c r="V275" s="5"/>
      <c r="W275" s="5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37" t="e">
        <f>BQ275+BP275+BO275+BN275+BM275+#REF!+#REF!+BG275+BF275+#REF!+BC275+#REF!+#REF!+AY275+#REF!+#REF!+#REF!+#REF!+AS275+#REF!+#REF!+#REF!+#REF!+AM275+AK275+#REF!+#REF!+#REF!+AF275+AD275+AC275+AB275+BL275+AA275+Z275+Y275+X275+U275+T275+S275+R275+Q275+P275+O275+N275+M275+L275+K275+J275+I275+H275</f>
        <v>#REF!</v>
      </c>
    </row>
    <row r="276" spans="1:70" hidden="1">
      <c r="A276" s="6" t="s">
        <v>340</v>
      </c>
      <c r="B276" s="6" t="s">
        <v>341</v>
      </c>
      <c r="C276" s="6" t="s">
        <v>7</v>
      </c>
      <c r="D276" s="6" t="s">
        <v>18</v>
      </c>
      <c r="E276" s="6" t="s">
        <v>13</v>
      </c>
      <c r="F276" s="6" t="s">
        <v>201</v>
      </c>
      <c r="G276" s="6"/>
      <c r="H276" s="1"/>
      <c r="I276" s="5"/>
      <c r="J276" s="5"/>
      <c r="K276" s="1"/>
      <c r="L276" s="5"/>
      <c r="M276" s="5"/>
      <c r="N276" s="26"/>
      <c r="O276" s="1"/>
      <c r="P276" s="1"/>
      <c r="Q276" s="1"/>
      <c r="R276" s="1"/>
      <c r="S276" s="1"/>
      <c r="T276" s="1"/>
      <c r="U276" s="1"/>
      <c r="V276" s="5"/>
      <c r="W276" s="5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37" t="e">
        <f>BQ276+BP276+BO276+BN276+BM276+#REF!+#REF!+BG276+BF276+#REF!+BC276+#REF!+#REF!+AY276+#REF!+#REF!+#REF!+#REF!+AS276+#REF!+#REF!+#REF!+#REF!+AM276+AK276+#REF!+#REF!+#REF!+AF276+AD276+AC276+AB276+BL276+AA276+Z276+Y276+X276+U276+T276+S276+R276+Q276+P276+O276+N276+M276+L276+K276+J276+I276+H276</f>
        <v>#REF!</v>
      </c>
    </row>
    <row r="277" spans="1:70" hidden="1">
      <c r="A277" s="7" t="s">
        <v>342</v>
      </c>
      <c r="B277" s="7" t="s">
        <v>343</v>
      </c>
      <c r="C277" s="7" t="s">
        <v>7</v>
      </c>
      <c r="D277" s="7" t="s">
        <v>8180</v>
      </c>
      <c r="E277" s="7" t="s">
        <v>21</v>
      </c>
      <c r="F277" s="7" t="s">
        <v>201</v>
      </c>
      <c r="G277" s="25"/>
      <c r="H277" s="1"/>
      <c r="I277" s="5"/>
      <c r="J277" s="5"/>
      <c r="K277" s="1"/>
      <c r="L277" s="5"/>
      <c r="M277" s="5"/>
      <c r="N277" s="26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37">
        <f>BQ277+BP277+BO277+BN277+BM277+BG277+BF277+BC277+AY277+AS277+AM277+AL277+AK277+AF277+AE277+AD277+AC277+AB277+++BK277+BL277+AA277+Z277+Y277+X277+V277+U277+T277+S277+R277+Q277+P277+O277+N277+M277+L277+K277+J277+I277+H277+G277</f>
        <v>0</v>
      </c>
    </row>
    <row r="278" spans="1:70" hidden="1">
      <c r="A278" s="6" t="s">
        <v>344</v>
      </c>
      <c r="B278" s="6" t="s">
        <v>345</v>
      </c>
      <c r="C278" s="6" t="s">
        <v>7</v>
      </c>
      <c r="D278" s="6" t="s">
        <v>8180</v>
      </c>
      <c r="E278" s="6" t="s">
        <v>21</v>
      </c>
      <c r="F278" s="6" t="s">
        <v>201</v>
      </c>
      <c r="G278" s="6"/>
      <c r="H278" s="1"/>
      <c r="I278" s="5"/>
      <c r="J278" s="5"/>
      <c r="K278" s="1"/>
      <c r="L278" s="5"/>
      <c r="M278" s="5"/>
      <c r="N278" s="26"/>
      <c r="O278" s="1"/>
      <c r="P278" s="1"/>
      <c r="Q278" s="1"/>
      <c r="R278" s="1"/>
      <c r="S278" s="1"/>
      <c r="T278" s="1"/>
      <c r="U278" s="1"/>
      <c r="V278" s="5"/>
      <c r="W278" s="5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37" t="e">
        <f>BQ278+BP278+BO278+BN278+BM278+#REF!+#REF!+BG278+BF278+#REF!+BC278+#REF!+#REF!+AY278+#REF!+#REF!+#REF!+#REF!+AS278+#REF!+#REF!+#REF!+#REF!+AM278+AK278+#REF!+#REF!+#REF!+AF278+AD278+AC278+AB278+BL278+AA278+Z278+Y278+X278+U278+T278+S278+R278+Q278+P278+O278+N278+M278+L278+K278+J278+I278+H278</f>
        <v>#REF!</v>
      </c>
    </row>
    <row r="279" spans="1:70" hidden="1">
      <c r="A279" s="6" t="s">
        <v>346</v>
      </c>
      <c r="B279" s="6" t="s">
        <v>347</v>
      </c>
      <c r="C279" s="6" t="s">
        <v>7</v>
      </c>
      <c r="D279" s="6" t="s">
        <v>8180</v>
      </c>
      <c r="E279" s="6" t="s">
        <v>21</v>
      </c>
      <c r="F279" s="6" t="s">
        <v>201</v>
      </c>
      <c r="G279" s="6"/>
      <c r="H279" s="1"/>
      <c r="I279" s="5"/>
      <c r="J279" s="5"/>
      <c r="K279" s="1"/>
      <c r="L279" s="5"/>
      <c r="M279" s="5"/>
      <c r="N279" s="26"/>
      <c r="O279" s="1"/>
      <c r="P279" s="1"/>
      <c r="Q279" s="1"/>
      <c r="R279" s="1"/>
      <c r="S279" s="1"/>
      <c r="T279" s="1"/>
      <c r="U279" s="1"/>
      <c r="V279" s="5"/>
      <c r="W279" s="5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37" t="e">
        <f>BQ279+BP279+BO279+BN279+BM279+#REF!+#REF!+BG279+BF279+#REF!+BC279+#REF!+#REF!+AY279+#REF!+#REF!+#REF!+#REF!+AS279+#REF!+#REF!+#REF!+#REF!+AM279+AK279+#REF!+#REF!+#REF!+AF279+AD279+AC279+AB279+BL279+AA279+Z279+Y279+X279+U279+T279+S279+R279+Q279+P279+O279+N279+M279+L279+K279+J279+I279+H279</f>
        <v>#REF!</v>
      </c>
    </row>
    <row r="280" spans="1:70" hidden="1">
      <c r="A280" s="6" t="s">
        <v>348</v>
      </c>
      <c r="B280" s="6" t="s">
        <v>349</v>
      </c>
      <c r="C280" s="6" t="s">
        <v>7</v>
      </c>
      <c r="D280" s="6" t="s">
        <v>18</v>
      </c>
      <c r="E280" s="6" t="s">
        <v>31</v>
      </c>
      <c r="F280" s="6" t="s">
        <v>201</v>
      </c>
      <c r="G280" s="6"/>
      <c r="H280" s="1"/>
      <c r="I280" s="5"/>
      <c r="J280" s="5"/>
      <c r="K280" s="1"/>
      <c r="L280" s="5"/>
      <c r="M280" s="5"/>
      <c r="N280" s="26"/>
      <c r="O280" s="1"/>
      <c r="P280" s="1"/>
      <c r="Q280" s="1"/>
      <c r="R280" s="1"/>
      <c r="S280" s="1"/>
      <c r="T280" s="1"/>
      <c r="U280" s="1"/>
      <c r="V280" s="5"/>
      <c r="W280" s="5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37" t="e">
        <f>BQ280+BP280+BO280+BN280+BM280+#REF!+#REF!+BG280+BF280+#REF!+BC280+#REF!+#REF!+AY280+#REF!+#REF!+#REF!+#REF!+AS280+#REF!+#REF!+#REF!+#REF!+AM280+AK280+#REF!+#REF!+#REF!+AF280+AD280+AC280+AB280+BL280+AA280+Z280+Y280+X280+U280+T280+S280+R280+Q280+P280+O280+N280+M280+L280+K280+J280+I280+H280</f>
        <v>#REF!</v>
      </c>
    </row>
    <row r="281" spans="1:70" hidden="1">
      <c r="A281" s="6" t="s">
        <v>350</v>
      </c>
      <c r="B281" s="6" t="s">
        <v>351</v>
      </c>
      <c r="C281" s="6" t="s">
        <v>7</v>
      </c>
      <c r="D281" s="6" t="s">
        <v>18</v>
      </c>
      <c r="E281" s="6" t="s">
        <v>31</v>
      </c>
      <c r="F281" s="6" t="s">
        <v>201</v>
      </c>
      <c r="G281" s="6"/>
      <c r="H281" s="1"/>
      <c r="I281" s="5"/>
      <c r="J281" s="5"/>
      <c r="K281" s="1"/>
      <c r="L281" s="5"/>
      <c r="M281" s="5"/>
      <c r="N281" s="26"/>
      <c r="O281" s="1"/>
      <c r="P281" s="1"/>
      <c r="Q281" s="1"/>
      <c r="R281" s="1"/>
      <c r="S281" s="1"/>
      <c r="T281" s="1"/>
      <c r="U281" s="1"/>
      <c r="V281" s="5"/>
      <c r="W281" s="5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37" t="e">
        <f>BQ281+BP281+BO281+BN281+BM281+#REF!+#REF!+BG281+BF281+#REF!+BC281+#REF!+#REF!+AY281+#REF!+#REF!+#REF!+#REF!+AS281+#REF!+#REF!+#REF!+#REF!+AM281+AK281+#REF!+#REF!+#REF!+AF281+AD281+AC281+AB281+BL281+AA281+Z281+Y281+X281+U281+T281+S281+R281+Q281+P281+O281+N281+M281+L281+K281+J281+I281+H281</f>
        <v>#REF!</v>
      </c>
    </row>
    <row r="282" spans="1:70" hidden="1">
      <c r="A282" s="6" t="s">
        <v>352</v>
      </c>
      <c r="B282" s="6" t="s">
        <v>353</v>
      </c>
      <c r="C282" s="6" t="s">
        <v>7</v>
      </c>
      <c r="D282" s="6" t="s">
        <v>8180</v>
      </c>
      <c r="E282" s="6" t="s">
        <v>21</v>
      </c>
      <c r="F282" s="6" t="s">
        <v>201</v>
      </c>
      <c r="G282" s="6"/>
      <c r="H282" s="1"/>
      <c r="I282" s="5"/>
      <c r="J282" s="5"/>
      <c r="K282" s="1"/>
      <c r="L282" s="5"/>
      <c r="M282" s="5"/>
      <c r="N282" s="26"/>
      <c r="O282" s="1"/>
      <c r="P282" s="1"/>
      <c r="Q282" s="1"/>
      <c r="R282" s="1"/>
      <c r="S282" s="1"/>
      <c r="T282" s="1"/>
      <c r="U282" s="1"/>
      <c r="V282" s="5"/>
      <c r="W282" s="5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37" t="e">
        <f>BQ282+BP282+BO282+BN282+BM282+#REF!+#REF!+BG282+BF282+#REF!+BC282+#REF!+#REF!+AY282+#REF!+#REF!+#REF!+#REF!+AS282+#REF!+#REF!+#REF!+#REF!+AM282+AK282+#REF!+#REF!+#REF!+AF282+AD282+AC282+AB282+BL282+AA282+Z282+Y282+X282+U282+T282+S282+R282+Q282+P282+O282+N282+M282+L282+K282+J282+I282+H282</f>
        <v>#REF!</v>
      </c>
    </row>
    <row r="283" spans="1:70" hidden="1">
      <c r="A283" s="6" t="s">
        <v>354</v>
      </c>
      <c r="B283" s="6" t="s">
        <v>355</v>
      </c>
      <c r="C283" s="6" t="s">
        <v>7</v>
      </c>
      <c r="D283" s="6" t="s">
        <v>18</v>
      </c>
      <c r="E283" s="6" t="s">
        <v>31</v>
      </c>
      <c r="F283" s="6" t="s">
        <v>201</v>
      </c>
      <c r="G283" s="6"/>
      <c r="H283" s="1"/>
      <c r="I283" s="5"/>
      <c r="J283" s="5"/>
      <c r="K283" s="1"/>
      <c r="L283" s="5"/>
      <c r="M283" s="5"/>
      <c r="N283" s="26"/>
      <c r="O283" s="1"/>
      <c r="P283" s="1"/>
      <c r="Q283" s="1"/>
      <c r="R283" s="1"/>
      <c r="S283" s="1"/>
      <c r="T283" s="1"/>
      <c r="U283" s="1"/>
      <c r="V283" s="5"/>
      <c r="W283" s="5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37" t="e">
        <f>BQ283+BP283+BO283+BN283+BM283+#REF!+#REF!+BG283+BF283+#REF!+BC283+#REF!+#REF!+AY283+#REF!+#REF!+#REF!+#REF!+AS283+#REF!+#REF!+#REF!+#REF!+AM283+AK283+#REF!+#REF!+#REF!+AF283+AD283+AC283+AB283+BL283+AA283+Z283+Y283+X283+U283+T283+S283+R283+Q283+P283+O283+N283+M283+L283+K283+J283+I283+H283</f>
        <v>#REF!</v>
      </c>
    </row>
    <row r="284" spans="1:70" hidden="1">
      <c r="A284" s="6" t="s">
        <v>356</v>
      </c>
      <c r="B284" s="6" t="s">
        <v>357</v>
      </c>
      <c r="C284" s="6" t="s">
        <v>7</v>
      </c>
      <c r="D284" s="6" t="s">
        <v>8180</v>
      </c>
      <c r="E284" s="6" t="s">
        <v>21</v>
      </c>
      <c r="F284" s="6" t="s">
        <v>201</v>
      </c>
      <c r="G284" s="6"/>
      <c r="H284" s="1"/>
      <c r="I284" s="5"/>
      <c r="J284" s="5"/>
      <c r="K284" s="1"/>
      <c r="L284" s="5"/>
      <c r="M284" s="5"/>
      <c r="N284" s="26"/>
      <c r="O284" s="1"/>
      <c r="P284" s="1"/>
      <c r="Q284" s="1"/>
      <c r="R284" s="1"/>
      <c r="S284" s="1"/>
      <c r="T284" s="1"/>
      <c r="U284" s="1"/>
      <c r="V284" s="5"/>
      <c r="W284" s="5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37" t="e">
        <f>BQ284+BP284+BO284+BN284+BM284+#REF!+#REF!+BG284+BF284+#REF!+BC284+#REF!+#REF!+AY284+#REF!+#REF!+#REF!+#REF!+AS284+#REF!+#REF!+#REF!+#REF!+AM284+AK284+#REF!+#REF!+#REF!+AF284+AD284+AC284+AB284+BL284+AA284+Z284+Y284+X284+U284+T284+S284+R284+Q284+P284+O284+N284+M284+L284+K284+J284+I284+H284</f>
        <v>#REF!</v>
      </c>
    </row>
    <row r="285" spans="1:70" hidden="1">
      <c r="A285" s="6" t="s">
        <v>550</v>
      </c>
      <c r="B285" s="6" t="s">
        <v>551</v>
      </c>
      <c r="C285" s="6" t="s">
        <v>151</v>
      </c>
      <c r="D285" s="6"/>
      <c r="E285" s="6" t="s">
        <v>152</v>
      </c>
      <c r="F285" s="6" t="s">
        <v>201</v>
      </c>
      <c r="G285" s="6"/>
      <c r="H285" s="1"/>
      <c r="I285" s="5"/>
      <c r="J285" s="5"/>
      <c r="K285" s="1"/>
      <c r="L285" s="5"/>
      <c r="M285" s="5"/>
      <c r="N285" s="26"/>
      <c r="O285" s="1"/>
      <c r="P285" s="1"/>
      <c r="Q285" s="1"/>
      <c r="R285" s="1"/>
      <c r="S285" s="1"/>
      <c r="T285" s="1"/>
      <c r="U285" s="1"/>
      <c r="V285" s="5"/>
      <c r="W285" s="5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37" t="e">
        <f>BQ285+BP285+BO285+BN285+BM285+#REF!+#REF!+BG285+BF285+#REF!+BC285+#REF!+#REF!+AY285+#REF!+#REF!+#REF!+#REF!+AS285+#REF!+#REF!+#REF!+#REF!+AM285+AK285+#REF!+#REF!+#REF!+AF285+AD285+AC285+AB285+BL285+AA285+Z285+Y285+X285+U285+T285+S285+R285+Q285+P285+O285+N285+M285+L285+K285+J285+I285+H285</f>
        <v>#REF!</v>
      </c>
    </row>
    <row r="286" spans="1:70" hidden="1">
      <c r="A286" s="6" t="s">
        <v>552</v>
      </c>
      <c r="B286" s="6" t="s">
        <v>553</v>
      </c>
      <c r="C286" s="6" t="s">
        <v>151</v>
      </c>
      <c r="D286" s="6"/>
      <c r="E286" s="6" t="s">
        <v>152</v>
      </c>
      <c r="F286" s="6" t="s">
        <v>201</v>
      </c>
      <c r="G286" s="6"/>
      <c r="H286" s="1"/>
      <c r="I286" s="5"/>
      <c r="J286" s="5"/>
      <c r="K286" s="1"/>
      <c r="L286" s="5"/>
      <c r="M286" s="5"/>
      <c r="N286" s="26"/>
      <c r="O286" s="1"/>
      <c r="P286" s="1"/>
      <c r="Q286" s="1"/>
      <c r="R286" s="1"/>
      <c r="S286" s="1"/>
      <c r="T286" s="1"/>
      <c r="U286" s="1"/>
      <c r="V286" s="5"/>
      <c r="W286" s="5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37" t="e">
        <f>BQ286+BP286+BO286+BN286+BM286+#REF!+#REF!+BG286+BF286+#REF!+BC286+#REF!+#REF!+AY286+#REF!+#REF!+#REF!+#REF!+AS286+#REF!+#REF!+#REF!+#REF!+AM286+AK286+#REF!+#REF!+#REF!+AF286+AD286+AC286+AB286+BL286+AA286+Z286+Y286+X286+U286+T286+S286+R286+Q286+P286+O286+N286+M286+L286+K286+J286+I286+H286</f>
        <v>#REF!</v>
      </c>
    </row>
    <row r="287" spans="1:70" hidden="1">
      <c r="A287" s="6" t="s">
        <v>554</v>
      </c>
      <c r="B287" s="6" t="s">
        <v>555</v>
      </c>
      <c r="C287" s="6" t="s">
        <v>151</v>
      </c>
      <c r="D287" s="6"/>
      <c r="E287" s="6" t="s">
        <v>152</v>
      </c>
      <c r="F287" s="6" t="s">
        <v>201</v>
      </c>
      <c r="G287" s="6"/>
      <c r="H287" s="1"/>
      <c r="I287" s="5"/>
      <c r="J287" s="5"/>
      <c r="K287" s="1"/>
      <c r="L287" s="5"/>
      <c r="M287" s="5"/>
      <c r="N287" s="26"/>
      <c r="O287" s="1"/>
      <c r="P287" s="1"/>
      <c r="Q287" s="1"/>
      <c r="R287" s="1"/>
      <c r="S287" s="1"/>
      <c r="T287" s="1"/>
      <c r="U287" s="1"/>
      <c r="V287" s="5"/>
      <c r="W287" s="5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37" t="e">
        <f>BQ287+BP287+BO287+BN287+BM287+#REF!+#REF!+BG287+BF287+#REF!+BC287+#REF!+#REF!+AY287+#REF!+#REF!+#REF!+#REF!+AS287+#REF!+#REF!+#REF!+#REF!+AM287+AK287+#REF!+#REF!+#REF!+AF287+AD287+AC287+AB287+BL287+AA287+Z287+Y287+X287+U287+T287+S287+R287+Q287+P287+O287+N287+M287+L287+K287+J287+I287+H287</f>
        <v>#REF!</v>
      </c>
    </row>
    <row r="288" spans="1:70" hidden="1">
      <c r="A288" s="6" t="s">
        <v>556</v>
      </c>
      <c r="B288" s="6" t="s">
        <v>557</v>
      </c>
      <c r="C288" s="6" t="s">
        <v>151</v>
      </c>
      <c r="D288" s="6"/>
      <c r="E288" s="6" t="s">
        <v>152</v>
      </c>
      <c r="F288" s="6" t="s">
        <v>201</v>
      </c>
      <c r="G288" s="6"/>
      <c r="H288" s="1"/>
      <c r="I288" s="5"/>
      <c r="J288" s="5"/>
      <c r="K288" s="1"/>
      <c r="L288" s="5"/>
      <c r="M288" s="5"/>
      <c r="N288" s="26"/>
      <c r="O288" s="1"/>
      <c r="P288" s="1"/>
      <c r="Q288" s="1"/>
      <c r="R288" s="1"/>
      <c r="S288" s="1"/>
      <c r="T288" s="1"/>
      <c r="U288" s="1"/>
      <c r="V288" s="5"/>
      <c r="W288" s="5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37" t="e">
        <f>BQ288+BP288+BO288+BN288+BM288+#REF!+#REF!+BG288+BF288+#REF!+BC288+#REF!+#REF!+AY288+#REF!+#REF!+#REF!+#REF!+AS288+#REF!+#REF!+#REF!+#REF!+AM288+AK288+#REF!+#REF!+#REF!+AF288+AD288+AC288+AB288+BL288+AA288+Z288+Y288+X288+U288+T288+S288+R288+Q288+P288+O288+N288+M288+L288+K288+J288+I288+H288</f>
        <v>#REF!</v>
      </c>
    </row>
    <row r="289" spans="1:70" hidden="1">
      <c r="A289" s="6" t="s">
        <v>558</v>
      </c>
      <c r="B289" s="6" t="s">
        <v>559</v>
      </c>
      <c r="C289" s="6" t="s">
        <v>151</v>
      </c>
      <c r="D289" s="6"/>
      <c r="E289" s="6" t="s">
        <v>152</v>
      </c>
      <c r="F289" s="6" t="s">
        <v>201</v>
      </c>
      <c r="G289" s="6"/>
      <c r="H289" s="1"/>
      <c r="I289" s="5"/>
      <c r="J289" s="5"/>
      <c r="K289" s="1"/>
      <c r="L289" s="5"/>
      <c r="M289" s="5"/>
      <c r="N289" s="26"/>
      <c r="O289" s="1"/>
      <c r="P289" s="1"/>
      <c r="Q289" s="1"/>
      <c r="R289" s="1"/>
      <c r="S289" s="1"/>
      <c r="T289" s="1"/>
      <c r="U289" s="1"/>
      <c r="V289" s="5"/>
      <c r="W289" s="5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37" t="e">
        <f>BQ289+BP289+BO289+BN289+BM289+#REF!+#REF!+BG289+BF289+#REF!+BC289+#REF!+#REF!+AY289+#REF!+#REF!+#REF!+#REF!+AS289+#REF!+#REF!+#REF!+#REF!+AM289+AK289+#REF!+#REF!+#REF!+AF289+AD289+AC289+AB289+BL289+AA289+Z289+Y289+X289+U289+T289+S289+R289+Q289+P289+O289+N289+M289+L289+K289+J289+I289+H289</f>
        <v>#REF!</v>
      </c>
    </row>
    <row r="290" spans="1:70" hidden="1">
      <c r="A290" s="6" t="s">
        <v>560</v>
      </c>
      <c r="B290" s="6" t="s">
        <v>561</v>
      </c>
      <c r="C290" s="6" t="s">
        <v>151</v>
      </c>
      <c r="D290" s="6"/>
      <c r="E290" s="6" t="s">
        <v>152</v>
      </c>
      <c r="F290" s="6" t="s">
        <v>201</v>
      </c>
      <c r="G290" s="6"/>
      <c r="H290" s="1"/>
      <c r="I290" s="5"/>
      <c r="J290" s="5"/>
      <c r="K290" s="1"/>
      <c r="L290" s="5"/>
      <c r="M290" s="5"/>
      <c r="N290" s="26"/>
      <c r="O290" s="1"/>
      <c r="P290" s="1"/>
      <c r="Q290" s="1"/>
      <c r="R290" s="1"/>
      <c r="S290" s="1"/>
      <c r="T290" s="1"/>
      <c r="U290" s="1"/>
      <c r="V290" s="5"/>
      <c r="W290" s="5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37" t="e">
        <f>BQ290+BP290+BO290+BN290+BM290+#REF!+#REF!+BG290+BF290+#REF!+BC290+#REF!+#REF!+AY290+#REF!+#REF!+#REF!+#REF!+AS290+#REF!+#REF!+#REF!+#REF!+AM290+AK290+#REF!+#REF!+#REF!+AF290+AD290+AC290+AB290+BL290+AA290+Z290+Y290+X290+U290+T290+S290+R290+Q290+P290+O290+N290+M290+L290+K290+J290+I290+H290</f>
        <v>#REF!</v>
      </c>
    </row>
    <row r="291" spans="1:70" hidden="1">
      <c r="A291" s="6" t="s">
        <v>562</v>
      </c>
      <c r="B291" s="6" t="s">
        <v>563</v>
      </c>
      <c r="C291" s="6" t="s">
        <v>151</v>
      </c>
      <c r="D291" s="6"/>
      <c r="E291" s="6" t="s">
        <v>152</v>
      </c>
      <c r="F291" s="6" t="s">
        <v>201</v>
      </c>
      <c r="G291" s="6"/>
      <c r="H291" s="1"/>
      <c r="I291" s="5"/>
      <c r="J291" s="5"/>
      <c r="K291" s="1"/>
      <c r="L291" s="5"/>
      <c r="M291" s="5"/>
      <c r="N291" s="26"/>
      <c r="O291" s="1"/>
      <c r="P291" s="1"/>
      <c r="Q291" s="1"/>
      <c r="R291" s="1"/>
      <c r="S291" s="1"/>
      <c r="T291" s="1"/>
      <c r="U291" s="1"/>
      <c r="V291" s="5"/>
      <c r="W291" s="5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37" t="e">
        <f>BQ291+BP291+BO291+BN291+BM291+#REF!+#REF!+BG291+BF291+#REF!+BC291+#REF!+#REF!+AY291+#REF!+#REF!+#REF!+#REF!+AS291+#REF!+#REF!+#REF!+#REF!+AM291+AK291+#REF!+#REF!+#REF!+AF291+AD291+AC291+AB291+BL291+AA291+Z291+Y291+X291+U291+T291+S291+R291+Q291+P291+O291+N291+M291+L291+K291+J291+I291+H291</f>
        <v>#REF!</v>
      </c>
    </row>
    <row r="292" spans="1:70" hidden="1">
      <c r="A292" s="6" t="s">
        <v>564</v>
      </c>
      <c r="B292" s="6" t="s">
        <v>565</v>
      </c>
      <c r="C292" s="6" t="s">
        <v>151</v>
      </c>
      <c r="D292" s="6"/>
      <c r="E292" s="6" t="s">
        <v>152</v>
      </c>
      <c r="F292" s="6" t="s">
        <v>201</v>
      </c>
      <c r="G292" s="6"/>
      <c r="H292" s="1"/>
      <c r="I292" s="5"/>
      <c r="J292" s="5"/>
      <c r="K292" s="1"/>
      <c r="L292" s="5"/>
      <c r="M292" s="5"/>
      <c r="N292" s="26"/>
      <c r="O292" s="1"/>
      <c r="P292" s="1"/>
      <c r="Q292" s="1"/>
      <c r="R292" s="1"/>
      <c r="S292" s="1"/>
      <c r="T292" s="1"/>
      <c r="U292" s="1"/>
      <c r="V292" s="5"/>
      <c r="W292" s="5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37" t="e">
        <f>BQ292+BP292+BO292+BN292+BM292+#REF!+#REF!+BG292+BF292+#REF!+BC292+#REF!+#REF!+AY292+#REF!+#REF!+#REF!+#REF!+AS292+#REF!+#REF!+#REF!+#REF!+AM292+AK292+#REF!+#REF!+#REF!+AF292+AD292+AC292+AB292+BL292+AA292+Z292+Y292+X292+U292+T292+S292+R292+Q292+P292+O292+N292+M292+L292+K292+J292+I292+H292</f>
        <v>#REF!</v>
      </c>
    </row>
    <row r="293" spans="1:70" hidden="1">
      <c r="A293" s="6" t="s">
        <v>358</v>
      </c>
      <c r="B293" s="6" t="s">
        <v>359</v>
      </c>
      <c r="C293" s="6" t="s">
        <v>7</v>
      </c>
      <c r="D293" s="6" t="s">
        <v>18</v>
      </c>
      <c r="E293" s="6" t="s">
        <v>360</v>
      </c>
      <c r="F293" s="6" t="s">
        <v>201</v>
      </c>
      <c r="G293" s="6"/>
      <c r="H293" s="1"/>
      <c r="I293" s="5"/>
      <c r="J293" s="5"/>
      <c r="K293" s="1"/>
      <c r="L293" s="5"/>
      <c r="M293" s="5"/>
      <c r="N293" s="26"/>
      <c r="O293" s="1"/>
      <c r="P293" s="1"/>
      <c r="Q293" s="1"/>
      <c r="R293" s="1"/>
      <c r="S293" s="1"/>
      <c r="T293" s="1"/>
      <c r="U293" s="1"/>
      <c r="V293" s="5"/>
      <c r="W293" s="5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37" t="e">
        <f>BQ293+BP293+BO293+BN293+BM293+#REF!+#REF!+BG293+BF293+#REF!+BC293+#REF!+#REF!+AY293+#REF!+#REF!+#REF!+#REF!+AS293+#REF!+#REF!+#REF!+#REF!+AM293+AK293+#REF!+#REF!+#REF!+AF293+AD293+AC293+AB293+BL293+AA293+Z293+Y293+X293+U293+T293+S293+R293+Q293+P293+O293+N293+M293+L293+K293+J293+I293+H293</f>
        <v>#REF!</v>
      </c>
    </row>
    <row r="294" spans="1:70" hidden="1">
      <c r="A294" s="6" t="s">
        <v>361</v>
      </c>
      <c r="B294" s="6" t="s">
        <v>362</v>
      </c>
      <c r="C294" s="6" t="s">
        <v>7</v>
      </c>
      <c r="D294" s="6" t="s">
        <v>18</v>
      </c>
      <c r="E294" s="6" t="s">
        <v>360</v>
      </c>
      <c r="F294" s="6" t="s">
        <v>201</v>
      </c>
      <c r="G294" s="6"/>
      <c r="H294" s="1"/>
      <c r="I294" s="5"/>
      <c r="J294" s="5"/>
      <c r="K294" s="1"/>
      <c r="L294" s="5"/>
      <c r="M294" s="5"/>
      <c r="N294" s="26"/>
      <c r="O294" s="1"/>
      <c r="P294" s="1"/>
      <c r="Q294" s="1"/>
      <c r="R294" s="1"/>
      <c r="S294" s="1"/>
      <c r="T294" s="1"/>
      <c r="U294" s="1"/>
      <c r="V294" s="5"/>
      <c r="W294" s="5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37" t="e">
        <f>BQ294+BP294+BO294+BN294+BM294+#REF!+#REF!+BG294+BF294+#REF!+BC294+#REF!+#REF!+AY294+#REF!+#REF!+#REF!+#REF!+AS294+#REF!+#REF!+#REF!+#REF!+AM294+AK294+#REF!+#REF!+#REF!+AF294+AD294+AC294+AB294+BL294+AA294+Z294+Y294+X294+U294+T294+S294+R294+Q294+P294+O294+N294+M294+L294+K294+J294+I294+H294</f>
        <v>#REF!</v>
      </c>
    </row>
    <row r="295" spans="1:70" hidden="1">
      <c r="A295" s="6" t="s">
        <v>363</v>
      </c>
      <c r="B295" s="6" t="s">
        <v>364</v>
      </c>
      <c r="C295" s="6" t="s">
        <v>7</v>
      </c>
      <c r="D295" s="6" t="s">
        <v>67</v>
      </c>
      <c r="E295" s="6" t="s">
        <v>67</v>
      </c>
      <c r="F295" s="6" t="s">
        <v>201</v>
      </c>
      <c r="G295" s="6"/>
      <c r="H295" s="1"/>
      <c r="I295" s="5"/>
      <c r="J295" s="5"/>
      <c r="K295" s="1"/>
      <c r="L295" s="5"/>
      <c r="M295" s="5"/>
      <c r="N295" s="26"/>
      <c r="O295" s="1"/>
      <c r="P295" s="1"/>
      <c r="Q295" s="1"/>
      <c r="R295" s="1"/>
      <c r="S295" s="1"/>
      <c r="T295" s="1"/>
      <c r="U295" s="1"/>
      <c r="V295" s="5"/>
      <c r="W295" s="5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37" t="e">
        <f>BQ295+BP295+BO295+BN295+BM295+#REF!+#REF!+BG295+BF295+#REF!+BC295+#REF!+#REF!+AY295+#REF!+#REF!+#REF!+#REF!+AS295+#REF!+#REF!+#REF!+#REF!+AM295+AK295+#REF!+#REF!+#REF!+AF295+AD295+AC295+AB295+BL295+AA295+Z295+Y295+X295+U295+T295+S295+R295+Q295+P295+O295+N295+M295+L295+K295+J295+I295+H295</f>
        <v>#REF!</v>
      </c>
    </row>
    <row r="296" spans="1:70" hidden="1">
      <c r="A296" s="6" t="s">
        <v>365</v>
      </c>
      <c r="B296" s="6" t="s">
        <v>366</v>
      </c>
      <c r="C296" s="6" t="s">
        <v>7</v>
      </c>
      <c r="D296" s="6" t="s">
        <v>67</v>
      </c>
      <c r="E296" s="6" t="s">
        <v>67</v>
      </c>
      <c r="F296" s="6" t="s">
        <v>201</v>
      </c>
      <c r="G296" s="6"/>
      <c r="H296" s="1"/>
      <c r="I296" s="5"/>
      <c r="J296" s="5"/>
      <c r="K296" s="1"/>
      <c r="L296" s="5"/>
      <c r="M296" s="5"/>
      <c r="N296" s="26"/>
      <c r="O296" s="1"/>
      <c r="P296" s="1"/>
      <c r="Q296" s="1"/>
      <c r="R296" s="1"/>
      <c r="S296" s="1"/>
      <c r="T296" s="1"/>
      <c r="U296" s="1"/>
      <c r="V296" s="5"/>
      <c r="W296" s="5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37" t="e">
        <f>BQ296+BP296+BO296+BN296+BM296+#REF!+#REF!+BG296+BF296+#REF!+BC296+#REF!+#REF!+AY296+#REF!+#REF!+#REF!+#REF!+AS296+#REF!+#REF!+#REF!+#REF!+AM296+AK296+#REF!+#REF!+#REF!+AF296+AD296+AC296+AB296+BL296+AA296+Z296+Y296+X296+U296+T296+S296+R296+Q296+P296+O296+N296+M296+L296+K296+J296+I296+H296</f>
        <v>#REF!</v>
      </c>
    </row>
    <row r="297" spans="1:70" hidden="1">
      <c r="A297" s="6" t="s">
        <v>566</v>
      </c>
      <c r="B297" s="6" t="s">
        <v>567</v>
      </c>
      <c r="C297" s="6" t="s">
        <v>151</v>
      </c>
      <c r="D297" s="6"/>
      <c r="E297" s="6" t="s">
        <v>152</v>
      </c>
      <c r="F297" s="6" t="s">
        <v>201</v>
      </c>
      <c r="G297" s="6"/>
      <c r="H297" s="1"/>
      <c r="I297" s="5"/>
      <c r="J297" s="5"/>
      <c r="K297" s="1"/>
      <c r="L297" s="5"/>
      <c r="M297" s="5"/>
      <c r="N297" s="26"/>
      <c r="O297" s="1"/>
      <c r="P297" s="1"/>
      <c r="Q297" s="1"/>
      <c r="R297" s="1"/>
      <c r="S297" s="1"/>
      <c r="T297" s="1"/>
      <c r="U297" s="1"/>
      <c r="V297" s="5"/>
      <c r="W297" s="5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37" t="e">
        <f>BQ297+BP297+BO297+BN297+BM297+#REF!+#REF!+BG297+BF297+#REF!+BC297+#REF!+#REF!+AY297+#REF!+#REF!+#REF!+#REF!+AS297+#REF!+#REF!+#REF!+#REF!+AM297+AK297+#REF!+#REF!+#REF!+AF297+AD297+AC297+AB297+BL297+AA297+Z297+Y297+X297+U297+T297+S297+R297+Q297+P297+O297+N297+M297+L297+K297+J297+I297+H297</f>
        <v>#REF!</v>
      </c>
    </row>
    <row r="298" spans="1:70" hidden="1">
      <c r="A298" s="6" t="s">
        <v>367</v>
      </c>
      <c r="B298" s="6" t="s">
        <v>368</v>
      </c>
      <c r="C298" s="6" t="s">
        <v>7</v>
      </c>
      <c r="D298" s="6" t="s">
        <v>18</v>
      </c>
      <c r="E298" s="6" t="s">
        <v>13</v>
      </c>
      <c r="F298" s="6" t="s">
        <v>201</v>
      </c>
      <c r="G298" s="6"/>
      <c r="H298" s="1"/>
      <c r="I298" s="5"/>
      <c r="J298" s="5"/>
      <c r="K298" s="1"/>
      <c r="L298" s="5"/>
      <c r="M298" s="5"/>
      <c r="N298" s="26"/>
      <c r="O298" s="1"/>
      <c r="P298" s="1"/>
      <c r="Q298" s="1"/>
      <c r="R298" s="1"/>
      <c r="S298" s="1"/>
      <c r="T298" s="1"/>
      <c r="U298" s="1"/>
      <c r="V298" s="5"/>
      <c r="W298" s="5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37" t="e">
        <f>BQ298+BP298+BO298+BN298+BM298+#REF!+#REF!+BG298+BF298+#REF!+BC298+#REF!+#REF!+AY298+#REF!+#REF!+#REF!+#REF!+AS298+#REF!+#REF!+#REF!+#REF!+AM298+AK298+#REF!+#REF!+#REF!+AF298+AD298+AC298+AB298+BL298+AA298+Z298+Y298+X298+U298+T298+S298+R298+Q298+P298+O298+N298+M298+L298+K298+J298+I298+H298</f>
        <v>#REF!</v>
      </c>
    </row>
    <row r="299" spans="1:70" hidden="1">
      <c r="A299" s="6" t="s">
        <v>6507</v>
      </c>
      <c r="B299" s="6" t="s">
        <v>6508</v>
      </c>
      <c r="C299" s="6" t="s">
        <v>151</v>
      </c>
      <c r="D299" s="6"/>
      <c r="E299" s="6" t="s">
        <v>8186</v>
      </c>
      <c r="F299" s="6" t="s">
        <v>201</v>
      </c>
      <c r="G299" s="6"/>
      <c r="H299" s="1"/>
      <c r="I299" s="5"/>
      <c r="J299" s="5"/>
      <c r="K299" s="1"/>
      <c r="L299" s="5"/>
      <c r="M299" s="5"/>
      <c r="N299" s="26"/>
      <c r="O299" s="1"/>
      <c r="P299" s="1"/>
      <c r="Q299" s="1"/>
      <c r="R299" s="1"/>
      <c r="S299" s="1"/>
      <c r="T299" s="1"/>
      <c r="U299" s="1"/>
      <c r="V299" s="5"/>
      <c r="W299" s="5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37" t="e">
        <f>BQ299+BP299+BO299+BN299+BM299+#REF!+#REF!+BG299+BF299+#REF!+BC299+#REF!+#REF!+AY299+#REF!+#REF!+#REF!+#REF!+AS299+#REF!+#REF!+#REF!+#REF!+AM299+AK299+#REF!+#REF!+#REF!+AF299+AD299+AC299+AB299+BL299+AA299+Z299+Y299+X299+U299+T299+S299+R299+Q299+P299+O299+N299+M299+L299+K299+J299+I299+H299</f>
        <v>#REF!</v>
      </c>
    </row>
    <row r="300" spans="1:70" hidden="1">
      <c r="A300" s="6" t="s">
        <v>369</v>
      </c>
      <c r="B300" s="6" t="s">
        <v>370</v>
      </c>
      <c r="C300" s="6" t="s">
        <v>7</v>
      </c>
      <c r="D300" s="6" t="s">
        <v>67</v>
      </c>
      <c r="E300" s="6" t="s">
        <v>67</v>
      </c>
      <c r="F300" s="6" t="s">
        <v>201</v>
      </c>
      <c r="G300" s="6"/>
      <c r="H300" s="1"/>
      <c r="I300" s="5"/>
      <c r="J300" s="5"/>
      <c r="K300" s="1"/>
      <c r="L300" s="5"/>
      <c r="M300" s="5"/>
      <c r="N300" s="26"/>
      <c r="O300" s="1"/>
      <c r="P300" s="1"/>
      <c r="Q300" s="1"/>
      <c r="R300" s="1"/>
      <c r="S300" s="1"/>
      <c r="T300" s="1"/>
      <c r="U300" s="1"/>
      <c r="V300" s="5"/>
      <c r="W300" s="5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37" t="e">
        <f>BQ300+BP300+BO300+BN300+BM300+#REF!+#REF!+BG300+BF300+#REF!+BC300+#REF!+#REF!+AY300+#REF!+#REF!+#REF!+#REF!+AS300+#REF!+#REF!+#REF!+#REF!+AM300+AK300+#REF!+#REF!+#REF!+AF300+AD300+AC300+AB300+BL300+AA300+Z300+Y300+X300+U300+T300+S300+R300+Q300+P300+O300+N300+M300+L300+K300+J300+I300+H300</f>
        <v>#REF!</v>
      </c>
    </row>
    <row r="301" spans="1:70" hidden="1">
      <c r="A301" s="6" t="s">
        <v>568</v>
      </c>
      <c r="B301" s="6" t="s">
        <v>569</v>
      </c>
      <c r="C301" s="6" t="s">
        <v>151</v>
      </c>
      <c r="D301" s="6"/>
      <c r="E301" s="6" t="s">
        <v>152</v>
      </c>
      <c r="F301" s="6" t="s">
        <v>201</v>
      </c>
      <c r="G301" s="6"/>
      <c r="H301" s="1"/>
      <c r="I301" s="5"/>
      <c r="J301" s="5"/>
      <c r="K301" s="1"/>
      <c r="L301" s="5"/>
      <c r="M301" s="5"/>
      <c r="N301" s="26"/>
      <c r="O301" s="1"/>
      <c r="P301" s="1"/>
      <c r="Q301" s="1"/>
      <c r="R301" s="1"/>
      <c r="S301" s="1"/>
      <c r="T301" s="1"/>
      <c r="U301" s="1"/>
      <c r="V301" s="5"/>
      <c r="W301" s="5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37" t="e">
        <f>BQ301+BP301+BO301+BN301+BM301+#REF!+#REF!+BG301+BF301+#REF!+BC301+#REF!+#REF!+AY301+#REF!+#REF!+#REF!+#REF!+AS301+#REF!+#REF!+#REF!+#REF!+AM301+AK301+#REF!+#REF!+#REF!+AF301+AD301+AC301+AB301+BL301+AA301+Z301+Y301+X301+U301+T301+S301+R301+Q301+P301+O301+N301+M301+L301+K301+J301+I301+H301</f>
        <v>#REF!</v>
      </c>
    </row>
    <row r="302" spans="1:70" hidden="1">
      <c r="A302" s="6" t="s">
        <v>570</v>
      </c>
      <c r="B302" s="6" t="s">
        <v>571</v>
      </c>
      <c r="C302" s="6" t="s">
        <v>151</v>
      </c>
      <c r="D302" s="6"/>
      <c r="E302" s="6" t="s">
        <v>152</v>
      </c>
      <c r="F302" s="6" t="s">
        <v>201</v>
      </c>
      <c r="G302" s="6"/>
      <c r="H302" s="1"/>
      <c r="I302" s="5"/>
      <c r="J302" s="5"/>
      <c r="K302" s="1"/>
      <c r="L302" s="5"/>
      <c r="M302" s="5"/>
      <c r="N302" s="26"/>
      <c r="O302" s="1"/>
      <c r="P302" s="1"/>
      <c r="Q302" s="1"/>
      <c r="R302" s="1"/>
      <c r="S302" s="1"/>
      <c r="T302" s="1"/>
      <c r="U302" s="1"/>
      <c r="V302" s="5"/>
      <c r="W302" s="5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37" t="e">
        <f>BQ302+BP302+BO302+BN302+BM302+#REF!+#REF!+BG302+BF302+#REF!+BC302+#REF!+#REF!+AY302+#REF!+#REF!+#REF!+#REF!+AS302+#REF!+#REF!+#REF!+#REF!+AM302+AK302+#REF!+#REF!+#REF!+AF302+AD302+AC302+AB302+BL302+AA302+Z302+Y302+X302+U302+T302+S302+R302+Q302+P302+O302+N302+M302+L302+K302+J302+I302+H302</f>
        <v>#REF!</v>
      </c>
    </row>
    <row r="303" spans="1:70" hidden="1">
      <c r="A303" s="6" t="s">
        <v>572</v>
      </c>
      <c r="B303" s="6" t="s">
        <v>573</v>
      </c>
      <c r="C303" s="6" t="s">
        <v>151</v>
      </c>
      <c r="D303" s="6"/>
      <c r="E303" s="6" t="s">
        <v>152</v>
      </c>
      <c r="F303" s="6" t="s">
        <v>201</v>
      </c>
      <c r="G303" s="6"/>
      <c r="H303" s="1"/>
      <c r="I303" s="5"/>
      <c r="J303" s="5"/>
      <c r="K303" s="1"/>
      <c r="L303" s="5"/>
      <c r="M303" s="5"/>
      <c r="N303" s="26"/>
      <c r="O303" s="1"/>
      <c r="P303" s="1"/>
      <c r="Q303" s="1"/>
      <c r="R303" s="1"/>
      <c r="S303" s="1"/>
      <c r="T303" s="1"/>
      <c r="U303" s="1"/>
      <c r="V303" s="5"/>
      <c r="W303" s="5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37" t="e">
        <f>BQ303+BP303+BO303+BN303+BM303+#REF!+#REF!+BG303+BF303+#REF!+BC303+#REF!+#REF!+AY303+#REF!+#REF!+#REF!+#REF!+AS303+#REF!+#REF!+#REF!+#REF!+AM303+AK303+#REF!+#REF!+#REF!+AF303+AD303+AC303+AB303+BL303+AA303+Z303+Y303+X303+U303+T303+S303+R303+Q303+P303+O303+N303+M303+L303+K303+J303+I303+H303</f>
        <v>#REF!</v>
      </c>
    </row>
    <row r="304" spans="1:70" hidden="1">
      <c r="A304" s="6" t="s">
        <v>574</v>
      </c>
      <c r="B304" s="6" t="s">
        <v>575</v>
      </c>
      <c r="C304" s="6" t="s">
        <v>151</v>
      </c>
      <c r="D304" s="6"/>
      <c r="E304" s="6" t="s">
        <v>152</v>
      </c>
      <c r="F304" s="6" t="s">
        <v>201</v>
      </c>
      <c r="G304" s="6"/>
      <c r="H304" s="1"/>
      <c r="I304" s="5"/>
      <c r="J304" s="5"/>
      <c r="K304" s="1"/>
      <c r="L304" s="5"/>
      <c r="M304" s="5"/>
      <c r="N304" s="26"/>
      <c r="O304" s="1"/>
      <c r="P304" s="1"/>
      <c r="Q304" s="1"/>
      <c r="R304" s="1"/>
      <c r="S304" s="1"/>
      <c r="T304" s="1"/>
      <c r="U304" s="1"/>
      <c r="V304" s="5"/>
      <c r="W304" s="5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37" t="e">
        <f>BQ304+BP304+BO304+BN304+BM304+#REF!+#REF!+BG304+BF304+#REF!+BC304+#REF!+#REF!+AY304+#REF!+#REF!+#REF!+#REF!+AS304+#REF!+#REF!+#REF!+#REF!+AM304+AK304+#REF!+#REF!+#REF!+AF304+AD304+AC304+AB304+BL304+AA304+Z304+Y304+X304+U304+T304+S304+R304+Q304+P304+O304+N304+M304+L304+K304+J304+I304+H304</f>
        <v>#REF!</v>
      </c>
    </row>
    <row r="305" spans="1:70" hidden="1">
      <c r="A305" s="6" t="s">
        <v>6509</v>
      </c>
      <c r="B305" s="6" t="s">
        <v>7540</v>
      </c>
      <c r="C305" s="6" t="s">
        <v>151</v>
      </c>
      <c r="D305" s="6"/>
      <c r="E305" s="6" t="s">
        <v>8186</v>
      </c>
      <c r="F305" s="6" t="s">
        <v>201</v>
      </c>
      <c r="G305" s="6"/>
      <c r="H305" s="1"/>
      <c r="I305" s="5"/>
      <c r="J305" s="5"/>
      <c r="K305" s="1"/>
      <c r="L305" s="5"/>
      <c r="M305" s="5"/>
      <c r="N305" s="26"/>
      <c r="O305" s="1"/>
      <c r="P305" s="1"/>
      <c r="Q305" s="1"/>
      <c r="R305" s="1"/>
      <c r="S305" s="1"/>
      <c r="T305" s="1"/>
      <c r="U305" s="1"/>
      <c r="V305" s="5"/>
      <c r="W305" s="5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37" t="e">
        <f>BQ305+BP305+BO305+BN305+BM305+#REF!+#REF!+BG305+BF305+#REF!+BC305+#REF!+#REF!+AY305+#REF!+#REF!+#REF!+#REF!+AS305+#REF!+#REF!+#REF!+#REF!+AM305+AK305+#REF!+#REF!+#REF!+AF305+AD305+AC305+AB305+BL305+AA305+Z305+Y305+X305+U305+T305+S305+R305+Q305+P305+O305+N305+M305+L305+K305+J305+I305+H305</f>
        <v>#REF!</v>
      </c>
    </row>
    <row r="306" spans="1:70" hidden="1">
      <c r="A306" s="6" t="s">
        <v>6510</v>
      </c>
      <c r="B306" s="6" t="s">
        <v>6511</v>
      </c>
      <c r="C306" s="6" t="s">
        <v>151</v>
      </c>
      <c r="D306" s="6"/>
      <c r="E306" s="6" t="s">
        <v>8186</v>
      </c>
      <c r="F306" s="6" t="s">
        <v>201</v>
      </c>
      <c r="G306" s="6"/>
      <c r="H306" s="1"/>
      <c r="I306" s="5"/>
      <c r="J306" s="5"/>
      <c r="K306" s="1"/>
      <c r="L306" s="5"/>
      <c r="M306" s="5"/>
      <c r="N306" s="26"/>
      <c r="O306" s="1"/>
      <c r="P306" s="1"/>
      <c r="Q306" s="1"/>
      <c r="R306" s="1"/>
      <c r="S306" s="1"/>
      <c r="T306" s="1"/>
      <c r="U306" s="1"/>
      <c r="V306" s="5"/>
      <c r="W306" s="5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37" t="e">
        <f>BQ306+BP306+BO306+BN306+BM306+#REF!+#REF!+BG306+BF306+#REF!+BC306+#REF!+#REF!+AY306+#REF!+#REF!+#REF!+#REF!+AS306+#REF!+#REF!+#REF!+#REF!+AM306+AK306+#REF!+#REF!+#REF!+AF306+AD306+AC306+AB306+BL306+AA306+Z306+Y306+X306+U306+T306+S306+R306+Q306+P306+O306+N306+M306+L306+K306+J306+I306+H306</f>
        <v>#REF!</v>
      </c>
    </row>
    <row r="307" spans="1:70" hidden="1">
      <c r="A307" s="6" t="s">
        <v>576</v>
      </c>
      <c r="B307" s="6" t="s">
        <v>577</v>
      </c>
      <c r="C307" s="6" t="s">
        <v>151</v>
      </c>
      <c r="D307" s="6"/>
      <c r="E307" s="6" t="s">
        <v>152</v>
      </c>
      <c r="F307" s="6" t="s">
        <v>201</v>
      </c>
      <c r="G307" s="6"/>
      <c r="H307" s="1"/>
      <c r="I307" s="5"/>
      <c r="J307" s="5"/>
      <c r="K307" s="1"/>
      <c r="L307" s="5"/>
      <c r="M307" s="5"/>
      <c r="N307" s="26"/>
      <c r="O307" s="1"/>
      <c r="P307" s="1"/>
      <c r="Q307" s="1"/>
      <c r="R307" s="1"/>
      <c r="S307" s="1"/>
      <c r="T307" s="1"/>
      <c r="U307" s="1"/>
      <c r="V307" s="5"/>
      <c r="W307" s="5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37" t="e">
        <f>BQ307+BP307+BO307+BN307+BM307+#REF!+#REF!+BG307+BF307+#REF!+BC307+#REF!+#REF!+AY307+#REF!+#REF!+#REF!+#REF!+AS307+#REF!+#REF!+#REF!+#REF!+AM307+AK307+#REF!+#REF!+#REF!+AF307+AD307+AC307+AB307+BL307+AA307+Z307+Y307+X307+U307+T307+S307+R307+Q307+P307+O307+N307+M307+L307+K307+J307+I307+H307</f>
        <v>#REF!</v>
      </c>
    </row>
    <row r="308" spans="1:70" hidden="1">
      <c r="A308" s="6" t="s">
        <v>578</v>
      </c>
      <c r="B308" s="6" t="s">
        <v>579</v>
      </c>
      <c r="C308" s="6" t="s">
        <v>151</v>
      </c>
      <c r="D308" s="6"/>
      <c r="E308" s="6" t="s">
        <v>152</v>
      </c>
      <c r="F308" s="6" t="s">
        <v>201</v>
      </c>
      <c r="G308" s="6"/>
      <c r="H308" s="1"/>
      <c r="I308" s="5"/>
      <c r="J308" s="5"/>
      <c r="K308" s="1"/>
      <c r="L308" s="5"/>
      <c r="M308" s="5"/>
      <c r="N308" s="26"/>
      <c r="O308" s="1"/>
      <c r="P308" s="1"/>
      <c r="Q308" s="1"/>
      <c r="R308" s="1"/>
      <c r="S308" s="1"/>
      <c r="T308" s="1"/>
      <c r="U308" s="1"/>
      <c r="V308" s="5"/>
      <c r="W308" s="5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37" t="e">
        <f>BQ308+BP308+BO308+BN308+BM308+#REF!+#REF!+BG308+BF308+#REF!+BC308+#REF!+#REF!+AY308+#REF!+#REF!+#REF!+#REF!+AS308+#REF!+#REF!+#REF!+#REF!+AM308+AK308+#REF!+#REF!+#REF!+AF308+AD308+AC308+AB308+BL308+AA308+Z308+Y308+X308+U308+T308+S308+R308+Q308+P308+O308+N308+M308+L308+K308+J308+I308+H308</f>
        <v>#REF!</v>
      </c>
    </row>
    <row r="309" spans="1:70" hidden="1">
      <c r="A309" s="6" t="s">
        <v>580</v>
      </c>
      <c r="B309" s="6" t="s">
        <v>581</v>
      </c>
      <c r="C309" s="6" t="s">
        <v>151</v>
      </c>
      <c r="D309" s="6"/>
      <c r="E309" s="6" t="s">
        <v>152</v>
      </c>
      <c r="F309" s="6" t="s">
        <v>201</v>
      </c>
      <c r="G309" s="6"/>
      <c r="H309" s="1"/>
      <c r="I309" s="5"/>
      <c r="J309" s="5"/>
      <c r="K309" s="1"/>
      <c r="L309" s="5"/>
      <c r="M309" s="5"/>
      <c r="N309" s="26"/>
      <c r="O309" s="1"/>
      <c r="P309" s="1"/>
      <c r="Q309" s="1"/>
      <c r="R309" s="1"/>
      <c r="S309" s="1"/>
      <c r="T309" s="1"/>
      <c r="U309" s="1"/>
      <c r="V309" s="5"/>
      <c r="W309" s="5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37" t="e">
        <f>BQ309+BP309+BO309+BN309+BM309+#REF!+#REF!+BG309+BF309+#REF!+BC309+#REF!+#REF!+AY309+#REF!+#REF!+#REF!+#REF!+AS309+#REF!+#REF!+#REF!+#REF!+AM309+AK309+#REF!+#REF!+#REF!+AF309+AD309+AC309+AB309+BL309+AA309+Z309+Y309+X309+U309+T309+S309+R309+Q309+P309+O309+N309+M309+L309+K309+J309+I309+H309</f>
        <v>#REF!</v>
      </c>
    </row>
    <row r="310" spans="1:70" hidden="1">
      <c r="A310" s="6" t="s">
        <v>6512</v>
      </c>
      <c r="B310" s="6" t="s">
        <v>6513</v>
      </c>
      <c r="C310" s="6" t="s">
        <v>151</v>
      </c>
      <c r="D310" s="6"/>
      <c r="E310" s="6" t="s">
        <v>8186</v>
      </c>
      <c r="F310" s="6" t="s">
        <v>201</v>
      </c>
      <c r="G310" s="6"/>
      <c r="H310" s="1"/>
      <c r="I310" s="5"/>
      <c r="J310" s="5"/>
      <c r="K310" s="1"/>
      <c r="L310" s="5"/>
      <c r="M310" s="5"/>
      <c r="N310" s="26"/>
      <c r="O310" s="1"/>
      <c r="P310" s="1"/>
      <c r="Q310" s="1"/>
      <c r="R310" s="1"/>
      <c r="S310" s="1"/>
      <c r="T310" s="1"/>
      <c r="U310" s="1"/>
      <c r="V310" s="5"/>
      <c r="W310" s="5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37" t="e">
        <f>BQ310+BP310+BO310+BN310+BM310+#REF!+#REF!+BG310+BF310+#REF!+BC310+#REF!+#REF!+AY310+#REF!+#REF!+#REF!+#REF!+AS310+#REF!+#REF!+#REF!+#REF!+AM310+AK310+#REF!+#REF!+#REF!+AF310+AD310+AC310+AB310+BL310+AA310+Z310+Y310+X310+U310+T310+S310+R310+Q310+P310+O310+N310+M310+L310+K310+J310+I310+H310</f>
        <v>#REF!</v>
      </c>
    </row>
    <row r="311" spans="1:70" hidden="1">
      <c r="A311" s="6" t="s">
        <v>6514</v>
      </c>
      <c r="B311" s="6" t="s">
        <v>6515</v>
      </c>
      <c r="C311" s="6" t="s">
        <v>151</v>
      </c>
      <c r="D311" s="6"/>
      <c r="E311" s="6" t="s">
        <v>8198</v>
      </c>
      <c r="F311" s="6" t="s">
        <v>201</v>
      </c>
      <c r="G311" s="6"/>
      <c r="H311" s="1"/>
      <c r="I311" s="5"/>
      <c r="J311" s="5"/>
      <c r="K311" s="1"/>
      <c r="L311" s="5"/>
      <c r="M311" s="5"/>
      <c r="N311" s="26"/>
      <c r="O311" s="1"/>
      <c r="P311" s="1"/>
      <c r="Q311" s="1"/>
      <c r="R311" s="1"/>
      <c r="S311" s="1"/>
      <c r="T311" s="1"/>
      <c r="U311" s="1"/>
      <c r="V311" s="5"/>
      <c r="W311" s="5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37" t="e">
        <f>BQ311+BP311+BO311+BN311+BM311+#REF!+#REF!+BG311+BF311+#REF!+BC311+#REF!+#REF!+AY311+#REF!+#REF!+#REF!+#REF!+AS311+#REF!+#REF!+#REF!+#REF!+AM311+AK311+#REF!+#REF!+#REF!+AF311+AD311+AC311+AB311+BL311+AA311+Z311+Y311+X311+U311+T311+S311+R311+Q311+P311+O311+N311+M311+L311+K311+J311+I311+H311</f>
        <v>#REF!</v>
      </c>
    </row>
    <row r="312" spans="1:70" hidden="1">
      <c r="A312" s="6" t="s">
        <v>7188</v>
      </c>
      <c r="B312" s="6" t="s">
        <v>372</v>
      </c>
      <c r="C312" s="6" t="s">
        <v>7</v>
      </c>
      <c r="D312" s="6" t="s">
        <v>8180</v>
      </c>
      <c r="E312" s="6" t="s">
        <v>21</v>
      </c>
      <c r="F312" s="6" t="s">
        <v>201</v>
      </c>
      <c r="G312" s="6"/>
      <c r="H312" s="1"/>
      <c r="I312" s="5"/>
      <c r="J312" s="5"/>
      <c r="K312" s="1"/>
      <c r="L312" s="5"/>
      <c r="M312" s="5"/>
      <c r="N312" s="26"/>
      <c r="O312" s="1"/>
      <c r="P312" s="1"/>
      <c r="Q312" s="1"/>
      <c r="R312" s="1"/>
      <c r="S312" s="1"/>
      <c r="T312" s="1"/>
      <c r="U312" s="1"/>
      <c r="V312" s="5"/>
      <c r="W312" s="5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37" t="e">
        <f>BQ312+BP312+BO312+BN312+BM312+#REF!+#REF!+BG312+BF312+#REF!+BC312+#REF!+#REF!+AY312+#REF!+#REF!+#REF!+#REF!+AS312+#REF!+#REF!+#REF!+#REF!+AM312+AK312+#REF!+#REF!+#REF!+AF312+AD312+AC312+AB312+BL312+AA312+Z312+Y312+X312+U312+T312+S312+R312+Q312+P312+O312+N312+M312+L312+K312+J312+I312+H312</f>
        <v>#REF!</v>
      </c>
    </row>
    <row r="313" spans="1:70" hidden="1">
      <c r="A313" s="6" t="s">
        <v>371</v>
      </c>
      <c r="B313" s="6" t="s">
        <v>7383</v>
      </c>
      <c r="C313" s="6" t="s">
        <v>7</v>
      </c>
      <c r="D313" s="6" t="s">
        <v>8180</v>
      </c>
      <c r="E313" s="6" t="s">
        <v>8181</v>
      </c>
      <c r="F313" s="6" t="s">
        <v>201</v>
      </c>
      <c r="G313" s="6"/>
      <c r="H313" s="1"/>
      <c r="I313" s="5"/>
      <c r="J313" s="5"/>
      <c r="K313" s="1"/>
      <c r="L313" s="5"/>
      <c r="M313" s="5"/>
      <c r="N313" s="26"/>
      <c r="O313" s="1"/>
      <c r="P313" s="1"/>
      <c r="Q313" s="1"/>
      <c r="R313" s="1"/>
      <c r="S313" s="1"/>
      <c r="T313" s="1"/>
      <c r="U313" s="1"/>
      <c r="V313" s="5"/>
      <c r="W313" s="5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37" t="e">
        <f>BQ313+BP313+BO313+BN313+BM313+#REF!+#REF!+BG313+BF313+#REF!+BC313+#REF!+#REF!+AY313+#REF!+#REF!+#REF!+#REF!+AS313+#REF!+#REF!+#REF!+#REF!+AM313+AK313+#REF!+#REF!+#REF!+AF313+AD313+AC313+AB313+BL313+AA313+Z313+Y313+X313+U313+T313+S313+R313+Q313+P313+O313+N313+M313+L313+K313+J313+I313+H313</f>
        <v>#REF!</v>
      </c>
    </row>
    <row r="314" spans="1:70" hidden="1">
      <c r="A314" s="6" t="s">
        <v>7274</v>
      </c>
      <c r="B314" s="6" t="s">
        <v>7541</v>
      </c>
      <c r="C314" s="6" t="s">
        <v>151</v>
      </c>
      <c r="D314" s="6"/>
      <c r="E314" s="6" t="s">
        <v>152</v>
      </c>
      <c r="F314" s="6" t="s">
        <v>201</v>
      </c>
      <c r="G314" s="6"/>
      <c r="H314" s="1"/>
      <c r="I314" s="5"/>
      <c r="J314" s="5"/>
      <c r="K314" s="1"/>
      <c r="L314" s="5"/>
      <c r="M314" s="5"/>
      <c r="N314" s="26"/>
      <c r="O314" s="1"/>
      <c r="P314" s="1"/>
      <c r="Q314" s="1"/>
      <c r="R314" s="1"/>
      <c r="S314" s="1"/>
      <c r="T314" s="1"/>
      <c r="U314" s="1"/>
      <c r="V314" s="5"/>
      <c r="W314" s="5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37" t="e">
        <f>BQ314+BP314+BO314+BN314+BM314+#REF!+#REF!+BG314+BF314+#REF!+BC314+#REF!+#REF!+AY314+#REF!+#REF!+#REF!+#REF!+AS314+#REF!+#REF!+#REF!+#REF!+AM314+AK314+#REF!+#REF!+#REF!+AF314+AD314+AC314+AB314+BL314+AA314+Z314+Y314+X314+U314+T314+S314+R314+Q314+P314+O314+N314+M314+L314+K314+J314+I314+H314</f>
        <v>#REF!</v>
      </c>
    </row>
    <row r="315" spans="1:70" hidden="1">
      <c r="A315" s="6" t="s">
        <v>373</v>
      </c>
      <c r="B315" s="23" t="s">
        <v>374</v>
      </c>
      <c r="C315" s="6" t="s">
        <v>7</v>
      </c>
      <c r="D315" s="6" t="s">
        <v>18</v>
      </c>
      <c r="E315" s="6" t="s">
        <v>13</v>
      </c>
      <c r="F315" s="6" t="s">
        <v>201</v>
      </c>
      <c r="G315" s="6"/>
      <c r="H315" s="1"/>
      <c r="I315" s="5"/>
      <c r="J315" s="5"/>
      <c r="K315" s="1"/>
      <c r="L315" s="5"/>
      <c r="M315" s="5"/>
      <c r="N315" s="26"/>
      <c r="O315" s="1"/>
      <c r="P315" s="1"/>
      <c r="Q315" s="1"/>
      <c r="R315" s="1"/>
      <c r="S315" s="1"/>
      <c r="T315" s="1"/>
      <c r="U315" s="1"/>
      <c r="V315" s="5"/>
      <c r="W315" s="5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37" t="e">
        <f>BQ315+BP315+BO315+BN315+BM315+#REF!+#REF!+BG315+BF315+#REF!+BC315+#REF!+#REF!+AY315+#REF!+#REF!+#REF!+#REF!+AS315+#REF!+#REF!+#REF!+#REF!+AM315+AK315+#REF!+#REF!+#REF!+AF315+AD315+AC315+AB315+BL315+AA315+Z315+Y315+X315+U315+T315+S315+R315+Q315+P315+O315+N315+M315+L315+K315+J315+I315+H315</f>
        <v>#REF!</v>
      </c>
    </row>
    <row r="316" spans="1:70" hidden="1">
      <c r="A316" s="6" t="s">
        <v>375</v>
      </c>
      <c r="B316" s="6" t="s">
        <v>376</v>
      </c>
      <c r="C316" s="6" t="s">
        <v>7</v>
      </c>
      <c r="D316" s="6" t="s">
        <v>18</v>
      </c>
      <c r="E316" s="6" t="s">
        <v>13</v>
      </c>
      <c r="F316" s="6" t="s">
        <v>201</v>
      </c>
      <c r="G316" s="6"/>
      <c r="H316" s="1"/>
      <c r="I316" s="5"/>
      <c r="J316" s="5"/>
      <c r="K316" s="1"/>
      <c r="L316" s="5"/>
      <c r="M316" s="5"/>
      <c r="N316" s="26"/>
      <c r="O316" s="1"/>
      <c r="P316" s="1"/>
      <c r="Q316" s="1"/>
      <c r="R316" s="1"/>
      <c r="S316" s="1"/>
      <c r="T316" s="1"/>
      <c r="U316" s="1"/>
      <c r="V316" s="5"/>
      <c r="W316" s="5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37" t="e">
        <f>BQ316+BP316+BO316+BN316+BM316+#REF!+#REF!+BG316+BF316+#REF!+BC316+#REF!+#REF!+AY316+#REF!+#REF!+#REF!+#REF!+AS316+#REF!+#REF!+#REF!+#REF!+AM316+AK316+#REF!+#REF!+#REF!+AF316+AD316+AC316+AB316+BL316+AA316+Z316+Y316+X316+U316+T316+S316+R316+Q316+P316+O316+N316+M316+L316+K316+J316+I316+H316</f>
        <v>#REF!</v>
      </c>
    </row>
    <row r="317" spans="1:70" hidden="1">
      <c r="A317" s="6" t="s">
        <v>582</v>
      </c>
      <c r="B317" s="6" t="s">
        <v>583</v>
      </c>
      <c r="C317" s="6" t="s">
        <v>151</v>
      </c>
      <c r="D317" s="6"/>
      <c r="E317" s="6" t="s">
        <v>152</v>
      </c>
      <c r="F317" s="6" t="s">
        <v>201</v>
      </c>
      <c r="G317" s="6"/>
      <c r="H317" s="1"/>
      <c r="I317" s="5"/>
      <c r="J317" s="5"/>
      <c r="K317" s="1"/>
      <c r="L317" s="5"/>
      <c r="M317" s="5"/>
      <c r="N317" s="26"/>
      <c r="O317" s="1"/>
      <c r="P317" s="1"/>
      <c r="Q317" s="1"/>
      <c r="R317" s="1"/>
      <c r="S317" s="1"/>
      <c r="T317" s="1"/>
      <c r="U317" s="1"/>
      <c r="V317" s="5"/>
      <c r="W317" s="5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37" t="e">
        <f>BQ317+BP317+BO317+BN317+BM317+#REF!+#REF!+BG317+BF317+#REF!+BC317+#REF!+#REF!+AY317+#REF!+#REF!+#REF!+#REF!+AS317+#REF!+#REF!+#REF!+#REF!+AM317+AK317+#REF!+#REF!+#REF!+AF317+AD317+AC317+AB317+BL317+AA317+Z317+Y317+X317+U317+T317+S317+R317+Q317+P317+O317+N317+M317+L317+K317+J317+I317+H317</f>
        <v>#REF!</v>
      </c>
    </row>
    <row r="318" spans="1:70" hidden="1">
      <c r="A318" s="6" t="s">
        <v>584</v>
      </c>
      <c r="B318" s="6" t="s">
        <v>7542</v>
      </c>
      <c r="C318" s="6" t="s">
        <v>151</v>
      </c>
      <c r="D318" s="6"/>
      <c r="E318" s="6" t="s">
        <v>8190</v>
      </c>
      <c r="F318" s="6" t="s">
        <v>201</v>
      </c>
      <c r="G318" s="6"/>
      <c r="H318" s="1"/>
      <c r="I318" s="5"/>
      <c r="J318" s="5"/>
      <c r="K318" s="1"/>
      <c r="L318" s="5"/>
      <c r="M318" s="5"/>
      <c r="N318" s="26"/>
      <c r="O318" s="1"/>
      <c r="P318" s="1"/>
      <c r="Q318" s="1"/>
      <c r="R318" s="1"/>
      <c r="S318" s="1"/>
      <c r="T318" s="1"/>
      <c r="U318" s="1"/>
      <c r="V318" s="5"/>
      <c r="W318" s="5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37" t="e">
        <f>BQ318+BP318+BO318+BN318+BM318+#REF!+#REF!+BG318+BF318+#REF!+BC318+#REF!+#REF!+AY318+#REF!+#REF!+#REF!+#REF!+AS318+#REF!+#REF!+#REF!+#REF!+AM318+AK318+#REF!+#REF!+#REF!+AF318+AD318+AC318+AB318+BL318+AA318+Z318+Y318+X318+U318+T318+S318+R318+Q318+P318+O318+N318+M318+L318+K318+J318+I318+H318</f>
        <v>#REF!</v>
      </c>
    </row>
    <row r="319" spans="1:70" hidden="1">
      <c r="A319" s="6" t="s">
        <v>585</v>
      </c>
      <c r="B319" s="6" t="s">
        <v>586</v>
      </c>
      <c r="C319" s="6" t="s">
        <v>151</v>
      </c>
      <c r="D319" s="6"/>
      <c r="E319" s="6" t="s">
        <v>8193</v>
      </c>
      <c r="F319" s="6" t="s">
        <v>201</v>
      </c>
      <c r="G319" s="6"/>
      <c r="H319" s="1"/>
      <c r="I319" s="5"/>
      <c r="J319" s="5"/>
      <c r="K319" s="1"/>
      <c r="L319" s="5"/>
      <c r="M319" s="5"/>
      <c r="N319" s="26"/>
      <c r="O319" s="1"/>
      <c r="P319" s="1"/>
      <c r="Q319" s="1"/>
      <c r="R319" s="1"/>
      <c r="S319" s="1"/>
      <c r="T319" s="1"/>
      <c r="U319" s="1"/>
      <c r="V319" s="5"/>
      <c r="W319" s="5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37" t="e">
        <f>BQ319+BP319+BO319+BN319+BM319+#REF!+#REF!+BG319+BF319+#REF!+BC319+#REF!+#REF!+AY319+#REF!+#REF!+#REF!+#REF!+AS319+#REF!+#REF!+#REF!+#REF!+AM319+AK319+#REF!+#REF!+#REF!+AF319+AD319+AC319+AB319+BL319+AA319+Z319+Y319+X319+U319+T319+S319+R319+Q319+P319+O319+N319+M319+L319+K319+J319+I319+H319</f>
        <v>#REF!</v>
      </c>
    </row>
    <row r="320" spans="1:70" hidden="1">
      <c r="A320" s="6" t="s">
        <v>6516</v>
      </c>
      <c r="B320" s="6" t="s">
        <v>7543</v>
      </c>
      <c r="C320" s="6" t="s">
        <v>151</v>
      </c>
      <c r="D320" s="6"/>
      <c r="E320" s="6" t="s">
        <v>8192</v>
      </c>
      <c r="F320" s="6" t="s">
        <v>201</v>
      </c>
      <c r="G320" s="6"/>
      <c r="H320" s="1"/>
      <c r="I320" s="5"/>
      <c r="J320" s="5"/>
      <c r="K320" s="1"/>
      <c r="L320" s="5"/>
      <c r="M320" s="5"/>
      <c r="N320" s="26"/>
      <c r="O320" s="1"/>
      <c r="P320" s="1"/>
      <c r="Q320" s="1"/>
      <c r="R320" s="1"/>
      <c r="S320" s="1"/>
      <c r="T320" s="1"/>
      <c r="U320" s="1"/>
      <c r="V320" s="5"/>
      <c r="W320" s="5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37" t="e">
        <f>BQ320+BP320+BO320+BN320+BM320+#REF!+#REF!+BG320+BF320+#REF!+BC320+#REF!+#REF!+AY320+#REF!+#REF!+#REF!+#REF!+AS320+#REF!+#REF!+#REF!+#REF!+AM320+AK320+#REF!+#REF!+#REF!+AF320+AD320+AC320+AB320+BL320+AA320+Z320+Y320+X320+U320+T320+S320+R320+Q320+P320+O320+N320+M320+L320+K320+J320+I320+H320</f>
        <v>#REF!</v>
      </c>
    </row>
    <row r="321" spans="1:70" hidden="1">
      <c r="A321" s="6" t="s">
        <v>6517</v>
      </c>
      <c r="B321" s="6" t="s">
        <v>7544</v>
      </c>
      <c r="C321" s="6" t="s">
        <v>151</v>
      </c>
      <c r="D321" s="6"/>
      <c r="E321" s="6" t="s">
        <v>8192</v>
      </c>
      <c r="F321" s="6" t="s">
        <v>201</v>
      </c>
      <c r="G321" s="6"/>
      <c r="H321" s="1"/>
      <c r="I321" s="5"/>
      <c r="J321" s="5"/>
      <c r="K321" s="1"/>
      <c r="L321" s="5"/>
      <c r="M321" s="5"/>
      <c r="N321" s="26"/>
      <c r="O321" s="1"/>
      <c r="P321" s="1"/>
      <c r="Q321" s="1"/>
      <c r="R321" s="1"/>
      <c r="S321" s="1"/>
      <c r="T321" s="1"/>
      <c r="U321" s="1"/>
      <c r="V321" s="5"/>
      <c r="W321" s="5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37" t="e">
        <f>BQ321+BP321+BO321+BN321+BM321+#REF!+#REF!+BG321+BF321+#REF!+BC321+#REF!+#REF!+AY321+#REF!+#REF!+#REF!+#REF!+AS321+#REF!+#REF!+#REF!+#REF!+AM321+AK321+#REF!+#REF!+#REF!+AF321+AD321+AC321+AB321+BL321+AA321+Z321+Y321+X321+U321+T321+S321+R321+Q321+P321+O321+N321+M321+L321+K321+J321+I321+H321</f>
        <v>#REF!</v>
      </c>
    </row>
    <row r="322" spans="1:70">
      <c r="A322" s="7" t="s">
        <v>377</v>
      </c>
      <c r="B322" s="7" t="s">
        <v>378</v>
      </c>
      <c r="C322" s="7" t="s">
        <v>7</v>
      </c>
      <c r="D322" s="7" t="s">
        <v>8180</v>
      </c>
      <c r="E322" s="7" t="s">
        <v>21</v>
      </c>
      <c r="F322" s="7" t="s">
        <v>201</v>
      </c>
      <c r="G322" s="25"/>
      <c r="H322" s="1"/>
      <c r="I322" s="5"/>
      <c r="J322" s="5"/>
      <c r="K322" s="1"/>
      <c r="L322" s="5"/>
      <c r="M322" s="5"/>
      <c r="N322" s="26"/>
      <c r="O322" s="1"/>
      <c r="P322" s="1">
        <f>1000*113.985111</f>
        <v>113985.111</v>
      </c>
      <c r="Q322" s="1"/>
      <c r="R322" s="1"/>
      <c r="S322" s="1"/>
      <c r="T322" s="1"/>
      <c r="U322" s="1"/>
      <c r="V322" s="1"/>
      <c r="W322" s="1">
        <f>1000*163.585976807383</f>
        <v>163585.97680738301</v>
      </c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37">
        <f>BQ322+BP322+BO322+BN322+BM322+BG322+BF322+BC322+AY322+AS322+AM322+AL322+AK322+AF322+AE322+AD322+AC322+AB322+BK322+BL322+AA322+Z322+Y322+X322+V322+U322+T322+S322+R322+Q322+P322+O322+N322+M322+L322+K322+J322+I322+H322+G322+AX322+W322</f>
        <v>277571.08780738304</v>
      </c>
    </row>
    <row r="323" spans="1:70" hidden="1">
      <c r="A323" s="7" t="s">
        <v>587</v>
      </c>
      <c r="B323" s="7" t="s">
        <v>588</v>
      </c>
      <c r="C323" s="7" t="s">
        <v>151</v>
      </c>
      <c r="D323" s="7"/>
      <c r="E323" s="7" t="s">
        <v>152</v>
      </c>
      <c r="F323" s="7" t="s">
        <v>201</v>
      </c>
      <c r="G323" s="25"/>
      <c r="H323" s="1"/>
      <c r="I323" s="5"/>
      <c r="J323" s="5"/>
      <c r="K323" s="1"/>
      <c r="L323" s="5"/>
      <c r="M323" s="5"/>
      <c r="N323" s="26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37">
        <f t="shared" ref="BR323" si="5">BQ323+BP323+BO323+BN323+BM323+BG323+BF323+BC323+AY323+AS323+AM323+AL323+AK323+AF323+AE323+AD323+AC323+AB323+++BK323+BL323+AA323+Z323+Y323+X323+V323+U323+T323+S323+R323+Q323+P323+O323+N323+M323+L323+K323+J323+I323+H323+G323</f>
        <v>0</v>
      </c>
    </row>
    <row r="324" spans="1:70" hidden="1">
      <c r="A324" s="6" t="s">
        <v>6518</v>
      </c>
      <c r="B324" s="6" t="s">
        <v>7545</v>
      </c>
      <c r="C324" s="6" t="s">
        <v>151</v>
      </c>
      <c r="D324" s="6"/>
      <c r="E324" s="6" t="s">
        <v>8192</v>
      </c>
      <c r="F324" s="6" t="s">
        <v>201</v>
      </c>
      <c r="G324" s="6"/>
      <c r="H324" s="1"/>
      <c r="I324" s="5"/>
      <c r="J324" s="5"/>
      <c r="K324" s="1"/>
      <c r="L324" s="5"/>
      <c r="M324" s="5"/>
      <c r="N324" s="26"/>
      <c r="O324" s="1"/>
      <c r="P324" s="1"/>
      <c r="Q324" s="1"/>
      <c r="R324" s="1"/>
      <c r="S324" s="1"/>
      <c r="T324" s="1"/>
      <c r="U324" s="1"/>
      <c r="V324" s="5"/>
      <c r="W324" s="5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37" t="e">
        <f>BQ324+BP324+BO324+BN324+BM324+#REF!+#REF!+BG324+BF324+#REF!+BC324+#REF!+#REF!+AY324+#REF!+#REF!+#REF!+#REF!+AS324+#REF!+#REF!+#REF!+#REF!+AM324+AK324+#REF!+#REF!+#REF!+AF324+AD324+AC324+AB324+BL324+AA324+Z324+Y324+X324+U324+T324+S324+R324+Q324+P324+O324+N324+M324+L324+K324+J324+I324+H324</f>
        <v>#REF!</v>
      </c>
    </row>
    <row r="325" spans="1:70" hidden="1">
      <c r="A325" s="6" t="s">
        <v>589</v>
      </c>
      <c r="B325" s="6" t="s">
        <v>590</v>
      </c>
      <c r="C325" s="6" t="s">
        <v>151</v>
      </c>
      <c r="D325" s="6"/>
      <c r="E325" s="6" t="s">
        <v>152</v>
      </c>
      <c r="F325" s="6" t="s">
        <v>201</v>
      </c>
      <c r="G325" s="6"/>
      <c r="H325" s="1"/>
      <c r="I325" s="5"/>
      <c r="J325" s="5"/>
      <c r="K325" s="1"/>
      <c r="L325" s="5"/>
      <c r="M325" s="5"/>
      <c r="N325" s="26"/>
      <c r="O325" s="1"/>
      <c r="P325" s="1"/>
      <c r="Q325" s="1"/>
      <c r="R325" s="1"/>
      <c r="S325" s="1"/>
      <c r="T325" s="1"/>
      <c r="U325" s="1"/>
      <c r="V325" s="5"/>
      <c r="W325" s="5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37" t="e">
        <f>BQ325+BP325+BO325+BN325+BM325+#REF!+#REF!+BG325+BF325+#REF!+BC325+#REF!+#REF!+AY325+#REF!+#REF!+#REF!+#REF!+AS325+#REF!+#REF!+#REF!+#REF!+AM325+AK325+#REF!+#REF!+#REF!+AF325+AD325+AC325+AB325+BL325+AA325+Z325+Y325+X325+U325+T325+S325+R325+Q325+P325+O325+N325+M325+L325+K325+J325+I325+H325</f>
        <v>#REF!</v>
      </c>
    </row>
    <row r="326" spans="1:70" hidden="1">
      <c r="A326" s="6" t="s">
        <v>591</v>
      </c>
      <c r="B326" s="6" t="s">
        <v>592</v>
      </c>
      <c r="C326" s="6" t="s">
        <v>151</v>
      </c>
      <c r="D326" s="6"/>
      <c r="E326" s="6" t="s">
        <v>152</v>
      </c>
      <c r="F326" s="6" t="s">
        <v>201</v>
      </c>
      <c r="G326" s="6"/>
      <c r="H326" s="1"/>
      <c r="I326" s="5"/>
      <c r="J326" s="5"/>
      <c r="K326" s="1"/>
      <c r="L326" s="5"/>
      <c r="M326" s="5"/>
      <c r="N326" s="26"/>
      <c r="O326" s="1"/>
      <c r="P326" s="1"/>
      <c r="Q326" s="1"/>
      <c r="R326" s="1"/>
      <c r="S326" s="1"/>
      <c r="T326" s="1"/>
      <c r="U326" s="1"/>
      <c r="V326" s="5"/>
      <c r="W326" s="5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37" t="e">
        <f>BQ326+BP326+BO326+BN326+BM326+#REF!+#REF!+BG326+BF326+#REF!+BC326+#REF!+#REF!+AY326+#REF!+#REF!+#REF!+#REF!+AS326+#REF!+#REF!+#REF!+#REF!+AM326+AK326+#REF!+#REF!+#REF!+AF326+AD326+AC326+AB326+BL326+AA326+Z326+Y326+X326+U326+T326+S326+R326+Q326+P326+O326+N326+M326+L326+K326+J326+I326+H326</f>
        <v>#REF!</v>
      </c>
    </row>
    <row r="327" spans="1:70" hidden="1">
      <c r="A327" s="6" t="s">
        <v>379</v>
      </c>
      <c r="B327" s="6" t="s">
        <v>380</v>
      </c>
      <c r="C327" s="6" t="s">
        <v>7</v>
      </c>
      <c r="D327" s="6" t="s">
        <v>8180</v>
      </c>
      <c r="E327" s="6" t="s">
        <v>13</v>
      </c>
      <c r="F327" s="6" t="s">
        <v>201</v>
      </c>
      <c r="G327" s="6"/>
      <c r="H327" s="1"/>
      <c r="I327" s="5"/>
      <c r="J327" s="5"/>
      <c r="K327" s="1"/>
      <c r="L327" s="5"/>
      <c r="M327" s="5"/>
      <c r="N327" s="26"/>
      <c r="O327" s="1"/>
      <c r="P327" s="1"/>
      <c r="Q327" s="1"/>
      <c r="R327" s="1"/>
      <c r="S327" s="1"/>
      <c r="T327" s="1"/>
      <c r="U327" s="1"/>
      <c r="V327" s="5"/>
      <c r="W327" s="5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37" t="e">
        <f>BQ327+BP327+BO327+BN327+BM327+#REF!+#REF!+BG327+BF327+#REF!+BC327+#REF!+#REF!+AY327+#REF!+#REF!+#REF!+#REF!+AS327+#REF!+#REF!+#REF!+#REF!+AM327+AK327+#REF!+#REF!+#REF!+AF327+AD327+AC327+AB327+BL327+AA327+Z327+Y327+X327+U327+T327+S327+R327+Q327+P327+O327+N327+M327+L327+K327+J327+I327+H327</f>
        <v>#REF!</v>
      </c>
    </row>
    <row r="328" spans="1:70" hidden="1">
      <c r="A328" s="6" t="s">
        <v>6519</v>
      </c>
      <c r="B328" s="6" t="s">
        <v>7546</v>
      </c>
      <c r="C328" s="6" t="s">
        <v>151</v>
      </c>
      <c r="D328" s="6"/>
      <c r="E328" s="6" t="s">
        <v>8186</v>
      </c>
      <c r="F328" s="6" t="s">
        <v>201</v>
      </c>
      <c r="G328" s="6"/>
      <c r="H328" s="1"/>
      <c r="I328" s="5"/>
      <c r="J328" s="5"/>
      <c r="K328" s="1"/>
      <c r="L328" s="5"/>
      <c r="M328" s="5"/>
      <c r="N328" s="26"/>
      <c r="O328" s="1"/>
      <c r="P328" s="1"/>
      <c r="Q328" s="1"/>
      <c r="R328" s="1"/>
      <c r="S328" s="1"/>
      <c r="T328" s="1"/>
      <c r="U328" s="1"/>
      <c r="V328" s="5"/>
      <c r="W328" s="5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37" t="e">
        <f>BQ328+BP328+BO328+BN328+BM328+#REF!+#REF!+BG328+BF328+#REF!+BC328+#REF!+#REF!+AY328+#REF!+#REF!+#REF!+#REF!+AS328+#REF!+#REF!+#REF!+#REF!+AM328+AK328+#REF!+#REF!+#REF!+AF328+AD328+AC328+AB328+BL328+AA328+Z328+Y328+X328+U328+T328+S328+R328+Q328+P328+O328+N328+M328+L328+K328+J328+I328+H328</f>
        <v>#REF!</v>
      </c>
    </row>
    <row r="329" spans="1:70" hidden="1">
      <c r="A329" s="6" t="s">
        <v>6520</v>
      </c>
      <c r="B329" s="6" t="s">
        <v>7547</v>
      </c>
      <c r="C329" s="6" t="s">
        <v>151</v>
      </c>
      <c r="D329" s="6"/>
      <c r="E329" s="6" t="s">
        <v>8186</v>
      </c>
      <c r="F329" s="6" t="s">
        <v>201</v>
      </c>
      <c r="G329" s="6"/>
      <c r="H329" s="1"/>
      <c r="I329" s="5"/>
      <c r="J329" s="5"/>
      <c r="K329" s="1"/>
      <c r="L329" s="5"/>
      <c r="M329" s="5"/>
      <c r="N329" s="26"/>
      <c r="O329" s="1"/>
      <c r="P329" s="1"/>
      <c r="Q329" s="1"/>
      <c r="R329" s="1"/>
      <c r="S329" s="1"/>
      <c r="T329" s="1"/>
      <c r="U329" s="1"/>
      <c r="V329" s="5"/>
      <c r="W329" s="5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37" t="e">
        <f>BQ329+BP329+BO329+BN329+BM329+#REF!+#REF!+BG329+BF329+#REF!+BC329+#REF!+#REF!+AY329+#REF!+#REF!+#REF!+#REF!+AS329+#REF!+#REF!+#REF!+#REF!+AM329+AK329+#REF!+#REF!+#REF!+AF329+AD329+AC329+AB329+BL329+AA329+Z329+Y329+X329+U329+T329+S329+R329+Q329+P329+O329+N329+M329+L329+K329+J329+I329+H329</f>
        <v>#REF!</v>
      </c>
    </row>
    <row r="330" spans="1:70" hidden="1">
      <c r="A330" s="6" t="s">
        <v>593</v>
      </c>
      <c r="B330" s="6" t="s">
        <v>594</v>
      </c>
      <c r="C330" s="6" t="s">
        <v>151</v>
      </c>
      <c r="D330" s="6"/>
      <c r="E330" s="6" t="s">
        <v>152</v>
      </c>
      <c r="F330" s="6" t="s">
        <v>201</v>
      </c>
      <c r="G330" s="6"/>
      <c r="H330" s="1"/>
      <c r="I330" s="5"/>
      <c r="J330" s="5"/>
      <c r="K330" s="1"/>
      <c r="L330" s="5"/>
      <c r="M330" s="5"/>
      <c r="N330" s="26"/>
      <c r="O330" s="1"/>
      <c r="P330" s="1"/>
      <c r="Q330" s="1"/>
      <c r="R330" s="1"/>
      <c r="S330" s="1"/>
      <c r="T330" s="1"/>
      <c r="U330" s="1"/>
      <c r="V330" s="5"/>
      <c r="W330" s="5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37" t="e">
        <f>BQ330+BP330+BO330+BN330+BM330+#REF!+#REF!+BG330+BF330+#REF!+BC330+#REF!+#REF!+AY330+#REF!+#REF!+#REF!+#REF!+AS330+#REF!+#REF!+#REF!+#REF!+AM330+AK330+#REF!+#REF!+#REF!+AF330+AD330+AC330+AB330+BL330+AA330+Z330+Y330+X330+U330+T330+S330+R330+Q330+P330+O330+N330+M330+L330+K330+J330+I330+H330</f>
        <v>#REF!</v>
      </c>
    </row>
    <row r="331" spans="1:70" hidden="1">
      <c r="A331" s="6" t="s">
        <v>6521</v>
      </c>
      <c r="B331" s="6" t="s">
        <v>7548</v>
      </c>
      <c r="C331" s="6" t="s">
        <v>151</v>
      </c>
      <c r="D331" s="6"/>
      <c r="E331" s="6" t="s">
        <v>8186</v>
      </c>
      <c r="F331" s="6" t="s">
        <v>201</v>
      </c>
      <c r="G331" s="6"/>
      <c r="H331" s="1"/>
      <c r="I331" s="5"/>
      <c r="J331" s="5"/>
      <c r="K331" s="1"/>
      <c r="L331" s="5"/>
      <c r="M331" s="5"/>
      <c r="N331" s="26"/>
      <c r="O331" s="1"/>
      <c r="P331" s="1"/>
      <c r="Q331" s="1"/>
      <c r="R331" s="1"/>
      <c r="S331" s="1"/>
      <c r="T331" s="1"/>
      <c r="U331" s="1"/>
      <c r="V331" s="5"/>
      <c r="W331" s="5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37" t="e">
        <f>BQ331+BP331+BO331+BN331+BM331+#REF!+#REF!+BG331+BF331+#REF!+BC331+#REF!+#REF!+AY331+#REF!+#REF!+#REF!+#REF!+AS331+#REF!+#REF!+#REF!+#REF!+AM331+AK331+#REF!+#REF!+#REF!+AF331+AD331+AC331+AB331+BL331+AA331+Z331+Y331+X331+U331+T331+S331+R331+Q331+P331+O331+N331+M331+L331+K331+J331+I331+H331</f>
        <v>#REF!</v>
      </c>
    </row>
    <row r="332" spans="1:70" hidden="1">
      <c r="A332" s="6" t="s">
        <v>6522</v>
      </c>
      <c r="B332" s="6" t="s">
        <v>7549</v>
      </c>
      <c r="C332" s="6" t="s">
        <v>151</v>
      </c>
      <c r="D332" s="6"/>
      <c r="E332" s="6" t="s">
        <v>8186</v>
      </c>
      <c r="F332" s="6" t="s">
        <v>201</v>
      </c>
      <c r="G332" s="6"/>
      <c r="H332" s="1"/>
      <c r="I332" s="5"/>
      <c r="J332" s="5"/>
      <c r="K332" s="1"/>
      <c r="L332" s="5"/>
      <c r="M332" s="5"/>
      <c r="N332" s="26"/>
      <c r="O332" s="1"/>
      <c r="P332" s="1"/>
      <c r="Q332" s="1"/>
      <c r="R332" s="1"/>
      <c r="S332" s="1"/>
      <c r="T332" s="1"/>
      <c r="U332" s="1"/>
      <c r="V332" s="5"/>
      <c r="W332" s="5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37" t="e">
        <f>BQ332+BP332+BO332+BN332+BM332+#REF!+#REF!+BG332+BF332+#REF!+BC332+#REF!+#REF!+AY332+#REF!+#REF!+#REF!+#REF!+AS332+#REF!+#REF!+#REF!+#REF!+AM332+AK332+#REF!+#REF!+#REF!+AF332+AD332+AC332+AB332+BL332+AA332+Z332+Y332+X332+U332+T332+S332+R332+Q332+P332+O332+N332+M332+L332+K332+J332+I332+H332</f>
        <v>#REF!</v>
      </c>
    </row>
    <row r="333" spans="1:70" hidden="1">
      <c r="A333" s="6" t="s">
        <v>6523</v>
      </c>
      <c r="B333" s="6" t="s">
        <v>7550</v>
      </c>
      <c r="C333" s="6" t="s">
        <v>151</v>
      </c>
      <c r="D333" s="6"/>
      <c r="E333" s="6" t="s">
        <v>8206</v>
      </c>
      <c r="F333" s="6" t="s">
        <v>201</v>
      </c>
      <c r="G333" s="6"/>
      <c r="H333" s="1"/>
      <c r="I333" s="5"/>
      <c r="J333" s="5"/>
      <c r="K333" s="1"/>
      <c r="L333" s="5"/>
      <c r="M333" s="5"/>
      <c r="N333" s="26"/>
      <c r="O333" s="1"/>
      <c r="P333" s="1"/>
      <c r="Q333" s="1"/>
      <c r="R333" s="1"/>
      <c r="S333" s="1"/>
      <c r="T333" s="1"/>
      <c r="U333" s="1"/>
      <c r="V333" s="5"/>
      <c r="W333" s="5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37" t="e">
        <f>BQ333+BP333+BO333+BN333+BM333+#REF!+#REF!+BG333+BF333+#REF!+BC333+#REF!+#REF!+AY333+#REF!+#REF!+#REF!+#REF!+AS333+#REF!+#REF!+#REF!+#REF!+AM333+AK333+#REF!+#REF!+#REF!+AF333+AD333+AC333+AB333+BL333+AA333+Z333+Y333+X333+U333+T333+S333+R333+Q333+P333+O333+N333+M333+L333+K333+J333+I333+H333</f>
        <v>#REF!</v>
      </c>
    </row>
    <row r="334" spans="1:70" hidden="1">
      <c r="A334" s="6" t="s">
        <v>6524</v>
      </c>
      <c r="B334" s="6" t="s">
        <v>7551</v>
      </c>
      <c r="C334" s="6" t="s">
        <v>151</v>
      </c>
      <c r="D334" s="6"/>
      <c r="E334" s="6" t="s">
        <v>8186</v>
      </c>
      <c r="F334" s="6" t="s">
        <v>201</v>
      </c>
      <c r="G334" s="6"/>
      <c r="H334" s="1"/>
      <c r="I334" s="5"/>
      <c r="J334" s="5"/>
      <c r="K334" s="1"/>
      <c r="L334" s="5"/>
      <c r="M334" s="5"/>
      <c r="N334" s="26"/>
      <c r="O334" s="1"/>
      <c r="P334" s="1"/>
      <c r="Q334" s="1"/>
      <c r="R334" s="1"/>
      <c r="S334" s="1"/>
      <c r="T334" s="1"/>
      <c r="U334" s="1"/>
      <c r="V334" s="5"/>
      <c r="W334" s="5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37" t="e">
        <f>BQ334+BP334+BO334+BN334+BM334+#REF!+#REF!+BG334+BF334+#REF!+BC334+#REF!+#REF!+AY334+#REF!+#REF!+#REF!+#REF!+AS334+#REF!+#REF!+#REF!+#REF!+AM334+AK334+#REF!+#REF!+#REF!+AF334+AD334+AC334+AB334+BL334+AA334+Z334+Y334+X334+U334+T334+S334+R334+Q334+P334+O334+N334+M334+L334+K334+J334+I334+H334</f>
        <v>#REF!</v>
      </c>
    </row>
    <row r="335" spans="1:70" hidden="1">
      <c r="A335" s="6" t="s">
        <v>381</v>
      </c>
      <c r="B335" s="6" t="s">
        <v>382</v>
      </c>
      <c r="C335" s="6" t="s">
        <v>7</v>
      </c>
      <c r="D335" s="6" t="s">
        <v>18</v>
      </c>
      <c r="E335" s="6" t="s">
        <v>13</v>
      </c>
      <c r="F335" s="6" t="s">
        <v>201</v>
      </c>
      <c r="G335" s="6"/>
      <c r="H335" s="1"/>
      <c r="I335" s="5"/>
      <c r="J335" s="5"/>
      <c r="K335" s="1"/>
      <c r="L335" s="5"/>
      <c r="M335" s="5"/>
      <c r="N335" s="26"/>
      <c r="O335" s="1"/>
      <c r="P335" s="1"/>
      <c r="Q335" s="1"/>
      <c r="R335" s="1"/>
      <c r="S335" s="1"/>
      <c r="T335" s="1"/>
      <c r="U335" s="1"/>
      <c r="V335" s="5"/>
      <c r="W335" s="5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37" t="e">
        <f>BQ335+BP335+BO335+BN335+BM335+#REF!+#REF!+BG335+BF335+#REF!+BC335+#REF!+#REF!+AY335+#REF!+#REF!+#REF!+#REF!+AS335+#REF!+#REF!+#REF!+#REF!+AM335+AK335+#REF!+#REF!+#REF!+AF335+AD335+AC335+AB335+BL335+AA335+Z335+Y335+X335+U335+T335+S335+R335+Q335+P335+O335+N335+M335+L335+K335+J335+I335+H335</f>
        <v>#REF!</v>
      </c>
    </row>
    <row r="336" spans="1:70" hidden="1">
      <c r="A336" s="6" t="s">
        <v>595</v>
      </c>
      <c r="B336" s="6" t="s">
        <v>596</v>
      </c>
      <c r="C336" s="6" t="s">
        <v>151</v>
      </c>
      <c r="D336" s="6"/>
      <c r="E336" s="6" t="s">
        <v>152</v>
      </c>
      <c r="F336" s="6" t="s">
        <v>201</v>
      </c>
      <c r="G336" s="6"/>
      <c r="H336" s="1"/>
      <c r="I336" s="5"/>
      <c r="J336" s="5"/>
      <c r="K336" s="1"/>
      <c r="L336" s="5"/>
      <c r="M336" s="5"/>
      <c r="N336" s="26"/>
      <c r="O336" s="1"/>
      <c r="P336" s="1"/>
      <c r="Q336" s="1"/>
      <c r="R336" s="1"/>
      <c r="S336" s="1"/>
      <c r="T336" s="1"/>
      <c r="U336" s="1"/>
      <c r="V336" s="5"/>
      <c r="W336" s="5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37" t="e">
        <f>BQ336+BP336+BO336+BN336+BM336+#REF!+#REF!+BG336+BF336+#REF!+BC336+#REF!+#REF!+AY336+#REF!+#REF!+#REF!+#REF!+AS336+#REF!+#REF!+#REF!+#REF!+AM336+AK336+#REF!+#REF!+#REF!+AF336+AD336+AC336+AB336+BL336+AA336+Z336+Y336+X336+U336+T336+S336+R336+Q336+P336+O336+N336+M336+L336+K336+J336+I336+H336</f>
        <v>#REF!</v>
      </c>
    </row>
    <row r="337" spans="1:70" hidden="1">
      <c r="A337" s="6" t="s">
        <v>597</v>
      </c>
      <c r="B337" s="6" t="s">
        <v>598</v>
      </c>
      <c r="C337" s="6" t="s">
        <v>151</v>
      </c>
      <c r="D337" s="6"/>
      <c r="E337" s="6" t="s">
        <v>152</v>
      </c>
      <c r="F337" s="6" t="s">
        <v>201</v>
      </c>
      <c r="G337" s="6"/>
      <c r="H337" s="1"/>
      <c r="I337" s="5"/>
      <c r="J337" s="5"/>
      <c r="K337" s="1"/>
      <c r="L337" s="5"/>
      <c r="M337" s="5"/>
      <c r="N337" s="26"/>
      <c r="O337" s="1"/>
      <c r="P337" s="1"/>
      <c r="Q337" s="1"/>
      <c r="R337" s="1"/>
      <c r="S337" s="1"/>
      <c r="T337" s="1"/>
      <c r="U337" s="1"/>
      <c r="V337" s="5"/>
      <c r="W337" s="5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37" t="e">
        <f>BQ337+BP337+BO337+BN337+BM337+#REF!+#REF!+BG337+BF337+#REF!+BC337+#REF!+#REF!+AY337+#REF!+#REF!+#REF!+#REF!+AS337+#REF!+#REF!+#REF!+#REF!+AM337+AK337+#REF!+#REF!+#REF!+AF337+AD337+AC337+AB337+BL337+AA337+Z337+Y337+X337+U337+T337+S337+R337+Q337+P337+O337+N337+M337+L337+K337+J337+I337+H337</f>
        <v>#REF!</v>
      </c>
    </row>
    <row r="338" spans="1:70" hidden="1">
      <c r="A338" s="6" t="s">
        <v>383</v>
      </c>
      <c r="B338" s="6" t="s">
        <v>384</v>
      </c>
      <c r="C338" s="6" t="s">
        <v>7</v>
      </c>
      <c r="D338" s="6" t="s">
        <v>8180</v>
      </c>
      <c r="E338" s="6" t="s">
        <v>21</v>
      </c>
      <c r="F338" s="6" t="s">
        <v>201</v>
      </c>
      <c r="G338" s="6"/>
      <c r="H338" s="1"/>
      <c r="I338" s="5"/>
      <c r="J338" s="5"/>
      <c r="K338" s="1"/>
      <c r="L338" s="5"/>
      <c r="M338" s="5"/>
      <c r="N338" s="26"/>
      <c r="O338" s="1"/>
      <c r="P338" s="1"/>
      <c r="Q338" s="1"/>
      <c r="R338" s="1"/>
      <c r="S338" s="1"/>
      <c r="T338" s="1"/>
      <c r="U338" s="1"/>
      <c r="V338" s="5"/>
      <c r="W338" s="5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37" t="e">
        <f>BQ338+BP338+BO338+BN338+BM338+#REF!+#REF!+BG338+BF338+#REF!+BC338+#REF!+#REF!+AY338+#REF!+#REF!+#REF!+#REF!+AS338+#REF!+#REF!+#REF!+#REF!+AM338+AK338+#REF!+#REF!+#REF!+AF338+AD338+AC338+AB338+BL338+AA338+Z338+Y338+X338+U338+T338+S338+R338+Q338+P338+O338+N338+M338+L338+K338+J338+I338+H338</f>
        <v>#REF!</v>
      </c>
    </row>
    <row r="339" spans="1:70" hidden="1">
      <c r="A339" s="6" t="s">
        <v>385</v>
      </c>
      <c r="B339" s="6" t="s">
        <v>386</v>
      </c>
      <c r="C339" s="6" t="s">
        <v>7</v>
      </c>
      <c r="D339" s="6" t="s">
        <v>8180</v>
      </c>
      <c r="E339" s="6" t="s">
        <v>21</v>
      </c>
      <c r="F339" s="6" t="s">
        <v>201</v>
      </c>
      <c r="G339" s="6"/>
      <c r="H339" s="1"/>
      <c r="I339" s="5"/>
      <c r="J339" s="5"/>
      <c r="K339" s="1"/>
      <c r="L339" s="5"/>
      <c r="M339" s="5"/>
      <c r="N339" s="26"/>
      <c r="O339" s="1"/>
      <c r="P339" s="1"/>
      <c r="Q339" s="1"/>
      <c r="R339" s="1"/>
      <c r="S339" s="1"/>
      <c r="T339" s="1"/>
      <c r="U339" s="1"/>
      <c r="V339" s="5"/>
      <c r="W339" s="5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37" t="e">
        <f>BQ339+BP339+BO339+BN339+BM339+#REF!+#REF!+BG339+BF339+#REF!+BC339+#REF!+#REF!+AY339+#REF!+#REF!+#REF!+#REF!+AS339+#REF!+#REF!+#REF!+#REF!+AM339+AK339+#REF!+#REF!+#REF!+AF339+AD339+AC339+AB339+BL339+AA339+Z339+Y339+X339+U339+T339+S339+R339+Q339+P339+O339+N339+M339+L339+K339+J339+I339+H339</f>
        <v>#REF!</v>
      </c>
    </row>
    <row r="340" spans="1:70" hidden="1">
      <c r="A340" s="6" t="s">
        <v>387</v>
      </c>
      <c r="B340" s="6" t="s">
        <v>388</v>
      </c>
      <c r="C340" s="6" t="s">
        <v>7</v>
      </c>
      <c r="D340" s="6" t="s">
        <v>18</v>
      </c>
      <c r="E340" s="6" t="s">
        <v>31</v>
      </c>
      <c r="F340" s="6" t="s">
        <v>201</v>
      </c>
      <c r="G340" s="6"/>
      <c r="H340" s="1"/>
      <c r="I340" s="5"/>
      <c r="J340" s="5"/>
      <c r="K340" s="1"/>
      <c r="L340" s="5"/>
      <c r="M340" s="5"/>
      <c r="N340" s="26"/>
      <c r="O340" s="1"/>
      <c r="P340" s="1"/>
      <c r="Q340" s="1"/>
      <c r="R340" s="1"/>
      <c r="S340" s="1"/>
      <c r="T340" s="1"/>
      <c r="U340" s="1"/>
      <c r="V340" s="5"/>
      <c r="W340" s="5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37" t="e">
        <f>BQ340+BP340+BO340+BN340+BM340+#REF!+#REF!+BG340+BF340+#REF!+BC340+#REF!+#REF!+AY340+#REF!+#REF!+#REF!+#REF!+AS340+#REF!+#REF!+#REF!+#REF!+AM340+AK340+#REF!+#REF!+#REF!+AF340+AD340+AC340+AB340+BL340+AA340+Z340+Y340+X340+U340+T340+S340+R340+Q340+P340+O340+N340+M340+L340+K340+J340+I340+H340</f>
        <v>#REF!</v>
      </c>
    </row>
    <row r="341" spans="1:70">
      <c r="A341" s="6" t="s">
        <v>389</v>
      </c>
      <c r="B341" s="6" t="s">
        <v>390</v>
      </c>
      <c r="C341" s="6" t="s">
        <v>7</v>
      </c>
      <c r="D341" s="6" t="s">
        <v>18</v>
      </c>
      <c r="E341" s="6" t="s">
        <v>21</v>
      </c>
      <c r="F341" s="6" t="s">
        <v>201</v>
      </c>
      <c r="G341" s="6"/>
      <c r="H341" s="1"/>
      <c r="I341" s="5"/>
      <c r="J341" s="5"/>
      <c r="K341" s="1"/>
      <c r="L341" s="5"/>
      <c r="M341" s="5"/>
      <c r="N341" s="26"/>
      <c r="O341" s="1"/>
      <c r="P341" s="1"/>
      <c r="Q341" s="1"/>
      <c r="R341" s="1"/>
      <c r="S341" s="1"/>
      <c r="T341" s="1"/>
      <c r="U341" s="1">
        <v>1000</v>
      </c>
      <c r="V341" s="5"/>
      <c r="W341" s="5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37">
        <f>BQ341+BP341+BO341+BN341+BM341+BG341+BF341+BC341+AY341+AS341+AM341+AL341+AK341+AF341+AE341+AD341+AC341+AB341+BK341+BL341+AA341+Z341+Y341+X341+V341+U341+T341+S341+R341+Q341+P341+O341+N341+M341+L341+K341+J341+I341+H341+G341+AX341+W341</f>
        <v>1000</v>
      </c>
    </row>
    <row r="342" spans="1:70" hidden="1">
      <c r="A342" s="6" t="s">
        <v>391</v>
      </c>
      <c r="B342" s="6" t="s">
        <v>392</v>
      </c>
      <c r="C342" s="6" t="s">
        <v>7</v>
      </c>
      <c r="D342" s="6" t="s">
        <v>18</v>
      </c>
      <c r="E342" s="6" t="s">
        <v>360</v>
      </c>
      <c r="F342" s="6" t="s">
        <v>201</v>
      </c>
      <c r="G342" s="6"/>
      <c r="H342" s="1"/>
      <c r="I342" s="5"/>
      <c r="J342" s="5"/>
      <c r="K342" s="1"/>
      <c r="L342" s="5"/>
      <c r="M342" s="5"/>
      <c r="N342" s="26"/>
      <c r="O342" s="1"/>
      <c r="P342" s="1"/>
      <c r="Q342" s="1"/>
      <c r="R342" s="1"/>
      <c r="S342" s="1"/>
      <c r="T342" s="1"/>
      <c r="U342" s="1"/>
      <c r="V342" s="5"/>
      <c r="W342" s="5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37" t="e">
        <f>BQ342+BP342+BO342+BN342+BM342+#REF!+#REF!+BG342+BF342+#REF!+BC342+#REF!+#REF!+AY342+#REF!+#REF!+#REF!+#REF!+AS342+#REF!+#REF!+#REF!+#REF!+AM342+AK342+#REF!+#REF!+#REF!+AF342+AD342+AC342+AB342+BL342+AA342+Z342+Y342+X342+U342+T342+S342+R342+Q342+P342+O342+N342+M342+L342+K342+J342+I342+H342</f>
        <v>#REF!</v>
      </c>
    </row>
    <row r="343" spans="1:70" hidden="1">
      <c r="A343" s="6" t="s">
        <v>599</v>
      </c>
      <c r="B343" s="6" t="s">
        <v>600</v>
      </c>
      <c r="C343" s="6" t="s">
        <v>151</v>
      </c>
      <c r="D343" s="6"/>
      <c r="E343" s="6" t="s">
        <v>152</v>
      </c>
      <c r="F343" s="6" t="s">
        <v>201</v>
      </c>
      <c r="G343" s="6"/>
      <c r="H343" s="1"/>
      <c r="I343" s="5"/>
      <c r="J343" s="5"/>
      <c r="K343" s="1"/>
      <c r="L343" s="5"/>
      <c r="M343" s="5"/>
      <c r="N343" s="26"/>
      <c r="O343" s="1"/>
      <c r="P343" s="1"/>
      <c r="Q343" s="1"/>
      <c r="R343" s="1"/>
      <c r="S343" s="1"/>
      <c r="T343" s="1"/>
      <c r="U343" s="1"/>
      <c r="V343" s="5"/>
      <c r="W343" s="5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37" t="e">
        <f>BQ343+BP343+BO343+BN343+BM343+#REF!+#REF!+BG343+BF343+#REF!+BC343+#REF!+#REF!+AY343+#REF!+#REF!+#REF!+#REF!+AS343+#REF!+#REF!+#REF!+#REF!+AM343+AK343+#REF!+#REF!+#REF!+AF343+AD343+AC343+AB343+BL343+AA343+Z343+Y343+X343+U343+T343+S343+R343+Q343+P343+O343+N343+M343+L343+K343+J343+I343+H343</f>
        <v>#REF!</v>
      </c>
    </row>
    <row r="344" spans="1:70" hidden="1">
      <c r="A344" s="6" t="s">
        <v>601</v>
      </c>
      <c r="B344" s="6" t="s">
        <v>602</v>
      </c>
      <c r="C344" s="6" t="s">
        <v>151</v>
      </c>
      <c r="D344" s="6"/>
      <c r="E344" s="6" t="s">
        <v>152</v>
      </c>
      <c r="F344" s="6" t="s">
        <v>201</v>
      </c>
      <c r="G344" s="6"/>
      <c r="H344" s="1"/>
      <c r="I344" s="5"/>
      <c r="J344" s="5"/>
      <c r="K344" s="1"/>
      <c r="L344" s="5"/>
      <c r="M344" s="5"/>
      <c r="N344" s="26"/>
      <c r="O344" s="1"/>
      <c r="P344" s="1"/>
      <c r="Q344" s="1"/>
      <c r="R344" s="1"/>
      <c r="S344" s="1"/>
      <c r="T344" s="1"/>
      <c r="U344" s="1"/>
      <c r="V344" s="5"/>
      <c r="W344" s="5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37" t="e">
        <f>BQ344+BP344+BO344+BN344+BM344+#REF!+#REF!+BG344+BF344+#REF!+BC344+#REF!+#REF!+AY344+#REF!+#REF!+#REF!+#REF!+AS344+#REF!+#REF!+#REF!+#REF!+AM344+AK344+#REF!+#REF!+#REF!+AF344+AD344+AC344+AB344+BL344+AA344+Z344+Y344+X344+U344+T344+S344+R344+Q344+P344+O344+N344+M344+L344+K344+J344+I344+H344</f>
        <v>#REF!</v>
      </c>
    </row>
    <row r="345" spans="1:70" hidden="1">
      <c r="A345" s="6" t="s">
        <v>603</v>
      </c>
      <c r="B345" s="6" t="s">
        <v>604</v>
      </c>
      <c r="C345" s="6" t="s">
        <v>151</v>
      </c>
      <c r="D345" s="6"/>
      <c r="E345" s="6" t="s">
        <v>152</v>
      </c>
      <c r="F345" s="6" t="s">
        <v>201</v>
      </c>
      <c r="G345" s="6"/>
      <c r="H345" s="1"/>
      <c r="I345" s="5"/>
      <c r="J345" s="5"/>
      <c r="K345" s="1"/>
      <c r="L345" s="5"/>
      <c r="M345" s="5"/>
      <c r="N345" s="26"/>
      <c r="O345" s="1"/>
      <c r="P345" s="1"/>
      <c r="Q345" s="1"/>
      <c r="R345" s="1"/>
      <c r="S345" s="1"/>
      <c r="T345" s="1"/>
      <c r="U345" s="1"/>
      <c r="V345" s="5"/>
      <c r="W345" s="5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37" t="e">
        <f>BQ345+BP345+BO345+BN345+BM345+#REF!+#REF!+BG345+BF345+#REF!+BC345+#REF!+#REF!+AY345+#REF!+#REF!+#REF!+#REF!+AS345+#REF!+#REF!+#REF!+#REF!+AM345+AK345+#REF!+#REF!+#REF!+AF345+AD345+AC345+AB345+BL345+AA345+Z345+Y345+X345+U345+T345+S345+R345+Q345+P345+O345+N345+M345+L345+K345+J345+I345+H345</f>
        <v>#REF!</v>
      </c>
    </row>
    <row r="346" spans="1:70" hidden="1">
      <c r="A346" s="6" t="s">
        <v>393</v>
      </c>
      <c r="B346" s="6" t="s">
        <v>394</v>
      </c>
      <c r="C346" s="6" t="s">
        <v>7</v>
      </c>
      <c r="D346" s="6" t="s">
        <v>18</v>
      </c>
      <c r="E346" s="6" t="s">
        <v>360</v>
      </c>
      <c r="F346" s="6" t="s">
        <v>201</v>
      </c>
      <c r="G346" s="6"/>
      <c r="H346" s="1"/>
      <c r="I346" s="5"/>
      <c r="J346" s="5"/>
      <c r="K346" s="1"/>
      <c r="L346" s="5"/>
      <c r="M346" s="5"/>
      <c r="N346" s="26"/>
      <c r="O346" s="1"/>
      <c r="P346" s="1"/>
      <c r="Q346" s="1"/>
      <c r="R346" s="1"/>
      <c r="S346" s="1"/>
      <c r="T346" s="1"/>
      <c r="U346" s="1"/>
      <c r="V346" s="5"/>
      <c r="W346" s="5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37" t="e">
        <f>BQ346+BP346+BO346+BN346+BM346+#REF!+#REF!+BG346+BF346+#REF!+BC346+#REF!+#REF!+AY346+#REF!+#REF!+#REF!+#REF!+AS346+#REF!+#REF!+#REF!+#REF!+AM346+AK346+#REF!+#REF!+#REF!+AF346+AD346+AC346+AB346+BL346+AA346+Z346+Y346+X346+U346+T346+S346+R346+Q346+P346+O346+N346+M346+L346+K346+J346+I346+H346</f>
        <v>#REF!</v>
      </c>
    </row>
    <row r="347" spans="1:70" hidden="1">
      <c r="A347" s="6" t="s">
        <v>605</v>
      </c>
      <c r="B347" s="6" t="s">
        <v>606</v>
      </c>
      <c r="C347" s="6" t="s">
        <v>151</v>
      </c>
      <c r="D347" s="6"/>
      <c r="E347" s="6" t="s">
        <v>152</v>
      </c>
      <c r="F347" s="6" t="s">
        <v>201</v>
      </c>
      <c r="G347" s="6"/>
      <c r="H347" s="1"/>
      <c r="I347" s="5"/>
      <c r="J347" s="5"/>
      <c r="K347" s="1"/>
      <c r="L347" s="5"/>
      <c r="M347" s="5"/>
      <c r="N347" s="26"/>
      <c r="O347" s="1"/>
      <c r="P347" s="1"/>
      <c r="Q347" s="1"/>
      <c r="R347" s="1"/>
      <c r="S347" s="1"/>
      <c r="T347" s="1"/>
      <c r="U347" s="1"/>
      <c r="V347" s="5"/>
      <c r="W347" s="5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37" t="e">
        <f>BQ347+BP347+BO347+BN347+BM347+#REF!+#REF!+BG347+BF347+#REF!+BC347+#REF!+#REF!+AY347+#REF!+#REF!+#REF!+#REF!+AS347+#REF!+#REF!+#REF!+#REF!+AM347+AK347+#REF!+#REF!+#REF!+AF347+AD347+AC347+AB347+BL347+AA347+Z347+Y347+X347+U347+T347+S347+R347+Q347+P347+O347+N347+M347+L347+K347+J347+I347+H347</f>
        <v>#REF!</v>
      </c>
    </row>
    <row r="348" spans="1:70">
      <c r="A348" s="7" t="s">
        <v>395</v>
      </c>
      <c r="B348" s="7" t="s">
        <v>396</v>
      </c>
      <c r="C348" s="7" t="s">
        <v>7</v>
      </c>
      <c r="D348" s="7" t="s">
        <v>8180</v>
      </c>
      <c r="E348" s="7" t="s">
        <v>21</v>
      </c>
      <c r="F348" s="7" t="s">
        <v>201</v>
      </c>
      <c r="G348" s="25"/>
      <c r="H348" s="1"/>
      <c r="I348" s="5"/>
      <c r="J348" s="5"/>
      <c r="K348" s="1"/>
      <c r="L348" s="5"/>
      <c r="M348" s="5"/>
      <c r="N348" s="26"/>
      <c r="O348" s="1"/>
      <c r="P348" s="1">
        <f>1000*56.345026</f>
        <v>56345.025999999998</v>
      </c>
      <c r="Q348" s="1"/>
      <c r="R348" s="1"/>
      <c r="S348" s="1"/>
      <c r="T348" s="1"/>
      <c r="U348" s="1"/>
      <c r="V348" s="1"/>
      <c r="W348" s="1">
        <f>1000*99.0125649097317</f>
        <v>99012.564909731693</v>
      </c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37">
        <f>BQ348+BP348+BO348+BN348+BM348+BG348+BF348+BC348+AY348+AS348+AM348+AL348+AK348+AF348+AE348+AD348+AC348+AB348+BK348+BL348+AA348+Z348+Y348+X348+V348+U348+T348+S348+R348+Q348+P348+O348+N348+M348+L348+K348+J348+I348+H348+G348+AX348+W348</f>
        <v>155357.59090973169</v>
      </c>
    </row>
    <row r="349" spans="1:70" hidden="1">
      <c r="A349" s="6" t="s">
        <v>607</v>
      </c>
      <c r="B349" s="6" t="s">
        <v>608</v>
      </c>
      <c r="C349" s="6" t="s">
        <v>151</v>
      </c>
      <c r="D349" s="6"/>
      <c r="E349" s="6" t="s">
        <v>152</v>
      </c>
      <c r="F349" s="6" t="s">
        <v>201</v>
      </c>
      <c r="G349" s="6"/>
      <c r="H349" s="1"/>
      <c r="I349" s="5"/>
      <c r="J349" s="5"/>
      <c r="K349" s="1"/>
      <c r="L349" s="5"/>
      <c r="M349" s="5"/>
      <c r="N349" s="26"/>
      <c r="O349" s="1"/>
      <c r="P349" s="1"/>
      <c r="Q349" s="1"/>
      <c r="R349" s="1"/>
      <c r="S349" s="1"/>
      <c r="T349" s="1"/>
      <c r="U349" s="1"/>
      <c r="V349" s="5"/>
      <c r="W349" s="5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37" t="e">
        <f>BQ349+BP349+BO349+BN349+BM349+#REF!+#REF!+BG349+BF349+#REF!+BC349+#REF!+#REF!+AY349+#REF!+#REF!+#REF!+#REF!+AS349+#REF!+#REF!+#REF!+#REF!+AM349+AK349+#REF!+#REF!+#REF!+AF349+AD349+AC349+AB349+BL349+AA349+Z349+Y349+X349+U349+T349+S349+R349+Q349+P349+O349+N349+M349+L349+K349+J349+I349+H349</f>
        <v>#REF!</v>
      </c>
    </row>
    <row r="350" spans="1:70" hidden="1">
      <c r="A350" s="6" t="s">
        <v>609</v>
      </c>
      <c r="B350" s="6" t="s">
        <v>7552</v>
      </c>
      <c r="C350" s="6" t="s">
        <v>151</v>
      </c>
      <c r="D350" s="6"/>
      <c r="E350" s="6" t="s">
        <v>152</v>
      </c>
      <c r="F350" s="6" t="s">
        <v>201</v>
      </c>
      <c r="G350" s="6"/>
      <c r="H350" s="1"/>
      <c r="I350" s="5"/>
      <c r="J350" s="5"/>
      <c r="K350" s="1"/>
      <c r="L350" s="5"/>
      <c r="M350" s="5"/>
      <c r="N350" s="26"/>
      <c r="O350" s="1"/>
      <c r="P350" s="1"/>
      <c r="Q350" s="1"/>
      <c r="R350" s="1"/>
      <c r="S350" s="1"/>
      <c r="T350" s="1"/>
      <c r="U350" s="1"/>
      <c r="V350" s="5"/>
      <c r="W350" s="5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37" t="e">
        <f>BQ350+BP350+BO350+BN350+BM350+#REF!+#REF!+BG350+BF350+#REF!+BC350+#REF!+#REF!+AY350+#REF!+#REF!+#REF!+#REF!+AS350+#REF!+#REF!+#REF!+#REF!+AM350+AK350+#REF!+#REF!+#REF!+AF350+AD350+AC350+AB350+BL350+AA350+Z350+Y350+X350+U350+T350+S350+R350+Q350+P350+O350+N350+M350+L350+K350+J350+I350+H350</f>
        <v>#REF!</v>
      </c>
    </row>
    <row r="351" spans="1:70" hidden="1">
      <c r="A351" s="6" t="s">
        <v>6525</v>
      </c>
      <c r="B351" s="6" t="s">
        <v>7553</v>
      </c>
      <c r="C351" s="6" t="s">
        <v>151</v>
      </c>
      <c r="D351" s="6"/>
      <c r="E351" s="6" t="s">
        <v>8186</v>
      </c>
      <c r="F351" s="6" t="s">
        <v>201</v>
      </c>
      <c r="G351" s="6"/>
      <c r="H351" s="1"/>
      <c r="I351" s="5"/>
      <c r="J351" s="5"/>
      <c r="K351" s="1"/>
      <c r="L351" s="5"/>
      <c r="M351" s="5"/>
      <c r="N351" s="26"/>
      <c r="O351" s="1"/>
      <c r="P351" s="1"/>
      <c r="Q351" s="1"/>
      <c r="R351" s="1"/>
      <c r="S351" s="1"/>
      <c r="T351" s="1"/>
      <c r="U351" s="1"/>
      <c r="V351" s="5"/>
      <c r="W351" s="5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37" t="e">
        <f>BQ351+BP351+BO351+BN351+BM351+#REF!+#REF!+BG351+BF351+#REF!+BC351+#REF!+#REF!+AY351+#REF!+#REF!+#REF!+#REF!+AS351+#REF!+#REF!+#REF!+#REF!+AM351+AK351+#REF!+#REF!+#REF!+AF351+AD351+AC351+AB351+BL351+AA351+Z351+Y351+X351+U351+T351+S351+R351+Q351+P351+O351+N351+M351+L351+K351+J351+I351+H351</f>
        <v>#REF!</v>
      </c>
    </row>
    <row r="352" spans="1:70" hidden="1">
      <c r="A352" s="6" t="s">
        <v>6526</v>
      </c>
      <c r="B352" s="6" t="s">
        <v>7554</v>
      </c>
      <c r="C352" s="6" t="s">
        <v>151</v>
      </c>
      <c r="D352" s="6"/>
      <c r="E352" s="6" t="s">
        <v>8192</v>
      </c>
      <c r="F352" s="6" t="s">
        <v>201</v>
      </c>
      <c r="G352" s="6"/>
      <c r="H352" s="1"/>
      <c r="I352" s="5"/>
      <c r="J352" s="5"/>
      <c r="K352" s="1"/>
      <c r="L352" s="5"/>
      <c r="M352" s="5"/>
      <c r="N352" s="26"/>
      <c r="O352" s="1"/>
      <c r="P352" s="1"/>
      <c r="Q352" s="1"/>
      <c r="R352" s="1"/>
      <c r="S352" s="1"/>
      <c r="T352" s="1"/>
      <c r="U352" s="1"/>
      <c r="V352" s="5"/>
      <c r="W352" s="5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37" t="e">
        <f>BQ352+BP352+BO352+BN352+BM352+#REF!+#REF!+BG352+BF352+#REF!+BC352+#REF!+#REF!+AY352+#REF!+#REF!+#REF!+#REF!+AS352+#REF!+#REF!+#REF!+#REF!+AM352+AK352+#REF!+#REF!+#REF!+AF352+AD352+AC352+AB352+BL352+AA352+Z352+Y352+X352+U352+T352+S352+R352+Q352+P352+O352+N352+M352+L352+K352+J352+I352+H352</f>
        <v>#REF!</v>
      </c>
    </row>
    <row r="353" spans="1:70" hidden="1">
      <c r="A353" s="6" t="s">
        <v>6527</v>
      </c>
      <c r="B353" s="6" t="s">
        <v>7555</v>
      </c>
      <c r="C353" s="6" t="s">
        <v>151</v>
      </c>
      <c r="D353" s="6"/>
      <c r="E353" s="6" t="s">
        <v>8192</v>
      </c>
      <c r="F353" s="6" t="s">
        <v>201</v>
      </c>
      <c r="G353" s="6"/>
      <c r="H353" s="1"/>
      <c r="I353" s="5"/>
      <c r="J353" s="5"/>
      <c r="K353" s="1"/>
      <c r="L353" s="5"/>
      <c r="M353" s="5"/>
      <c r="N353" s="26"/>
      <c r="O353" s="1"/>
      <c r="P353" s="1"/>
      <c r="Q353" s="1"/>
      <c r="R353" s="1"/>
      <c r="S353" s="1"/>
      <c r="T353" s="1"/>
      <c r="U353" s="1"/>
      <c r="V353" s="5"/>
      <c r="W353" s="5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37" t="e">
        <f>BQ353+BP353+BO353+BN353+BM353+#REF!+#REF!+BG353+BF353+#REF!+BC353+#REF!+#REF!+AY353+#REF!+#REF!+#REF!+#REF!+AS353+#REF!+#REF!+#REF!+#REF!+AM353+AK353+#REF!+#REF!+#REF!+AF353+AD353+AC353+AB353+BL353+AA353+Z353+Y353+X353+U353+T353+S353+R353+Q353+P353+O353+N353+M353+L353+K353+J353+I353+H353</f>
        <v>#REF!</v>
      </c>
    </row>
    <row r="354" spans="1:70" hidden="1">
      <c r="A354" s="6" t="s">
        <v>397</v>
      </c>
      <c r="B354" s="6" t="s">
        <v>398</v>
      </c>
      <c r="C354" s="6" t="s">
        <v>7</v>
      </c>
      <c r="D354" s="6" t="s">
        <v>67</v>
      </c>
      <c r="E354" s="6" t="s">
        <v>67</v>
      </c>
      <c r="F354" s="6" t="s">
        <v>201</v>
      </c>
      <c r="G354" s="6"/>
      <c r="H354" s="1"/>
      <c r="I354" s="5"/>
      <c r="J354" s="5"/>
      <c r="K354" s="1"/>
      <c r="L354" s="5"/>
      <c r="M354" s="5"/>
      <c r="N354" s="26"/>
      <c r="O354" s="1"/>
      <c r="P354" s="1"/>
      <c r="Q354" s="1"/>
      <c r="R354" s="1"/>
      <c r="S354" s="1"/>
      <c r="T354" s="1"/>
      <c r="U354" s="1"/>
      <c r="V354" s="5"/>
      <c r="W354" s="5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37" t="e">
        <f>BQ354+BP354+BO354+BN354+BM354+#REF!+#REF!+BG354+BF354+#REF!+BC354+#REF!+#REF!+AY354+#REF!+#REF!+#REF!+#REF!+AS354+#REF!+#REF!+#REF!+#REF!+AM354+AK354+#REF!+#REF!+#REF!+AF354+AD354+AC354+AB354+BL354+AA354+Z354+Y354+X354+U354+T354+S354+R354+Q354+P354+O354+N354+M354+L354+K354+J354+I354+H354</f>
        <v>#REF!</v>
      </c>
    </row>
    <row r="355" spans="1:70" hidden="1">
      <c r="A355" s="6" t="s">
        <v>6528</v>
      </c>
      <c r="B355" s="6" t="s">
        <v>7556</v>
      </c>
      <c r="C355" s="6" t="s">
        <v>151</v>
      </c>
      <c r="D355" s="6"/>
      <c r="E355" s="6" t="s">
        <v>8186</v>
      </c>
      <c r="F355" s="6" t="s">
        <v>201</v>
      </c>
      <c r="G355" s="6"/>
      <c r="H355" s="1"/>
      <c r="I355" s="5"/>
      <c r="J355" s="5"/>
      <c r="K355" s="1"/>
      <c r="L355" s="5"/>
      <c r="M355" s="5"/>
      <c r="N355" s="26"/>
      <c r="O355" s="1"/>
      <c r="P355" s="1"/>
      <c r="Q355" s="1"/>
      <c r="R355" s="1"/>
      <c r="S355" s="1"/>
      <c r="T355" s="1"/>
      <c r="U355" s="1"/>
      <c r="V355" s="5"/>
      <c r="W355" s="5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37" t="e">
        <f>BQ355+BP355+BO355+BN355+BM355+#REF!+#REF!+BG355+BF355+#REF!+BC355+#REF!+#REF!+AY355+#REF!+#REF!+#REF!+#REF!+AS355+#REF!+#REF!+#REF!+#REF!+AM355+AK355+#REF!+#REF!+#REF!+AF355+AD355+AC355+AB355+BL355+AA355+Z355+Y355+X355+U355+T355+S355+R355+Q355+P355+O355+N355+M355+L355+K355+J355+I355+H355</f>
        <v>#REF!</v>
      </c>
    </row>
    <row r="356" spans="1:70" hidden="1">
      <c r="A356" s="6" t="s">
        <v>610</v>
      </c>
      <c r="B356" s="6" t="s">
        <v>611</v>
      </c>
      <c r="C356" s="6" t="s">
        <v>151</v>
      </c>
      <c r="D356" s="6"/>
      <c r="E356" s="6" t="s">
        <v>152</v>
      </c>
      <c r="F356" s="6" t="s">
        <v>201</v>
      </c>
      <c r="G356" s="6"/>
      <c r="H356" s="1"/>
      <c r="I356" s="5"/>
      <c r="J356" s="5"/>
      <c r="K356" s="1"/>
      <c r="L356" s="5"/>
      <c r="M356" s="5"/>
      <c r="N356" s="26"/>
      <c r="O356" s="1"/>
      <c r="P356" s="1"/>
      <c r="Q356" s="1"/>
      <c r="R356" s="1"/>
      <c r="S356" s="1"/>
      <c r="T356" s="1"/>
      <c r="U356" s="1"/>
      <c r="V356" s="5"/>
      <c r="W356" s="5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37" t="e">
        <f>BQ356+BP356+BO356+BN356+BM356+#REF!+#REF!+BG356+BF356+#REF!+BC356+#REF!+#REF!+AY356+#REF!+#REF!+#REF!+#REF!+AS356+#REF!+#REF!+#REF!+#REF!+AM356+AK356+#REF!+#REF!+#REF!+AF356+AD356+AC356+AB356+BL356+AA356+Z356+Y356+X356+U356+T356+S356+R356+Q356+P356+O356+N356+M356+L356+K356+J356+I356+H356</f>
        <v>#REF!</v>
      </c>
    </row>
    <row r="357" spans="1:70" hidden="1">
      <c r="A357" s="6" t="s">
        <v>6529</v>
      </c>
      <c r="B357" s="6" t="s">
        <v>7557</v>
      </c>
      <c r="C357" s="6" t="s">
        <v>151</v>
      </c>
      <c r="D357" s="6"/>
      <c r="E357" s="6" t="s">
        <v>8186</v>
      </c>
      <c r="F357" s="6" t="s">
        <v>201</v>
      </c>
      <c r="G357" s="6"/>
      <c r="H357" s="1"/>
      <c r="I357" s="5"/>
      <c r="J357" s="5"/>
      <c r="K357" s="1"/>
      <c r="L357" s="5"/>
      <c r="M357" s="5"/>
      <c r="N357" s="26"/>
      <c r="O357" s="1"/>
      <c r="P357" s="1"/>
      <c r="Q357" s="1"/>
      <c r="R357" s="1"/>
      <c r="S357" s="1"/>
      <c r="T357" s="1"/>
      <c r="U357" s="1"/>
      <c r="V357" s="5"/>
      <c r="W357" s="5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37" t="e">
        <f>BQ357+BP357+BO357+BN357+BM357+#REF!+#REF!+BG357+BF357+#REF!+BC357+#REF!+#REF!+AY357+#REF!+#REF!+#REF!+#REF!+AS357+#REF!+#REF!+#REF!+#REF!+AM357+AK357+#REF!+#REF!+#REF!+AF357+AD357+AC357+AB357+BL357+AA357+Z357+Y357+X357+U357+T357+S357+R357+Q357+P357+O357+N357+M357+L357+K357+J357+I357+H357</f>
        <v>#REF!</v>
      </c>
    </row>
    <row r="358" spans="1:70" hidden="1">
      <c r="A358" s="6" t="s">
        <v>399</v>
      </c>
      <c r="B358" s="6" t="s">
        <v>400</v>
      </c>
      <c r="C358" s="6" t="s">
        <v>7</v>
      </c>
      <c r="D358" s="6" t="s">
        <v>18</v>
      </c>
      <c r="E358" s="6" t="s">
        <v>13</v>
      </c>
      <c r="F358" s="6" t="s">
        <v>201</v>
      </c>
      <c r="G358" s="6"/>
      <c r="H358" s="1"/>
      <c r="I358" s="5"/>
      <c r="J358" s="5"/>
      <c r="K358" s="1"/>
      <c r="L358" s="5"/>
      <c r="M358" s="5"/>
      <c r="N358" s="26"/>
      <c r="O358" s="1"/>
      <c r="P358" s="1"/>
      <c r="Q358" s="1"/>
      <c r="R358" s="1"/>
      <c r="S358" s="1"/>
      <c r="T358" s="1"/>
      <c r="U358" s="1"/>
      <c r="V358" s="5"/>
      <c r="W358" s="5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37" t="e">
        <f>BQ358+BP358+BO358+BN358+BM358+#REF!+#REF!+BG358+BF358+#REF!+BC358+#REF!+#REF!+AY358+#REF!+#REF!+#REF!+#REF!+AS358+#REF!+#REF!+#REF!+#REF!+AM358+AK358+#REF!+#REF!+#REF!+AF358+AD358+AC358+AB358+BL358+AA358+Z358+Y358+X358+U358+T358+S358+R358+Q358+P358+O358+N358+M358+L358+K358+J358+I358+H358</f>
        <v>#REF!</v>
      </c>
    </row>
    <row r="359" spans="1:70" hidden="1">
      <c r="A359" s="6" t="s">
        <v>612</v>
      </c>
      <c r="B359" s="6" t="s">
        <v>613</v>
      </c>
      <c r="C359" s="6" t="s">
        <v>151</v>
      </c>
      <c r="D359" s="6"/>
      <c r="E359" s="6" t="s">
        <v>152</v>
      </c>
      <c r="F359" s="6" t="s">
        <v>201</v>
      </c>
      <c r="G359" s="6"/>
      <c r="H359" s="1"/>
      <c r="I359" s="5"/>
      <c r="J359" s="5"/>
      <c r="K359" s="1"/>
      <c r="L359" s="5"/>
      <c r="M359" s="5"/>
      <c r="N359" s="26"/>
      <c r="O359" s="1"/>
      <c r="P359" s="1"/>
      <c r="Q359" s="1"/>
      <c r="R359" s="1"/>
      <c r="S359" s="1"/>
      <c r="T359" s="1"/>
      <c r="U359" s="1"/>
      <c r="V359" s="5"/>
      <c r="W359" s="5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37" t="e">
        <f>BQ359+BP359+BO359+BN359+BM359+#REF!+#REF!+BG359+BF359+#REF!+BC359+#REF!+#REF!+AY359+#REF!+#REF!+#REF!+#REF!+AS359+#REF!+#REF!+#REF!+#REF!+AM359+AK359+#REF!+#REF!+#REF!+AF359+AD359+AC359+AB359+BL359+AA359+Z359+Y359+X359+U359+T359+S359+R359+Q359+P359+O359+N359+M359+L359+K359+J359+I359+H359</f>
        <v>#REF!</v>
      </c>
    </row>
    <row r="360" spans="1:70" hidden="1">
      <c r="A360" s="6" t="s">
        <v>614</v>
      </c>
      <c r="B360" s="6" t="s">
        <v>615</v>
      </c>
      <c r="C360" s="6" t="s">
        <v>151</v>
      </c>
      <c r="D360" s="6"/>
      <c r="E360" s="6" t="s">
        <v>152</v>
      </c>
      <c r="F360" s="6" t="s">
        <v>201</v>
      </c>
      <c r="G360" s="6"/>
      <c r="H360" s="1"/>
      <c r="I360" s="5"/>
      <c r="J360" s="5"/>
      <c r="K360" s="1"/>
      <c r="L360" s="5"/>
      <c r="M360" s="5"/>
      <c r="N360" s="26"/>
      <c r="O360" s="1"/>
      <c r="P360" s="1"/>
      <c r="Q360" s="1"/>
      <c r="R360" s="1"/>
      <c r="S360" s="1"/>
      <c r="T360" s="1"/>
      <c r="U360" s="1"/>
      <c r="V360" s="5"/>
      <c r="W360" s="5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37" t="e">
        <f>BQ360+BP360+BO360+BN360+BM360+#REF!+#REF!+BG360+BF360+#REF!+BC360+#REF!+#REF!+AY360+#REF!+#REF!+#REF!+#REF!+AS360+#REF!+#REF!+#REF!+#REF!+AM360+AK360+#REF!+#REF!+#REF!+AF360+AD360+AC360+AB360+BL360+AA360+Z360+Y360+X360+U360+T360+S360+R360+Q360+P360+O360+N360+M360+L360+K360+J360+I360+H360</f>
        <v>#REF!</v>
      </c>
    </row>
    <row r="361" spans="1:70" hidden="1">
      <c r="A361" s="6" t="s">
        <v>401</v>
      </c>
      <c r="B361" s="6" t="s">
        <v>402</v>
      </c>
      <c r="C361" s="6" t="s">
        <v>7</v>
      </c>
      <c r="D361" s="6" t="s">
        <v>67</v>
      </c>
      <c r="E361" s="6" t="s">
        <v>67</v>
      </c>
      <c r="F361" s="6" t="s">
        <v>201</v>
      </c>
      <c r="G361" s="6"/>
      <c r="H361" s="1"/>
      <c r="I361" s="5"/>
      <c r="J361" s="5"/>
      <c r="K361" s="1"/>
      <c r="L361" s="5"/>
      <c r="M361" s="5"/>
      <c r="N361" s="26"/>
      <c r="O361" s="1"/>
      <c r="P361" s="1"/>
      <c r="Q361" s="1"/>
      <c r="R361" s="1"/>
      <c r="S361" s="1"/>
      <c r="T361" s="1"/>
      <c r="U361" s="1"/>
      <c r="V361" s="5"/>
      <c r="W361" s="5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37" t="e">
        <f>BQ361+BP361+BO361+BN361+BM361+#REF!+#REF!+BG361+BF361+#REF!+BC361+#REF!+#REF!+AY361+#REF!+#REF!+#REF!+#REF!+AS361+#REF!+#REF!+#REF!+#REF!+AM361+AK361+#REF!+#REF!+#REF!+AF361+AD361+AC361+AB361+BL361+AA361+Z361+Y361+X361+U361+T361+S361+R361+Q361+P361+O361+N361+M361+L361+K361+J361+I361+H361</f>
        <v>#REF!</v>
      </c>
    </row>
    <row r="362" spans="1:70" hidden="1">
      <c r="A362" s="6" t="s">
        <v>403</v>
      </c>
      <c r="B362" s="6" t="s">
        <v>404</v>
      </c>
      <c r="C362" s="6" t="s">
        <v>7</v>
      </c>
      <c r="D362" s="6" t="s">
        <v>67</v>
      </c>
      <c r="E362" s="6" t="s">
        <v>67</v>
      </c>
      <c r="F362" s="6" t="s">
        <v>201</v>
      </c>
      <c r="G362" s="6"/>
      <c r="H362" s="1"/>
      <c r="I362" s="5"/>
      <c r="J362" s="5"/>
      <c r="K362" s="1"/>
      <c r="L362" s="5"/>
      <c r="M362" s="5"/>
      <c r="N362" s="26"/>
      <c r="O362" s="1"/>
      <c r="P362" s="1"/>
      <c r="Q362" s="1"/>
      <c r="R362" s="1"/>
      <c r="S362" s="1"/>
      <c r="T362" s="1"/>
      <c r="U362" s="1"/>
      <c r="V362" s="5"/>
      <c r="W362" s="5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37" t="e">
        <f>BQ362+BP362+BO362+BN362+BM362+#REF!+#REF!+BG362+BF362+#REF!+BC362+#REF!+#REF!+AY362+#REF!+#REF!+#REF!+#REF!+AS362+#REF!+#REF!+#REF!+#REF!+AM362+AK362+#REF!+#REF!+#REF!+AF362+AD362+AC362+AB362+BL362+AA362+Z362+Y362+X362+U362+T362+S362+R362+Q362+P362+O362+N362+M362+L362+K362+J362+I362+H362</f>
        <v>#REF!</v>
      </c>
    </row>
    <row r="363" spans="1:70" hidden="1">
      <c r="A363" s="6" t="s">
        <v>405</v>
      </c>
      <c r="B363" s="6" t="s">
        <v>406</v>
      </c>
      <c r="C363" s="6" t="s">
        <v>7</v>
      </c>
      <c r="D363" s="6" t="s">
        <v>67</v>
      </c>
      <c r="E363" s="6" t="s">
        <v>67</v>
      </c>
      <c r="F363" s="6" t="s">
        <v>201</v>
      </c>
      <c r="G363" s="6"/>
      <c r="H363" s="1"/>
      <c r="I363" s="5"/>
      <c r="J363" s="5"/>
      <c r="K363" s="1"/>
      <c r="L363" s="5"/>
      <c r="M363" s="5"/>
      <c r="N363" s="26"/>
      <c r="O363" s="1"/>
      <c r="P363" s="1"/>
      <c r="Q363" s="1"/>
      <c r="R363" s="1"/>
      <c r="S363" s="1"/>
      <c r="T363" s="1"/>
      <c r="U363" s="1"/>
      <c r="V363" s="5"/>
      <c r="W363" s="5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37" t="e">
        <f>BQ363+BP363+BO363+BN363+BM363+#REF!+#REF!+BG363+BF363+#REF!+BC363+#REF!+#REF!+AY363+#REF!+#REF!+#REF!+#REF!+AS363+#REF!+#REF!+#REF!+#REF!+AM363+AK363+#REF!+#REF!+#REF!+AF363+AD363+AC363+AB363+BL363+AA363+Z363+Y363+X363+U363+T363+S363+R363+Q363+P363+O363+N363+M363+L363+K363+J363+I363+H363</f>
        <v>#REF!</v>
      </c>
    </row>
    <row r="364" spans="1:70" hidden="1">
      <c r="A364" s="6" t="s">
        <v>407</v>
      </c>
      <c r="B364" s="6" t="s">
        <v>408</v>
      </c>
      <c r="C364" s="6" t="s">
        <v>7</v>
      </c>
      <c r="D364" s="6" t="s">
        <v>67</v>
      </c>
      <c r="E364" s="6" t="s">
        <v>67</v>
      </c>
      <c r="F364" s="6" t="s">
        <v>201</v>
      </c>
      <c r="G364" s="6"/>
      <c r="H364" s="1"/>
      <c r="I364" s="5"/>
      <c r="J364" s="5"/>
      <c r="K364" s="1"/>
      <c r="L364" s="5"/>
      <c r="M364" s="5"/>
      <c r="N364" s="26"/>
      <c r="O364" s="1"/>
      <c r="P364" s="1"/>
      <c r="Q364" s="1"/>
      <c r="R364" s="1"/>
      <c r="S364" s="1"/>
      <c r="T364" s="1"/>
      <c r="U364" s="1"/>
      <c r="V364" s="5"/>
      <c r="W364" s="5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37" t="e">
        <f>BQ364+BP364+BO364+BN364+BM364+#REF!+#REF!+BG364+BF364+#REF!+BC364+#REF!+#REF!+AY364+#REF!+#REF!+#REF!+#REF!+AS364+#REF!+#REF!+#REF!+#REF!+AM364+AK364+#REF!+#REF!+#REF!+AF364+AD364+AC364+AB364+BL364+AA364+Z364+Y364+X364+U364+T364+S364+R364+Q364+P364+O364+N364+M364+L364+K364+J364+I364+H364</f>
        <v>#REF!</v>
      </c>
    </row>
    <row r="365" spans="1:70" hidden="1">
      <c r="A365" s="6" t="s">
        <v>409</v>
      </c>
      <c r="B365" s="6" t="s">
        <v>410</v>
      </c>
      <c r="C365" s="6" t="s">
        <v>7</v>
      </c>
      <c r="D365" s="6" t="s">
        <v>18</v>
      </c>
      <c r="E365" s="6" t="s">
        <v>13</v>
      </c>
      <c r="F365" s="6" t="s">
        <v>201</v>
      </c>
      <c r="G365" s="6"/>
      <c r="H365" s="1"/>
      <c r="I365" s="5"/>
      <c r="J365" s="5"/>
      <c r="K365" s="1"/>
      <c r="L365" s="5"/>
      <c r="M365" s="5"/>
      <c r="N365" s="26"/>
      <c r="O365" s="1"/>
      <c r="P365" s="1"/>
      <c r="Q365" s="1"/>
      <c r="R365" s="1"/>
      <c r="S365" s="1"/>
      <c r="T365" s="1"/>
      <c r="U365" s="1"/>
      <c r="V365" s="5"/>
      <c r="W365" s="5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37" t="e">
        <f>BQ365+BP365+BO365+BN365+BM365+#REF!+#REF!+BG365+BF365+#REF!+BC365+#REF!+#REF!+AY365+#REF!+#REF!+#REF!+#REF!+AS365+#REF!+#REF!+#REF!+#REF!+AM365+AK365+#REF!+#REF!+#REF!+AF365+AD365+AC365+AB365+BL365+AA365+Z365+Y365+X365+U365+T365+S365+R365+Q365+P365+O365+N365+M365+L365+K365+J365+I365+H365</f>
        <v>#REF!</v>
      </c>
    </row>
    <row r="366" spans="1:70" hidden="1">
      <c r="A366" s="6" t="s">
        <v>616</v>
      </c>
      <c r="B366" s="6" t="s">
        <v>617</v>
      </c>
      <c r="C366" s="6" t="s">
        <v>151</v>
      </c>
      <c r="D366" s="6"/>
      <c r="E366" s="6" t="s">
        <v>152</v>
      </c>
      <c r="F366" s="6" t="s">
        <v>201</v>
      </c>
      <c r="G366" s="6"/>
      <c r="H366" s="1"/>
      <c r="I366" s="5"/>
      <c r="J366" s="5"/>
      <c r="K366" s="1"/>
      <c r="L366" s="5"/>
      <c r="M366" s="5"/>
      <c r="N366" s="26"/>
      <c r="O366" s="1"/>
      <c r="P366" s="1"/>
      <c r="Q366" s="1"/>
      <c r="R366" s="1"/>
      <c r="S366" s="1"/>
      <c r="T366" s="1"/>
      <c r="U366" s="1"/>
      <c r="V366" s="5"/>
      <c r="W366" s="5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37" t="e">
        <f>BQ366+BP366+BO366+BN366+BM366+#REF!+#REF!+BG366+BF366+#REF!+BC366+#REF!+#REF!+AY366+#REF!+#REF!+#REF!+#REF!+AS366+#REF!+#REF!+#REF!+#REF!+AM366+AK366+#REF!+#REF!+#REF!+AF366+AD366+AC366+AB366+BL366+AA366+Z366+Y366+X366+U366+T366+S366+R366+Q366+P366+O366+N366+M366+L366+K366+J366+I366+H366</f>
        <v>#REF!</v>
      </c>
    </row>
    <row r="367" spans="1:70" hidden="1">
      <c r="A367" s="6" t="s">
        <v>618</v>
      </c>
      <c r="B367" s="6" t="s">
        <v>619</v>
      </c>
      <c r="C367" s="6" t="s">
        <v>151</v>
      </c>
      <c r="D367" s="6"/>
      <c r="E367" s="6" t="s">
        <v>152</v>
      </c>
      <c r="F367" s="6" t="s">
        <v>201</v>
      </c>
      <c r="G367" s="6"/>
      <c r="H367" s="1"/>
      <c r="I367" s="5"/>
      <c r="J367" s="5"/>
      <c r="K367" s="1"/>
      <c r="L367" s="5"/>
      <c r="M367" s="5"/>
      <c r="N367" s="26"/>
      <c r="O367" s="1"/>
      <c r="P367" s="1"/>
      <c r="Q367" s="1"/>
      <c r="R367" s="1"/>
      <c r="S367" s="1"/>
      <c r="T367" s="1"/>
      <c r="U367" s="1"/>
      <c r="V367" s="5"/>
      <c r="W367" s="5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37" t="e">
        <f>BQ367+BP367+BO367+BN367+BM367+#REF!+#REF!+BG367+BF367+#REF!+BC367+#REF!+#REF!+AY367+#REF!+#REF!+#REF!+#REF!+AS367+#REF!+#REF!+#REF!+#REF!+AM367+AK367+#REF!+#REF!+#REF!+AF367+AD367+AC367+AB367+BL367+AA367+Z367+Y367+X367+U367+T367+S367+R367+Q367+P367+O367+N367+M367+L367+K367+J367+I367+H367</f>
        <v>#REF!</v>
      </c>
    </row>
    <row r="368" spans="1:70" hidden="1">
      <c r="A368" s="6" t="s">
        <v>620</v>
      </c>
      <c r="B368" s="6" t="s">
        <v>621</v>
      </c>
      <c r="C368" s="6" t="s">
        <v>151</v>
      </c>
      <c r="D368" s="6"/>
      <c r="E368" s="6" t="s">
        <v>152</v>
      </c>
      <c r="F368" s="6" t="s">
        <v>201</v>
      </c>
      <c r="G368" s="6"/>
      <c r="H368" s="1"/>
      <c r="I368" s="5"/>
      <c r="J368" s="5"/>
      <c r="K368" s="1"/>
      <c r="L368" s="5"/>
      <c r="M368" s="5"/>
      <c r="N368" s="26"/>
      <c r="O368" s="1"/>
      <c r="P368" s="1"/>
      <c r="Q368" s="1"/>
      <c r="R368" s="1"/>
      <c r="S368" s="1"/>
      <c r="T368" s="1"/>
      <c r="U368" s="1"/>
      <c r="V368" s="5"/>
      <c r="W368" s="5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37" t="e">
        <f>BQ368+BP368+BO368+BN368+BM368+#REF!+#REF!+BG368+BF368+#REF!+BC368+#REF!+#REF!+AY368+#REF!+#REF!+#REF!+#REF!+AS368+#REF!+#REF!+#REF!+#REF!+AM368+AK368+#REF!+#REF!+#REF!+AF368+AD368+AC368+AB368+BL368+AA368+Z368+Y368+X368+U368+T368+S368+R368+Q368+P368+O368+N368+M368+L368+K368+J368+I368+H368</f>
        <v>#REF!</v>
      </c>
    </row>
    <row r="369" spans="1:70" hidden="1">
      <c r="A369" s="6" t="s">
        <v>622</v>
      </c>
      <c r="B369" s="6" t="s">
        <v>617</v>
      </c>
      <c r="C369" s="6" t="s">
        <v>151</v>
      </c>
      <c r="D369" s="6"/>
      <c r="E369" s="6" t="s">
        <v>152</v>
      </c>
      <c r="F369" s="6" t="s">
        <v>201</v>
      </c>
      <c r="G369" s="6"/>
      <c r="H369" s="1"/>
      <c r="I369" s="5"/>
      <c r="J369" s="5"/>
      <c r="K369" s="1"/>
      <c r="L369" s="5"/>
      <c r="M369" s="5"/>
      <c r="N369" s="26"/>
      <c r="O369" s="1"/>
      <c r="P369" s="1"/>
      <c r="Q369" s="1"/>
      <c r="R369" s="1"/>
      <c r="S369" s="1"/>
      <c r="T369" s="1"/>
      <c r="U369" s="1"/>
      <c r="V369" s="5"/>
      <c r="W369" s="5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37" t="e">
        <f>BQ369+BP369+BO369+BN369+BM369+#REF!+#REF!+BG369+BF369+#REF!+BC369+#REF!+#REF!+AY369+#REF!+#REF!+#REF!+#REF!+AS369+#REF!+#REF!+#REF!+#REF!+AM369+AK369+#REF!+#REF!+#REF!+AF369+AD369+AC369+AB369+BL369+AA369+Z369+Y369+X369+U369+T369+S369+R369+Q369+P369+O369+N369+M369+L369+K369+J369+I369+H369</f>
        <v>#REF!</v>
      </c>
    </row>
    <row r="370" spans="1:70" hidden="1">
      <c r="A370" s="6" t="s">
        <v>7189</v>
      </c>
      <c r="B370" s="6" t="s">
        <v>7384</v>
      </c>
      <c r="C370" s="6" t="s">
        <v>7</v>
      </c>
      <c r="D370" s="6" t="s">
        <v>8180</v>
      </c>
      <c r="E370" s="6" t="s">
        <v>8185</v>
      </c>
      <c r="F370" s="6" t="s">
        <v>201</v>
      </c>
      <c r="G370" s="6"/>
      <c r="H370" s="1"/>
      <c r="I370" s="5"/>
      <c r="J370" s="5"/>
      <c r="K370" s="1"/>
      <c r="L370" s="5"/>
      <c r="M370" s="5"/>
      <c r="N370" s="26"/>
      <c r="O370" s="1"/>
      <c r="P370" s="1"/>
      <c r="Q370" s="1"/>
      <c r="R370" s="1"/>
      <c r="S370" s="1"/>
      <c r="T370" s="1"/>
      <c r="U370" s="1"/>
      <c r="V370" s="5"/>
      <c r="W370" s="5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37" t="e">
        <f>BQ370+BP370+BO370+BN370+BM370+#REF!+#REF!+BG370+BF370+#REF!+BC370+#REF!+#REF!+AY370+#REF!+#REF!+#REF!+#REF!+AS370+#REF!+#REF!+#REF!+#REF!+AM370+AK370+#REF!+#REF!+#REF!+AF370+AD370+AC370+AB370+BL370+AA370+Z370+Y370+X370+U370+T370+S370+R370+Q370+P370+O370+N370+M370+L370+K370+J370+I370+H370</f>
        <v>#REF!</v>
      </c>
    </row>
    <row r="371" spans="1:70" hidden="1">
      <c r="A371" s="6" t="s">
        <v>623</v>
      </c>
      <c r="B371" s="6" t="s">
        <v>624</v>
      </c>
      <c r="C371" s="6" t="s">
        <v>7</v>
      </c>
      <c r="D371" s="6" t="s">
        <v>67</v>
      </c>
      <c r="E371" s="6" t="s">
        <v>67</v>
      </c>
      <c r="F371" s="6" t="s">
        <v>625</v>
      </c>
      <c r="G371" s="6"/>
      <c r="H371" s="1"/>
      <c r="I371" s="5"/>
      <c r="J371" s="5"/>
      <c r="K371" s="1"/>
      <c r="L371" s="5"/>
      <c r="M371" s="5"/>
      <c r="N371" s="26"/>
      <c r="O371" s="1"/>
      <c r="P371" s="1"/>
      <c r="Q371" s="1"/>
      <c r="R371" s="1"/>
      <c r="S371" s="1"/>
      <c r="T371" s="1"/>
      <c r="U371" s="1"/>
      <c r="V371" s="5"/>
      <c r="W371" s="5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37" t="e">
        <f>BQ371+BP371+BO371+BN371+BM371+#REF!+#REF!+BG371+BF371+#REF!+BC371+#REF!+#REF!+AY371+#REF!+#REF!+#REF!+#REF!+AS371+#REF!+#REF!+#REF!+#REF!+AM371+AK371+#REF!+#REF!+#REF!+AF371+AD371+AC371+AB371+BL371+AA371+Z371+Y371+X371+U371+T371+S371+R371+Q371+P371+O371+N371+M371+L371+K371+J371+I371+H371</f>
        <v>#REF!</v>
      </c>
    </row>
    <row r="372" spans="1:70" hidden="1">
      <c r="A372" s="6" t="s">
        <v>626</v>
      </c>
      <c r="B372" s="6" t="s">
        <v>627</v>
      </c>
      <c r="C372" s="6" t="s">
        <v>7</v>
      </c>
      <c r="D372" s="6" t="s">
        <v>18</v>
      </c>
      <c r="E372" s="6" t="s">
        <v>31</v>
      </c>
      <c r="F372" s="6" t="s">
        <v>625</v>
      </c>
      <c r="G372" s="6"/>
      <c r="H372" s="1"/>
      <c r="I372" s="5"/>
      <c r="J372" s="5"/>
      <c r="K372" s="1"/>
      <c r="L372" s="5"/>
      <c r="M372" s="5"/>
      <c r="N372" s="26"/>
      <c r="O372" s="1"/>
      <c r="P372" s="1"/>
      <c r="Q372" s="1"/>
      <c r="R372" s="1"/>
      <c r="S372" s="1"/>
      <c r="T372" s="1"/>
      <c r="U372" s="1"/>
      <c r="V372" s="5"/>
      <c r="W372" s="5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37" t="e">
        <f>BQ372+BP372+BO372+BN372+BM372+#REF!+#REF!+BG372+BF372+#REF!+BC372+#REF!+#REF!+AY372+#REF!+#REF!+#REF!+#REF!+AS372+#REF!+#REF!+#REF!+#REF!+AM372+AK372+#REF!+#REF!+#REF!+AF372+AD372+AC372+AB372+BL372+AA372+Z372+Y372+X372+U372+T372+S372+R372+Q372+P372+O372+N372+M372+L372+K372+J372+I372+H372</f>
        <v>#REF!</v>
      </c>
    </row>
    <row r="373" spans="1:70" hidden="1">
      <c r="A373" s="6" t="s">
        <v>754</v>
      </c>
      <c r="B373" s="6" t="s">
        <v>755</v>
      </c>
      <c r="C373" s="6" t="s">
        <v>151</v>
      </c>
      <c r="D373" s="6"/>
      <c r="E373" s="6" t="s">
        <v>152</v>
      </c>
      <c r="F373" s="6" t="s">
        <v>625</v>
      </c>
      <c r="G373" s="6"/>
      <c r="H373" s="1"/>
      <c r="I373" s="5"/>
      <c r="J373" s="5"/>
      <c r="K373" s="1"/>
      <c r="L373" s="5"/>
      <c r="M373" s="5"/>
      <c r="N373" s="26"/>
      <c r="O373" s="1"/>
      <c r="P373" s="1"/>
      <c r="Q373" s="1"/>
      <c r="R373" s="1"/>
      <c r="S373" s="1"/>
      <c r="T373" s="1"/>
      <c r="U373" s="1"/>
      <c r="V373" s="5"/>
      <c r="W373" s="5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37" t="e">
        <f>BQ373+BP373+BO373+BN373+BM373+#REF!+#REF!+BG373+BF373+#REF!+BC373+#REF!+#REF!+AY373+#REF!+#REF!+#REF!+#REF!+AS373+#REF!+#REF!+#REF!+#REF!+AM373+AK373+#REF!+#REF!+#REF!+AF373+AD373+AC373+AB373+BL373+AA373+Z373+Y373+X373+U373+T373+S373+R373+Q373+P373+O373+N373+M373+L373+K373+J373+I373+H373</f>
        <v>#REF!</v>
      </c>
    </row>
    <row r="374" spans="1:70" hidden="1">
      <c r="A374" s="6" t="s">
        <v>756</v>
      </c>
      <c r="B374" s="6" t="s">
        <v>757</v>
      </c>
      <c r="C374" s="6" t="s">
        <v>151</v>
      </c>
      <c r="D374" s="6"/>
      <c r="E374" s="6" t="s">
        <v>152</v>
      </c>
      <c r="F374" s="6" t="s">
        <v>625</v>
      </c>
      <c r="G374" s="6"/>
      <c r="H374" s="1"/>
      <c r="I374" s="5"/>
      <c r="J374" s="5"/>
      <c r="K374" s="1"/>
      <c r="L374" s="5"/>
      <c r="M374" s="5"/>
      <c r="N374" s="26"/>
      <c r="O374" s="1"/>
      <c r="P374" s="1"/>
      <c r="Q374" s="1"/>
      <c r="R374" s="1"/>
      <c r="S374" s="1"/>
      <c r="T374" s="1"/>
      <c r="U374" s="1"/>
      <c r="V374" s="5"/>
      <c r="W374" s="5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37" t="e">
        <f>BQ374+BP374+BO374+BN374+BM374+#REF!+#REF!+BG374+BF374+#REF!+BC374+#REF!+#REF!+AY374+#REF!+#REF!+#REF!+#REF!+AS374+#REF!+#REF!+#REF!+#REF!+AM374+AK374+#REF!+#REF!+#REF!+AF374+AD374+AC374+AB374+BL374+AA374+Z374+Y374+X374+U374+T374+S374+R374+Q374+P374+O374+N374+M374+L374+K374+J374+I374+H374</f>
        <v>#REF!</v>
      </c>
    </row>
    <row r="375" spans="1:70" hidden="1">
      <c r="A375" s="6" t="s">
        <v>758</v>
      </c>
      <c r="B375" s="6" t="s">
        <v>759</v>
      </c>
      <c r="C375" s="6" t="s">
        <v>151</v>
      </c>
      <c r="D375" s="6"/>
      <c r="E375" s="6" t="s">
        <v>152</v>
      </c>
      <c r="F375" s="6" t="s">
        <v>625</v>
      </c>
      <c r="G375" s="6"/>
      <c r="H375" s="1"/>
      <c r="I375" s="5"/>
      <c r="J375" s="5"/>
      <c r="K375" s="1"/>
      <c r="L375" s="5"/>
      <c r="M375" s="5"/>
      <c r="N375" s="26"/>
      <c r="O375" s="1"/>
      <c r="P375" s="1"/>
      <c r="Q375" s="1"/>
      <c r="R375" s="1"/>
      <c r="S375" s="1"/>
      <c r="T375" s="1"/>
      <c r="U375" s="1"/>
      <c r="V375" s="5"/>
      <c r="W375" s="5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37" t="e">
        <f>BQ375+BP375+BO375+BN375+BM375+#REF!+#REF!+BG375+BF375+#REF!+BC375+#REF!+#REF!+AY375+#REF!+#REF!+#REF!+#REF!+AS375+#REF!+#REF!+#REF!+#REF!+AM375+AK375+#REF!+#REF!+#REF!+AF375+AD375+AC375+AB375+BL375+AA375+Z375+Y375+X375+U375+T375+S375+R375+Q375+P375+O375+N375+M375+L375+K375+J375+I375+H375</f>
        <v>#REF!</v>
      </c>
    </row>
    <row r="376" spans="1:70" hidden="1">
      <c r="A376" s="6" t="s">
        <v>628</v>
      </c>
      <c r="B376" s="6" t="s">
        <v>629</v>
      </c>
      <c r="C376" s="6" t="s">
        <v>7</v>
      </c>
      <c r="D376" s="6" t="s">
        <v>18</v>
      </c>
      <c r="E376" s="6" t="s">
        <v>21</v>
      </c>
      <c r="F376" s="6" t="s">
        <v>625</v>
      </c>
      <c r="G376" s="6"/>
      <c r="H376" s="1"/>
      <c r="I376" s="5"/>
      <c r="J376" s="5"/>
      <c r="K376" s="1"/>
      <c r="L376" s="5"/>
      <c r="M376" s="5"/>
      <c r="N376" s="26"/>
      <c r="O376" s="1"/>
      <c r="P376" s="1"/>
      <c r="Q376" s="1"/>
      <c r="R376" s="1"/>
      <c r="S376" s="1"/>
      <c r="T376" s="1"/>
      <c r="U376" s="1"/>
      <c r="V376" s="5"/>
      <c r="W376" s="5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37" t="e">
        <f>BQ376+BP376+BO376+BN376+BM376+#REF!+#REF!+BG376+BF376+#REF!+BC376+#REF!+#REF!+AY376+#REF!+#REF!+#REF!+#REF!+AS376+#REF!+#REF!+#REF!+#REF!+AM376+AK376+#REF!+#REF!+#REF!+AF376+AD376+AC376+AB376+BL376+AA376+Z376+Y376+X376+U376+T376+S376+R376+Q376+P376+O376+N376+M376+L376+K376+J376+I376+H376</f>
        <v>#REF!</v>
      </c>
    </row>
    <row r="377" spans="1:70">
      <c r="A377" s="7" t="s">
        <v>630</v>
      </c>
      <c r="B377" s="7" t="s">
        <v>631</v>
      </c>
      <c r="C377" s="7" t="s">
        <v>7</v>
      </c>
      <c r="D377" s="7" t="s">
        <v>8180</v>
      </c>
      <c r="E377" s="7" t="s">
        <v>21</v>
      </c>
      <c r="F377" s="7" t="s">
        <v>625</v>
      </c>
      <c r="G377" s="25"/>
      <c r="H377" s="1"/>
      <c r="I377" s="5"/>
      <c r="J377" s="5"/>
      <c r="K377" s="1"/>
      <c r="L377" s="5"/>
      <c r="M377" s="5"/>
      <c r="N377" s="26"/>
      <c r="O377" s="1"/>
      <c r="P377" s="1">
        <f>1000*35.90722</f>
        <v>35907.22</v>
      </c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37">
        <f>BQ377+BP377+BO377+BN377+BM377+BG377+BF377+BC377+AY377+AS377+AM377+AL377+AK377+AF377+AE377+AD377+AC377+AB377+BK377+BL377+AA377+Z377+Y377+X377+V377+U377+T377+S377+R377+Q377+P377+O377+N377+M377+L377+K377+J377+I377+H377+G377+AX377+W377</f>
        <v>35907.22</v>
      </c>
    </row>
    <row r="378" spans="1:70" hidden="1">
      <c r="A378" s="7" t="s">
        <v>632</v>
      </c>
      <c r="B378" s="7" t="s">
        <v>633</v>
      </c>
      <c r="C378" s="7" t="s">
        <v>7</v>
      </c>
      <c r="D378" s="7" t="s">
        <v>8180</v>
      </c>
      <c r="E378" s="7" t="s">
        <v>21</v>
      </c>
      <c r="F378" s="7" t="s">
        <v>625</v>
      </c>
      <c r="G378" s="25"/>
      <c r="H378" s="1"/>
      <c r="I378" s="5"/>
      <c r="J378" s="5"/>
      <c r="K378" s="1"/>
      <c r="L378" s="5"/>
      <c r="M378" s="5"/>
      <c r="N378" s="26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37">
        <f t="shared" ref="BR378:BR379" si="6">BQ378+BP378+BO378+BN378+BM378+BG378+BF378+BC378+AY378+AS378+AM378+AL378+AK378+AF378+AE378+AD378+AC378+AB378+++BK378+BL378+AA378+Z378+Y378+X378+V378+U378+T378+S378+R378+Q378+P378+O378+N378+M378+L378+K378+J378+I378+H378+G378</f>
        <v>0</v>
      </c>
    </row>
    <row r="379" spans="1:70" hidden="1">
      <c r="A379" s="7" t="s">
        <v>634</v>
      </c>
      <c r="B379" s="7" t="s">
        <v>635</v>
      </c>
      <c r="C379" s="7" t="s">
        <v>7</v>
      </c>
      <c r="D379" s="7" t="s">
        <v>8180</v>
      </c>
      <c r="E379" s="7" t="s">
        <v>21</v>
      </c>
      <c r="F379" s="7" t="s">
        <v>625</v>
      </c>
      <c r="G379" s="25"/>
      <c r="H379" s="1"/>
      <c r="I379" s="5"/>
      <c r="J379" s="5"/>
      <c r="K379" s="1"/>
      <c r="L379" s="5"/>
      <c r="M379" s="5"/>
      <c r="N379" s="26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37">
        <f t="shared" si="6"/>
        <v>0</v>
      </c>
    </row>
    <row r="380" spans="1:70" hidden="1">
      <c r="A380" s="6" t="s">
        <v>636</v>
      </c>
      <c r="B380" s="6" t="s">
        <v>637</v>
      </c>
      <c r="C380" s="6" t="s">
        <v>7</v>
      </c>
      <c r="D380" s="6" t="s">
        <v>18</v>
      </c>
      <c r="E380" s="6" t="s">
        <v>31</v>
      </c>
      <c r="F380" s="6" t="s">
        <v>625</v>
      </c>
      <c r="G380" s="6"/>
      <c r="H380" s="1"/>
      <c r="I380" s="5"/>
      <c r="J380" s="5"/>
      <c r="K380" s="1"/>
      <c r="L380" s="5"/>
      <c r="M380" s="5"/>
      <c r="N380" s="26"/>
      <c r="O380" s="1"/>
      <c r="P380" s="1"/>
      <c r="Q380" s="1"/>
      <c r="R380" s="1"/>
      <c r="S380" s="1"/>
      <c r="T380" s="1"/>
      <c r="U380" s="1"/>
      <c r="V380" s="5"/>
      <c r="W380" s="5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37" t="e">
        <f>BQ380+BP380+BO380+BN380+BM380+#REF!+#REF!+BG380+BF380+#REF!+BC380+#REF!+#REF!+AY380+#REF!+#REF!+#REF!+#REF!+AS380+#REF!+#REF!+#REF!+#REF!+AM380+AK380+#REF!+#REF!+#REF!+AF380+AD380+AC380+AB380+BL380+AA380+Z380+Y380+X380+U380+T380+S380+R380+Q380+P380+O380+N380+M380+L380+K380+J380+I380+H380</f>
        <v>#REF!</v>
      </c>
    </row>
    <row r="381" spans="1:70" hidden="1">
      <c r="A381" s="6" t="s">
        <v>7275</v>
      </c>
      <c r="B381" s="6" t="s">
        <v>7558</v>
      </c>
      <c r="C381" s="6" t="s">
        <v>151</v>
      </c>
      <c r="D381" s="6"/>
      <c r="E381" s="6" t="s">
        <v>8182</v>
      </c>
      <c r="F381" s="6" t="s">
        <v>625</v>
      </c>
      <c r="G381" s="6"/>
      <c r="H381" s="1"/>
      <c r="I381" s="5"/>
      <c r="J381" s="5"/>
      <c r="K381" s="1"/>
      <c r="L381" s="5"/>
      <c r="M381" s="5"/>
      <c r="N381" s="26"/>
      <c r="O381" s="1"/>
      <c r="P381" s="1"/>
      <c r="Q381" s="1"/>
      <c r="R381" s="1"/>
      <c r="S381" s="1"/>
      <c r="T381" s="1"/>
      <c r="U381" s="1"/>
      <c r="V381" s="5"/>
      <c r="W381" s="5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37" t="e">
        <f>BQ381+BP381+BO381+BN381+BM381+#REF!+#REF!+BG381+BF381+#REF!+BC381+#REF!+#REF!+AY381+#REF!+#REF!+#REF!+#REF!+AS381+#REF!+#REF!+#REF!+#REF!+AM381+AK381+#REF!+#REF!+#REF!+AF381+AD381+AC381+AB381+BL381+AA381+Z381+Y381+X381+U381+T381+S381+R381+Q381+P381+O381+N381+M381+L381+K381+J381+I381+H381</f>
        <v>#REF!</v>
      </c>
    </row>
    <row r="382" spans="1:70" hidden="1">
      <c r="A382" s="6" t="s">
        <v>638</v>
      </c>
      <c r="B382" s="6" t="s">
        <v>639</v>
      </c>
      <c r="C382" s="6" t="s">
        <v>7</v>
      </c>
      <c r="D382" s="6" t="s">
        <v>18</v>
      </c>
      <c r="E382" s="6" t="s">
        <v>21</v>
      </c>
      <c r="F382" s="6" t="s">
        <v>625</v>
      </c>
      <c r="G382" s="6"/>
      <c r="H382" s="1"/>
      <c r="I382" s="5"/>
      <c r="J382" s="5"/>
      <c r="K382" s="1"/>
      <c r="L382" s="5"/>
      <c r="M382" s="5"/>
      <c r="N382" s="26"/>
      <c r="O382" s="1"/>
      <c r="P382" s="1"/>
      <c r="Q382" s="1"/>
      <c r="R382" s="1"/>
      <c r="S382" s="1"/>
      <c r="T382" s="1"/>
      <c r="U382" s="1"/>
      <c r="V382" s="5"/>
      <c r="W382" s="5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37" t="e">
        <f>BQ382+BP382+BO382+BN382+BM382+#REF!+#REF!+BG382+BF382+#REF!+BC382+#REF!+#REF!+AY382+#REF!+#REF!+#REF!+#REF!+AS382+#REF!+#REF!+#REF!+#REF!+AM382+AK382+#REF!+#REF!+#REF!+AF382+AD382+AC382+AB382+BL382+AA382+Z382+Y382+X382+U382+T382+S382+R382+Q382+P382+O382+N382+M382+L382+K382+J382+I382+H382</f>
        <v>#REF!</v>
      </c>
    </row>
    <row r="383" spans="1:70" hidden="1">
      <c r="A383" s="7" t="s">
        <v>760</v>
      </c>
      <c r="B383" s="7" t="s">
        <v>761</v>
      </c>
      <c r="C383" s="7" t="s">
        <v>151</v>
      </c>
      <c r="D383" s="7"/>
      <c r="E383" s="7" t="s">
        <v>152</v>
      </c>
      <c r="F383" s="7" t="s">
        <v>625</v>
      </c>
      <c r="G383" s="25"/>
      <c r="H383" s="1"/>
      <c r="I383" s="5"/>
      <c r="J383" s="5"/>
      <c r="K383" s="1"/>
      <c r="L383" s="5"/>
      <c r="M383" s="5"/>
      <c r="N383" s="26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37">
        <f>BQ383+BP383+BO383+BN383+BM383+BG383+BF383+BC383+AY383+AS383+AM383+AL383+AK383+AF383+AE383+AD383+AC383+AB383+++BK383+BL383+AA383+Z383+Y383+X383+V383+U383+T383+S383+R383+Q383+P383+O383+N383+M383+L383+K383+J383+I383+H383+G383</f>
        <v>0</v>
      </c>
    </row>
    <row r="384" spans="1:70" hidden="1">
      <c r="A384" s="6" t="s">
        <v>762</v>
      </c>
      <c r="B384" s="6" t="s">
        <v>763</v>
      </c>
      <c r="C384" s="6" t="s">
        <v>151</v>
      </c>
      <c r="D384" s="6"/>
      <c r="E384" s="6" t="s">
        <v>152</v>
      </c>
      <c r="F384" s="6" t="s">
        <v>625</v>
      </c>
      <c r="G384" s="6"/>
      <c r="H384" s="1"/>
      <c r="I384" s="5"/>
      <c r="J384" s="5"/>
      <c r="K384" s="1"/>
      <c r="L384" s="5"/>
      <c r="M384" s="5"/>
      <c r="N384" s="26"/>
      <c r="O384" s="1"/>
      <c r="P384" s="1"/>
      <c r="Q384" s="1"/>
      <c r="R384" s="1"/>
      <c r="S384" s="1"/>
      <c r="T384" s="1"/>
      <c r="U384" s="1"/>
      <c r="V384" s="5"/>
      <c r="W384" s="5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37" t="e">
        <f>BQ384+BP384+BO384+BN384+BM384+#REF!+#REF!+BG384+BF384+#REF!+BC384+#REF!+#REF!+AY384+#REF!+#REF!+#REF!+#REF!+AS384+#REF!+#REF!+#REF!+#REF!+AM384+AK384+#REF!+#REF!+#REF!+AF384+AD384+AC384+AB384+BL384+AA384+Z384+Y384+X384+U384+T384+S384+R384+Q384+P384+O384+N384+M384+L384+K384+J384+I384+H384</f>
        <v>#REF!</v>
      </c>
    </row>
    <row r="385" spans="1:70" hidden="1">
      <c r="A385" s="6" t="s">
        <v>640</v>
      </c>
      <c r="B385" s="6" t="s">
        <v>641</v>
      </c>
      <c r="C385" s="6" t="s">
        <v>7</v>
      </c>
      <c r="D385" s="6" t="s">
        <v>67</v>
      </c>
      <c r="E385" s="6" t="s">
        <v>67</v>
      </c>
      <c r="F385" s="6" t="s">
        <v>625</v>
      </c>
      <c r="G385" s="6"/>
      <c r="H385" s="1"/>
      <c r="I385" s="5"/>
      <c r="J385" s="5"/>
      <c r="K385" s="1"/>
      <c r="L385" s="5"/>
      <c r="M385" s="5"/>
      <c r="N385" s="26"/>
      <c r="O385" s="1"/>
      <c r="P385" s="1"/>
      <c r="Q385" s="1"/>
      <c r="R385" s="1"/>
      <c r="S385" s="1"/>
      <c r="T385" s="1"/>
      <c r="U385" s="1"/>
      <c r="V385" s="5"/>
      <c r="W385" s="5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37" t="e">
        <f>BQ385+BP385+BO385+BN385+BM385+#REF!+#REF!+BG385+BF385+#REF!+BC385+#REF!+#REF!+AY385+#REF!+#REF!+#REF!+#REF!+AS385+#REF!+#REF!+#REF!+#REF!+AM385+AK385+#REF!+#REF!+#REF!+AF385+AD385+AC385+AB385+BL385+AA385+Z385+Y385+X385+U385+T385+S385+R385+Q385+P385+O385+N385+M385+L385+K385+J385+I385+H385</f>
        <v>#REF!</v>
      </c>
    </row>
    <row r="386" spans="1:70" hidden="1">
      <c r="A386" s="6" t="s">
        <v>642</v>
      </c>
      <c r="B386" s="6" t="s">
        <v>643</v>
      </c>
      <c r="C386" s="6" t="s">
        <v>7</v>
      </c>
      <c r="D386" s="6" t="s">
        <v>67</v>
      </c>
      <c r="E386" s="6" t="s">
        <v>67</v>
      </c>
      <c r="F386" s="6" t="s">
        <v>625</v>
      </c>
      <c r="G386" s="6"/>
      <c r="H386" s="1"/>
      <c r="I386" s="5"/>
      <c r="J386" s="5"/>
      <c r="K386" s="1"/>
      <c r="L386" s="5"/>
      <c r="M386" s="5"/>
      <c r="N386" s="26"/>
      <c r="O386" s="1"/>
      <c r="P386" s="1"/>
      <c r="Q386" s="1"/>
      <c r="R386" s="1"/>
      <c r="S386" s="1"/>
      <c r="T386" s="1"/>
      <c r="U386" s="1"/>
      <c r="V386" s="5"/>
      <c r="W386" s="5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37" t="e">
        <f>BQ386+BP386+BO386+BN386+BM386+#REF!+#REF!+BG386+BF386+#REF!+BC386+#REF!+#REF!+AY386+#REF!+#REF!+#REF!+#REF!+AS386+#REF!+#REF!+#REF!+#REF!+AM386+AK386+#REF!+#REF!+#REF!+AF386+AD386+AC386+AB386+BL386+AA386+Z386+Y386+X386+U386+T386+S386+R386+Q386+P386+O386+N386+M386+L386+K386+J386+I386+H386</f>
        <v>#REF!</v>
      </c>
    </row>
    <row r="387" spans="1:70" hidden="1">
      <c r="A387" s="6" t="s">
        <v>644</v>
      </c>
      <c r="B387" s="6" t="s">
        <v>645</v>
      </c>
      <c r="C387" s="6" t="s">
        <v>7</v>
      </c>
      <c r="D387" s="6" t="s">
        <v>67</v>
      </c>
      <c r="E387" s="6" t="s">
        <v>67</v>
      </c>
      <c r="F387" s="6" t="s">
        <v>625</v>
      </c>
      <c r="G387" s="6"/>
      <c r="H387" s="1"/>
      <c r="I387" s="5"/>
      <c r="J387" s="5"/>
      <c r="K387" s="1"/>
      <c r="L387" s="5"/>
      <c r="M387" s="5"/>
      <c r="N387" s="26"/>
      <c r="O387" s="1"/>
      <c r="P387" s="1"/>
      <c r="Q387" s="1"/>
      <c r="R387" s="1"/>
      <c r="S387" s="1"/>
      <c r="T387" s="1"/>
      <c r="U387" s="1"/>
      <c r="V387" s="5"/>
      <c r="W387" s="5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37" t="e">
        <f>BQ387+BP387+BO387+BN387+BM387+#REF!+#REF!+BG387+BF387+#REF!+BC387+#REF!+#REF!+AY387+#REF!+#REF!+#REF!+#REF!+AS387+#REF!+#REF!+#REF!+#REF!+AM387+AK387+#REF!+#REF!+#REF!+AF387+AD387+AC387+AB387+BL387+AA387+Z387+Y387+X387+U387+T387+S387+R387+Q387+P387+O387+N387+M387+L387+K387+J387+I387+H387</f>
        <v>#REF!</v>
      </c>
    </row>
    <row r="388" spans="1:70" hidden="1">
      <c r="A388" s="6" t="s">
        <v>764</v>
      </c>
      <c r="B388" s="6" t="s">
        <v>765</v>
      </c>
      <c r="C388" s="6" t="s">
        <v>151</v>
      </c>
      <c r="D388" s="6"/>
      <c r="E388" s="6" t="s">
        <v>152</v>
      </c>
      <c r="F388" s="6" t="s">
        <v>625</v>
      </c>
      <c r="G388" s="6"/>
      <c r="H388" s="1"/>
      <c r="I388" s="5"/>
      <c r="J388" s="5"/>
      <c r="K388" s="1"/>
      <c r="L388" s="5"/>
      <c r="M388" s="5"/>
      <c r="N388" s="26"/>
      <c r="O388" s="1"/>
      <c r="P388" s="1"/>
      <c r="Q388" s="1"/>
      <c r="R388" s="1"/>
      <c r="S388" s="1"/>
      <c r="T388" s="1"/>
      <c r="U388" s="1"/>
      <c r="V388" s="5"/>
      <c r="W388" s="5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37" t="e">
        <f>BQ388+BP388+BO388+BN388+BM388+#REF!+#REF!+BG388+BF388+#REF!+BC388+#REF!+#REF!+AY388+#REF!+#REF!+#REF!+#REF!+AS388+#REF!+#REF!+#REF!+#REF!+AM388+AK388+#REF!+#REF!+#REF!+AF388+AD388+AC388+AB388+BL388+AA388+Z388+Y388+X388+U388+T388+S388+R388+Q388+P388+O388+N388+M388+L388+K388+J388+I388+H388</f>
        <v>#REF!</v>
      </c>
    </row>
    <row r="389" spans="1:70" hidden="1">
      <c r="A389" s="6" t="s">
        <v>766</v>
      </c>
      <c r="B389" s="6" t="s">
        <v>767</v>
      </c>
      <c r="C389" s="6" t="s">
        <v>151</v>
      </c>
      <c r="D389" s="6"/>
      <c r="E389" s="6" t="s">
        <v>152</v>
      </c>
      <c r="F389" s="6" t="s">
        <v>625</v>
      </c>
      <c r="G389" s="6"/>
      <c r="H389" s="1"/>
      <c r="I389" s="5"/>
      <c r="J389" s="5"/>
      <c r="K389" s="1"/>
      <c r="L389" s="5"/>
      <c r="M389" s="5"/>
      <c r="N389" s="26"/>
      <c r="O389" s="1"/>
      <c r="P389" s="1"/>
      <c r="Q389" s="1"/>
      <c r="R389" s="1"/>
      <c r="S389" s="1"/>
      <c r="T389" s="1"/>
      <c r="U389" s="1"/>
      <c r="V389" s="5"/>
      <c r="W389" s="5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37" t="e">
        <f>BQ389+BP389+BO389+BN389+BM389+#REF!+#REF!+BG389+BF389+#REF!+BC389+#REF!+#REF!+AY389+#REF!+#REF!+#REF!+#REF!+AS389+#REF!+#REF!+#REF!+#REF!+AM389+AK389+#REF!+#REF!+#REF!+AF389+AD389+AC389+AB389+BL389+AA389+Z389+Y389+X389+U389+T389+S389+R389+Q389+P389+O389+N389+M389+L389+K389+J389+I389+H389</f>
        <v>#REF!</v>
      </c>
    </row>
    <row r="390" spans="1:70" hidden="1">
      <c r="A390" s="6" t="s">
        <v>6530</v>
      </c>
      <c r="B390" s="6" t="s">
        <v>7559</v>
      </c>
      <c r="C390" s="6" t="s">
        <v>151</v>
      </c>
      <c r="D390" s="6"/>
      <c r="E390" s="6" t="s">
        <v>8186</v>
      </c>
      <c r="F390" s="6" t="s">
        <v>625</v>
      </c>
      <c r="G390" s="6"/>
      <c r="H390" s="1"/>
      <c r="I390" s="5"/>
      <c r="J390" s="5"/>
      <c r="K390" s="1"/>
      <c r="L390" s="5"/>
      <c r="M390" s="5"/>
      <c r="N390" s="26"/>
      <c r="O390" s="1"/>
      <c r="P390" s="1"/>
      <c r="Q390" s="1"/>
      <c r="R390" s="1"/>
      <c r="S390" s="1"/>
      <c r="T390" s="1"/>
      <c r="U390" s="1"/>
      <c r="V390" s="5"/>
      <c r="W390" s="5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37" t="e">
        <f>BQ390+BP390+BO390+BN390+BM390+#REF!+#REF!+BG390+BF390+#REF!+BC390+#REF!+#REF!+AY390+#REF!+#REF!+#REF!+#REF!+AS390+#REF!+#REF!+#REF!+#REF!+AM390+AK390+#REF!+#REF!+#REF!+AF390+AD390+AC390+AB390+BL390+AA390+Z390+Y390+X390+U390+T390+S390+R390+Q390+P390+O390+N390+M390+L390+K390+J390+I390+H390</f>
        <v>#REF!</v>
      </c>
    </row>
    <row r="391" spans="1:70" hidden="1">
      <c r="A391" s="6" t="s">
        <v>646</v>
      </c>
      <c r="B391" s="6" t="s">
        <v>647</v>
      </c>
      <c r="C391" s="6" t="s">
        <v>7</v>
      </c>
      <c r="D391" s="6" t="s">
        <v>67</v>
      </c>
      <c r="E391" s="6" t="s">
        <v>67</v>
      </c>
      <c r="F391" s="6" t="s">
        <v>625</v>
      </c>
      <c r="G391" s="6"/>
      <c r="H391" s="1"/>
      <c r="I391" s="5"/>
      <c r="J391" s="5"/>
      <c r="K391" s="1"/>
      <c r="L391" s="5"/>
      <c r="M391" s="5"/>
      <c r="N391" s="26"/>
      <c r="O391" s="1"/>
      <c r="P391" s="1"/>
      <c r="Q391" s="1"/>
      <c r="R391" s="1"/>
      <c r="S391" s="1"/>
      <c r="T391" s="1"/>
      <c r="U391" s="1"/>
      <c r="V391" s="5"/>
      <c r="W391" s="5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37" t="e">
        <f>BQ391+BP391+BO391+BN391+BM391+#REF!+#REF!+BG391+BF391+#REF!+BC391+#REF!+#REF!+AY391+#REF!+#REF!+#REF!+#REF!+AS391+#REF!+#REF!+#REF!+#REF!+AM391+AK391+#REF!+#REF!+#REF!+AF391+AD391+AC391+AB391+BL391+AA391+Z391+Y391+X391+U391+T391+S391+R391+Q391+P391+O391+N391+M391+L391+K391+J391+I391+H391</f>
        <v>#REF!</v>
      </c>
    </row>
    <row r="392" spans="1:70" hidden="1">
      <c r="A392" s="6" t="s">
        <v>648</v>
      </c>
      <c r="B392" s="6" t="s">
        <v>649</v>
      </c>
      <c r="C392" s="6" t="s">
        <v>7</v>
      </c>
      <c r="D392" s="6" t="s">
        <v>18</v>
      </c>
      <c r="E392" s="6" t="s">
        <v>31</v>
      </c>
      <c r="F392" s="6" t="s">
        <v>625</v>
      </c>
      <c r="G392" s="6"/>
      <c r="H392" s="1"/>
      <c r="I392" s="5"/>
      <c r="J392" s="5"/>
      <c r="K392" s="1"/>
      <c r="L392" s="5"/>
      <c r="M392" s="5"/>
      <c r="N392" s="26"/>
      <c r="O392" s="1"/>
      <c r="P392" s="1"/>
      <c r="Q392" s="1"/>
      <c r="R392" s="1"/>
      <c r="S392" s="1"/>
      <c r="T392" s="1"/>
      <c r="U392" s="1"/>
      <c r="V392" s="5"/>
      <c r="W392" s="5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37" t="e">
        <f>BQ392+BP392+BO392+BN392+BM392+#REF!+#REF!+BG392+BF392+#REF!+BC392+#REF!+#REF!+AY392+#REF!+#REF!+#REF!+#REF!+AS392+#REF!+#REF!+#REF!+#REF!+AM392+AK392+#REF!+#REF!+#REF!+AF392+AD392+AC392+AB392+BL392+AA392+Z392+Y392+X392+U392+T392+S392+R392+Q392+P392+O392+N392+M392+L392+K392+J392+I392+H392</f>
        <v>#REF!</v>
      </c>
    </row>
    <row r="393" spans="1:70" hidden="1">
      <c r="A393" s="6" t="s">
        <v>650</v>
      </c>
      <c r="B393" s="6" t="s">
        <v>651</v>
      </c>
      <c r="C393" s="6" t="s">
        <v>7</v>
      </c>
      <c r="D393" s="6" t="s">
        <v>8180</v>
      </c>
      <c r="E393" s="6" t="s">
        <v>21</v>
      </c>
      <c r="F393" s="6" t="s">
        <v>625</v>
      </c>
      <c r="G393" s="6"/>
      <c r="H393" s="1"/>
      <c r="I393" s="5"/>
      <c r="J393" s="5"/>
      <c r="K393" s="1"/>
      <c r="L393" s="5"/>
      <c r="M393" s="5"/>
      <c r="N393" s="26"/>
      <c r="O393" s="1"/>
      <c r="P393" s="1"/>
      <c r="Q393" s="1"/>
      <c r="R393" s="1"/>
      <c r="S393" s="1"/>
      <c r="T393" s="1"/>
      <c r="U393" s="1"/>
      <c r="V393" s="5"/>
      <c r="W393" s="5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37" t="e">
        <f>BQ393+BP393+BO393+BN393+BM393+#REF!+#REF!+BG393+BF393+#REF!+BC393+#REF!+#REF!+AY393+#REF!+#REF!+#REF!+#REF!+AS393+#REF!+#REF!+#REF!+#REF!+AM393+AK393+#REF!+#REF!+#REF!+AF393+AD393+AC393+AB393+BL393+AA393+Z393+Y393+X393+U393+T393+S393+R393+Q393+P393+O393+N393+M393+L393+K393+J393+I393+H393</f>
        <v>#REF!</v>
      </c>
    </row>
    <row r="394" spans="1:70" hidden="1">
      <c r="A394" s="6" t="s">
        <v>652</v>
      </c>
      <c r="B394" s="6" t="s">
        <v>653</v>
      </c>
      <c r="C394" s="6" t="s">
        <v>7</v>
      </c>
      <c r="D394" s="6" t="s">
        <v>8180</v>
      </c>
      <c r="E394" s="6" t="s">
        <v>21</v>
      </c>
      <c r="F394" s="6" t="s">
        <v>625</v>
      </c>
      <c r="G394" s="6"/>
      <c r="H394" s="1"/>
      <c r="I394" s="5"/>
      <c r="J394" s="5"/>
      <c r="K394" s="1"/>
      <c r="L394" s="5"/>
      <c r="M394" s="5"/>
      <c r="N394" s="26"/>
      <c r="O394" s="1"/>
      <c r="P394" s="1"/>
      <c r="Q394" s="1"/>
      <c r="R394" s="1"/>
      <c r="S394" s="1"/>
      <c r="T394" s="1"/>
      <c r="U394" s="1"/>
      <c r="V394" s="5"/>
      <c r="W394" s="5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37" t="e">
        <f>BQ394+BP394+BO394+BN394+BM394+#REF!+#REF!+BG394+BF394+#REF!+BC394+#REF!+#REF!+AY394+#REF!+#REF!+#REF!+#REF!+AS394+#REF!+#REF!+#REF!+#REF!+AM394+AK394+#REF!+#REF!+#REF!+AF394+AD394+AC394+AB394+BL394+AA394+Z394+Y394+X394+U394+T394+S394+R394+Q394+P394+O394+N394+M394+L394+K394+J394+I394+H394</f>
        <v>#REF!</v>
      </c>
    </row>
    <row r="395" spans="1:70" hidden="1">
      <c r="A395" s="6" t="s">
        <v>768</v>
      </c>
      <c r="B395" s="6" t="s">
        <v>769</v>
      </c>
      <c r="C395" s="6" t="s">
        <v>151</v>
      </c>
      <c r="D395" s="6"/>
      <c r="E395" s="6" t="s">
        <v>152</v>
      </c>
      <c r="F395" s="6" t="s">
        <v>625</v>
      </c>
      <c r="G395" s="6"/>
      <c r="H395" s="1"/>
      <c r="I395" s="5"/>
      <c r="J395" s="5"/>
      <c r="K395" s="1"/>
      <c r="L395" s="5"/>
      <c r="M395" s="5"/>
      <c r="N395" s="26"/>
      <c r="O395" s="1"/>
      <c r="P395" s="1"/>
      <c r="Q395" s="1"/>
      <c r="R395" s="1"/>
      <c r="S395" s="1"/>
      <c r="T395" s="1"/>
      <c r="U395" s="1"/>
      <c r="V395" s="5"/>
      <c r="W395" s="5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37" t="e">
        <f>BQ395+BP395+BO395+BN395+BM395+#REF!+#REF!+BG395+BF395+#REF!+BC395+#REF!+#REF!+AY395+#REF!+#REF!+#REF!+#REF!+AS395+#REF!+#REF!+#REF!+#REF!+AM395+AK395+#REF!+#REF!+#REF!+AF395+AD395+AC395+AB395+BL395+AA395+Z395+Y395+X395+U395+T395+S395+R395+Q395+P395+O395+N395+M395+L395+K395+J395+I395+H395</f>
        <v>#REF!</v>
      </c>
    </row>
    <row r="396" spans="1:70" hidden="1">
      <c r="A396" s="6" t="s">
        <v>654</v>
      </c>
      <c r="B396" s="6" t="s">
        <v>655</v>
      </c>
      <c r="C396" s="6" t="s">
        <v>7</v>
      </c>
      <c r="D396" s="6" t="s">
        <v>18</v>
      </c>
      <c r="E396" s="6" t="s">
        <v>21</v>
      </c>
      <c r="F396" s="6" t="s">
        <v>625</v>
      </c>
      <c r="G396" s="6"/>
      <c r="H396" s="1"/>
      <c r="I396" s="5"/>
      <c r="J396" s="5"/>
      <c r="K396" s="1"/>
      <c r="L396" s="5"/>
      <c r="M396" s="5"/>
      <c r="N396" s="26"/>
      <c r="O396" s="1"/>
      <c r="P396" s="1"/>
      <c r="Q396" s="1"/>
      <c r="R396" s="1"/>
      <c r="S396" s="1"/>
      <c r="T396" s="1"/>
      <c r="U396" s="1"/>
      <c r="V396" s="5"/>
      <c r="W396" s="5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37" t="e">
        <f>BQ396+BP396+BO396+BN396+BM396+#REF!+#REF!+BG396+BF396+#REF!+BC396+#REF!+#REF!+AY396+#REF!+#REF!+#REF!+#REF!+AS396+#REF!+#REF!+#REF!+#REF!+AM396+AK396+#REF!+#REF!+#REF!+AF396+AD396+AC396+AB396+BL396+AA396+Z396+Y396+X396+U396+T396+S396+R396+Q396+P396+O396+N396+M396+L396+K396+J396+I396+H396</f>
        <v>#REF!</v>
      </c>
    </row>
    <row r="397" spans="1:70" hidden="1">
      <c r="A397" s="6" t="s">
        <v>656</v>
      </c>
      <c r="B397" s="6" t="s">
        <v>657</v>
      </c>
      <c r="C397" s="6" t="s">
        <v>7</v>
      </c>
      <c r="D397" s="6" t="s">
        <v>8180</v>
      </c>
      <c r="E397" s="6" t="s">
        <v>21</v>
      </c>
      <c r="F397" s="6" t="s">
        <v>625</v>
      </c>
      <c r="G397" s="6"/>
      <c r="H397" s="1"/>
      <c r="I397" s="5"/>
      <c r="J397" s="5"/>
      <c r="K397" s="1"/>
      <c r="L397" s="5"/>
      <c r="M397" s="5"/>
      <c r="N397" s="26"/>
      <c r="O397" s="1"/>
      <c r="P397" s="1"/>
      <c r="Q397" s="1"/>
      <c r="R397" s="1"/>
      <c r="S397" s="1"/>
      <c r="T397" s="1"/>
      <c r="U397" s="1"/>
      <c r="V397" s="5"/>
      <c r="W397" s="5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37" t="e">
        <f>BQ397+BP397+BO397+BN397+BM397+#REF!+#REF!+BG397+BF397+#REF!+BC397+#REF!+#REF!+AY397+#REF!+#REF!+#REF!+#REF!+AS397+#REF!+#REF!+#REF!+#REF!+AM397+AK397+#REF!+#REF!+#REF!+AF397+AD397+AC397+AB397+BL397+AA397+Z397+Y397+X397+U397+T397+S397+R397+Q397+P397+O397+N397+M397+L397+K397+J397+I397+H397</f>
        <v>#REF!</v>
      </c>
    </row>
    <row r="398" spans="1:70" hidden="1">
      <c r="A398" s="6" t="s">
        <v>658</v>
      </c>
      <c r="B398" s="6" t="s">
        <v>659</v>
      </c>
      <c r="C398" s="6" t="s">
        <v>7</v>
      </c>
      <c r="D398" s="6" t="s">
        <v>18</v>
      </c>
      <c r="E398" s="6" t="s">
        <v>31</v>
      </c>
      <c r="F398" s="6" t="s">
        <v>625</v>
      </c>
      <c r="G398" s="6"/>
      <c r="H398" s="1"/>
      <c r="I398" s="5"/>
      <c r="J398" s="5"/>
      <c r="K398" s="1"/>
      <c r="L398" s="5"/>
      <c r="M398" s="5"/>
      <c r="N398" s="26"/>
      <c r="O398" s="1"/>
      <c r="P398" s="1"/>
      <c r="Q398" s="1"/>
      <c r="R398" s="1"/>
      <c r="S398" s="1"/>
      <c r="T398" s="1"/>
      <c r="U398" s="1"/>
      <c r="V398" s="5"/>
      <c r="W398" s="5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37" t="e">
        <f>BQ398+BP398+BO398+BN398+BM398+#REF!+#REF!+BG398+BF398+#REF!+BC398+#REF!+#REF!+AY398+#REF!+#REF!+#REF!+#REF!+AS398+#REF!+#REF!+#REF!+#REF!+AM398+AK398+#REF!+#REF!+#REF!+AF398+AD398+AC398+AB398+BL398+AA398+Z398+Y398+X398+U398+T398+S398+R398+Q398+P398+O398+N398+M398+L398+K398+J398+I398+H398</f>
        <v>#REF!</v>
      </c>
    </row>
    <row r="399" spans="1:70" hidden="1">
      <c r="A399" s="6" t="s">
        <v>660</v>
      </c>
      <c r="B399" s="6" t="s">
        <v>661</v>
      </c>
      <c r="C399" s="6" t="s">
        <v>7</v>
      </c>
      <c r="D399" s="6" t="s">
        <v>18</v>
      </c>
      <c r="E399" s="6" t="s">
        <v>13</v>
      </c>
      <c r="F399" s="6" t="s">
        <v>625</v>
      </c>
      <c r="G399" s="6"/>
      <c r="H399" s="1"/>
      <c r="I399" s="5"/>
      <c r="J399" s="5"/>
      <c r="K399" s="1"/>
      <c r="L399" s="5"/>
      <c r="M399" s="5"/>
      <c r="N399" s="26"/>
      <c r="O399" s="1"/>
      <c r="P399" s="1"/>
      <c r="Q399" s="1"/>
      <c r="R399" s="1"/>
      <c r="S399" s="1"/>
      <c r="T399" s="1"/>
      <c r="U399" s="1"/>
      <c r="V399" s="5"/>
      <c r="W399" s="5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37" t="e">
        <f>BQ399+BP399+BO399+BN399+BM399+#REF!+#REF!+BG399+BF399+#REF!+BC399+#REF!+#REF!+AY399+#REF!+#REF!+#REF!+#REF!+AS399+#REF!+#REF!+#REF!+#REF!+AM399+AK399+#REF!+#REF!+#REF!+AF399+AD399+AC399+AB399+BL399+AA399+Z399+Y399+X399+U399+T399+S399+R399+Q399+P399+O399+N399+M399+L399+K399+J399+I399+H399</f>
        <v>#REF!</v>
      </c>
    </row>
    <row r="400" spans="1:70" hidden="1">
      <c r="A400" s="6" t="s">
        <v>770</v>
      </c>
      <c r="B400" s="6" t="s">
        <v>771</v>
      </c>
      <c r="C400" s="6" t="s">
        <v>151</v>
      </c>
      <c r="D400" s="6"/>
      <c r="E400" s="6" t="s">
        <v>152</v>
      </c>
      <c r="F400" s="6" t="s">
        <v>625</v>
      </c>
      <c r="G400" s="6"/>
      <c r="H400" s="1"/>
      <c r="I400" s="5"/>
      <c r="J400" s="5"/>
      <c r="K400" s="1"/>
      <c r="L400" s="5"/>
      <c r="M400" s="5"/>
      <c r="N400" s="26"/>
      <c r="O400" s="1"/>
      <c r="P400" s="1"/>
      <c r="Q400" s="1"/>
      <c r="R400" s="1"/>
      <c r="S400" s="1"/>
      <c r="T400" s="1"/>
      <c r="U400" s="1"/>
      <c r="V400" s="5"/>
      <c r="W400" s="5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37" t="e">
        <f>BQ400+BP400+BO400+BN400+BM400+#REF!+#REF!+BG400+BF400+#REF!+BC400+#REF!+#REF!+AY400+#REF!+#REF!+#REF!+#REF!+AS400+#REF!+#REF!+#REF!+#REF!+AM400+AK400+#REF!+#REF!+#REF!+AF400+AD400+AC400+AB400+BL400+AA400+Z400+Y400+X400+U400+T400+S400+R400+Q400+P400+O400+N400+M400+L400+K400+J400+I400+H400</f>
        <v>#REF!</v>
      </c>
    </row>
    <row r="401" spans="1:70" hidden="1">
      <c r="A401" s="6" t="s">
        <v>662</v>
      </c>
      <c r="B401" s="6" t="s">
        <v>663</v>
      </c>
      <c r="C401" s="6" t="s">
        <v>7</v>
      </c>
      <c r="D401" s="6" t="s">
        <v>67</v>
      </c>
      <c r="E401" s="6" t="s">
        <v>67</v>
      </c>
      <c r="F401" s="6" t="s">
        <v>625</v>
      </c>
      <c r="G401" s="6"/>
      <c r="H401" s="1"/>
      <c r="I401" s="5"/>
      <c r="J401" s="5"/>
      <c r="K401" s="1"/>
      <c r="L401" s="5"/>
      <c r="M401" s="5"/>
      <c r="N401" s="26"/>
      <c r="O401" s="1"/>
      <c r="P401" s="1"/>
      <c r="Q401" s="1"/>
      <c r="R401" s="1"/>
      <c r="S401" s="1"/>
      <c r="T401" s="1"/>
      <c r="U401" s="1"/>
      <c r="V401" s="5"/>
      <c r="W401" s="5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37" t="e">
        <f>BQ401+BP401+BO401+BN401+BM401+#REF!+#REF!+BG401+BF401+#REF!+BC401+#REF!+#REF!+AY401+#REF!+#REF!+#REF!+#REF!+AS401+#REF!+#REF!+#REF!+#REF!+AM401+AK401+#REF!+#REF!+#REF!+AF401+AD401+AC401+AB401+BL401+AA401+Z401+Y401+X401+U401+T401+S401+R401+Q401+P401+O401+N401+M401+L401+K401+J401+I401+H401</f>
        <v>#REF!</v>
      </c>
    </row>
    <row r="402" spans="1:70" hidden="1">
      <c r="A402" s="6" t="s">
        <v>664</v>
      </c>
      <c r="B402" s="6" t="s">
        <v>665</v>
      </c>
      <c r="C402" s="6" t="s">
        <v>7</v>
      </c>
      <c r="D402" s="6" t="s">
        <v>67</v>
      </c>
      <c r="E402" s="6" t="s">
        <v>67</v>
      </c>
      <c r="F402" s="6" t="s">
        <v>625</v>
      </c>
      <c r="G402" s="6"/>
      <c r="H402" s="1"/>
      <c r="I402" s="5"/>
      <c r="J402" s="5"/>
      <c r="K402" s="1"/>
      <c r="L402" s="5"/>
      <c r="M402" s="5"/>
      <c r="N402" s="26"/>
      <c r="O402" s="1"/>
      <c r="P402" s="1"/>
      <c r="Q402" s="1"/>
      <c r="R402" s="1"/>
      <c r="S402" s="1"/>
      <c r="T402" s="1"/>
      <c r="U402" s="1"/>
      <c r="V402" s="5"/>
      <c r="W402" s="5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37" t="e">
        <f>BQ402+BP402+BO402+BN402+BM402+#REF!+#REF!+BG402+BF402+#REF!+BC402+#REF!+#REF!+AY402+#REF!+#REF!+#REF!+#REF!+AS402+#REF!+#REF!+#REF!+#REF!+AM402+AK402+#REF!+#REF!+#REF!+AF402+AD402+AC402+AB402+BL402+AA402+Z402+Y402+X402+U402+T402+S402+R402+Q402+P402+O402+N402+M402+L402+K402+J402+I402+H402</f>
        <v>#REF!</v>
      </c>
    </row>
    <row r="403" spans="1:70" hidden="1">
      <c r="A403" s="6" t="s">
        <v>666</v>
      </c>
      <c r="B403" s="6" t="s">
        <v>667</v>
      </c>
      <c r="C403" s="6" t="s">
        <v>7</v>
      </c>
      <c r="D403" s="6" t="s">
        <v>67</v>
      </c>
      <c r="E403" s="6" t="s">
        <v>67</v>
      </c>
      <c r="F403" s="6" t="s">
        <v>625</v>
      </c>
      <c r="G403" s="6"/>
      <c r="H403" s="1"/>
      <c r="I403" s="5"/>
      <c r="J403" s="5"/>
      <c r="K403" s="1"/>
      <c r="L403" s="5"/>
      <c r="M403" s="5"/>
      <c r="N403" s="26"/>
      <c r="O403" s="1"/>
      <c r="P403" s="1"/>
      <c r="Q403" s="1"/>
      <c r="R403" s="1"/>
      <c r="S403" s="1"/>
      <c r="T403" s="1"/>
      <c r="U403" s="1"/>
      <c r="V403" s="5"/>
      <c r="W403" s="5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37" t="e">
        <f>BQ403+BP403+BO403+BN403+BM403+#REF!+#REF!+BG403+BF403+#REF!+BC403+#REF!+#REF!+AY403+#REF!+#REF!+#REF!+#REF!+AS403+#REF!+#REF!+#REF!+#REF!+AM403+AK403+#REF!+#REF!+#REF!+AF403+AD403+AC403+AB403+BL403+AA403+Z403+Y403+X403+U403+T403+S403+R403+Q403+P403+O403+N403+M403+L403+K403+J403+I403+H403</f>
        <v>#REF!</v>
      </c>
    </row>
    <row r="404" spans="1:70" hidden="1">
      <c r="A404" s="6" t="s">
        <v>668</v>
      </c>
      <c r="B404" s="6" t="s">
        <v>669</v>
      </c>
      <c r="C404" s="6" t="s">
        <v>7</v>
      </c>
      <c r="D404" s="6" t="s">
        <v>18</v>
      </c>
      <c r="E404" s="6" t="s">
        <v>13</v>
      </c>
      <c r="F404" s="6" t="s">
        <v>625</v>
      </c>
      <c r="G404" s="6"/>
      <c r="H404" s="1"/>
      <c r="I404" s="5"/>
      <c r="J404" s="5"/>
      <c r="K404" s="1"/>
      <c r="L404" s="5"/>
      <c r="M404" s="5"/>
      <c r="N404" s="26"/>
      <c r="O404" s="1"/>
      <c r="P404" s="1"/>
      <c r="Q404" s="1"/>
      <c r="R404" s="1"/>
      <c r="S404" s="1"/>
      <c r="T404" s="1"/>
      <c r="U404" s="1"/>
      <c r="V404" s="5"/>
      <c r="W404" s="5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37" t="e">
        <f>BQ404+BP404+BO404+BN404+BM404+#REF!+#REF!+BG404+BF404+#REF!+BC404+#REF!+#REF!+AY404+#REF!+#REF!+#REF!+#REF!+AS404+#REF!+#REF!+#REF!+#REF!+AM404+AK404+#REF!+#REF!+#REF!+AF404+AD404+AC404+AB404+BL404+AA404+Z404+Y404+X404+U404+T404+S404+R404+Q404+P404+O404+N404+M404+L404+K404+J404+I404+H404</f>
        <v>#REF!</v>
      </c>
    </row>
    <row r="405" spans="1:70" hidden="1">
      <c r="A405" s="6" t="s">
        <v>670</v>
      </c>
      <c r="B405" s="6" t="s">
        <v>671</v>
      </c>
      <c r="C405" s="6" t="s">
        <v>7</v>
      </c>
      <c r="D405" s="6" t="s">
        <v>67</v>
      </c>
      <c r="E405" s="6" t="s">
        <v>67</v>
      </c>
      <c r="F405" s="6" t="s">
        <v>625</v>
      </c>
      <c r="G405" s="6"/>
      <c r="H405" s="1"/>
      <c r="I405" s="5"/>
      <c r="J405" s="5"/>
      <c r="K405" s="1"/>
      <c r="L405" s="5"/>
      <c r="M405" s="5"/>
      <c r="N405" s="26"/>
      <c r="O405" s="1"/>
      <c r="P405" s="1"/>
      <c r="Q405" s="1"/>
      <c r="R405" s="1"/>
      <c r="S405" s="1"/>
      <c r="T405" s="1"/>
      <c r="U405" s="1"/>
      <c r="V405" s="5"/>
      <c r="W405" s="5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37" t="e">
        <f>BQ405+BP405+BO405+BN405+BM405+#REF!+#REF!+BG405+BF405+#REF!+BC405+#REF!+#REF!+AY405+#REF!+#REF!+#REF!+#REF!+AS405+#REF!+#REF!+#REF!+#REF!+AM405+AK405+#REF!+#REF!+#REF!+AF405+AD405+AC405+AB405+BL405+AA405+Z405+Y405+X405+U405+T405+S405+R405+Q405+P405+O405+N405+M405+L405+K405+J405+I405+H405</f>
        <v>#REF!</v>
      </c>
    </row>
    <row r="406" spans="1:70" hidden="1">
      <c r="A406" s="6" t="s">
        <v>672</v>
      </c>
      <c r="B406" s="6" t="s">
        <v>673</v>
      </c>
      <c r="C406" s="6" t="s">
        <v>7</v>
      </c>
      <c r="D406" s="6" t="s">
        <v>8180</v>
      </c>
      <c r="E406" s="6" t="s">
        <v>21</v>
      </c>
      <c r="F406" s="6" t="s">
        <v>625</v>
      </c>
      <c r="G406" s="6"/>
      <c r="H406" s="1"/>
      <c r="I406" s="5"/>
      <c r="J406" s="5"/>
      <c r="K406" s="1"/>
      <c r="L406" s="5"/>
      <c r="M406" s="5"/>
      <c r="N406" s="26"/>
      <c r="O406" s="1"/>
      <c r="P406" s="1"/>
      <c r="Q406" s="1"/>
      <c r="R406" s="1"/>
      <c r="S406" s="1"/>
      <c r="T406" s="1"/>
      <c r="U406" s="1"/>
      <c r="V406" s="5"/>
      <c r="W406" s="5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37" t="e">
        <f>BQ406+BP406+BO406+BN406+BM406+#REF!+#REF!+BG406+BF406+#REF!+BC406+#REF!+#REF!+AY406+#REF!+#REF!+#REF!+#REF!+AS406+#REF!+#REF!+#REF!+#REF!+AM406+AK406+#REF!+#REF!+#REF!+AF406+AD406+AC406+AB406+BL406+AA406+Z406+Y406+X406+U406+T406+S406+R406+Q406+P406+O406+N406+M406+L406+K406+J406+I406+H406</f>
        <v>#REF!</v>
      </c>
    </row>
    <row r="407" spans="1:70" hidden="1">
      <c r="A407" s="6" t="s">
        <v>674</v>
      </c>
      <c r="B407" s="6" t="s">
        <v>675</v>
      </c>
      <c r="C407" s="6" t="s">
        <v>7</v>
      </c>
      <c r="D407" s="6" t="s">
        <v>18</v>
      </c>
      <c r="E407" s="6" t="s">
        <v>13</v>
      </c>
      <c r="F407" s="6" t="s">
        <v>625</v>
      </c>
      <c r="G407" s="6"/>
      <c r="H407" s="1"/>
      <c r="I407" s="5"/>
      <c r="J407" s="5"/>
      <c r="K407" s="1"/>
      <c r="L407" s="5"/>
      <c r="M407" s="5"/>
      <c r="N407" s="26"/>
      <c r="O407" s="1"/>
      <c r="P407" s="1"/>
      <c r="Q407" s="1"/>
      <c r="R407" s="1"/>
      <c r="S407" s="1"/>
      <c r="T407" s="1"/>
      <c r="U407" s="1"/>
      <c r="V407" s="5"/>
      <c r="W407" s="5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37" t="e">
        <f>BQ407+BP407+BO407+BN407+BM407+#REF!+#REF!+BG407+BF407+#REF!+BC407+#REF!+#REF!+AY407+#REF!+#REF!+#REF!+#REF!+AS407+#REF!+#REF!+#REF!+#REF!+AM407+AK407+#REF!+#REF!+#REF!+AF407+AD407+AC407+AB407+BL407+AA407+Z407+Y407+X407+U407+T407+S407+R407+Q407+P407+O407+N407+M407+L407+K407+J407+I407+H407</f>
        <v>#REF!</v>
      </c>
    </row>
    <row r="408" spans="1:70" hidden="1">
      <c r="A408" s="6" t="s">
        <v>676</v>
      </c>
      <c r="B408" s="6" t="s">
        <v>677</v>
      </c>
      <c r="C408" s="6" t="s">
        <v>7</v>
      </c>
      <c r="D408" s="6" t="s">
        <v>8180</v>
      </c>
      <c r="E408" s="6" t="s">
        <v>21</v>
      </c>
      <c r="F408" s="6" t="s">
        <v>625</v>
      </c>
      <c r="G408" s="6"/>
      <c r="H408" s="1"/>
      <c r="I408" s="5"/>
      <c r="J408" s="5"/>
      <c r="K408" s="1"/>
      <c r="L408" s="5"/>
      <c r="M408" s="5"/>
      <c r="N408" s="26"/>
      <c r="O408" s="1"/>
      <c r="P408" s="1"/>
      <c r="Q408" s="1"/>
      <c r="R408" s="1"/>
      <c r="S408" s="1"/>
      <c r="T408" s="1"/>
      <c r="U408" s="1"/>
      <c r="V408" s="5"/>
      <c r="W408" s="5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37" t="e">
        <f>BQ408+BP408+BO408+BN408+BM408+#REF!+#REF!+BG408+BF408+#REF!+BC408+#REF!+#REF!+AY408+#REF!+#REF!+#REF!+#REF!+AS408+#REF!+#REF!+#REF!+#REF!+AM408+AK408+#REF!+#REF!+#REF!+AF408+AD408+AC408+AB408+BL408+AA408+Z408+Y408+X408+U408+T408+S408+R408+Q408+P408+O408+N408+M408+L408+K408+J408+I408+H408</f>
        <v>#REF!</v>
      </c>
    </row>
    <row r="409" spans="1:70" hidden="1">
      <c r="A409" s="6" t="s">
        <v>678</v>
      </c>
      <c r="B409" s="6" t="s">
        <v>679</v>
      </c>
      <c r="C409" s="6" t="s">
        <v>7</v>
      </c>
      <c r="D409" s="6" t="s">
        <v>18</v>
      </c>
      <c r="E409" s="6" t="s">
        <v>31</v>
      </c>
      <c r="F409" s="6" t="s">
        <v>625</v>
      </c>
      <c r="G409" s="6"/>
      <c r="H409" s="1"/>
      <c r="I409" s="5"/>
      <c r="J409" s="5"/>
      <c r="K409" s="1"/>
      <c r="L409" s="5"/>
      <c r="M409" s="5"/>
      <c r="N409" s="26"/>
      <c r="O409" s="1"/>
      <c r="P409" s="1"/>
      <c r="Q409" s="1"/>
      <c r="R409" s="1"/>
      <c r="S409" s="1"/>
      <c r="T409" s="1"/>
      <c r="U409" s="1"/>
      <c r="V409" s="5"/>
      <c r="W409" s="5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37" t="e">
        <f>BQ409+BP409+BO409+BN409+BM409+#REF!+#REF!+BG409+BF409+#REF!+BC409+#REF!+#REF!+AY409+#REF!+#REF!+#REF!+#REF!+AS409+#REF!+#REF!+#REF!+#REF!+AM409+AK409+#REF!+#REF!+#REF!+AF409+AD409+AC409+AB409+BL409+AA409+Z409+Y409+X409+U409+T409+S409+R409+Q409+P409+O409+N409+M409+L409+K409+J409+I409+H409</f>
        <v>#REF!</v>
      </c>
    </row>
    <row r="410" spans="1:70" hidden="1">
      <c r="A410" s="6" t="s">
        <v>680</v>
      </c>
      <c r="B410" s="6" t="s">
        <v>681</v>
      </c>
      <c r="C410" s="6" t="s">
        <v>7</v>
      </c>
      <c r="D410" s="6" t="s">
        <v>18</v>
      </c>
      <c r="E410" s="6" t="s">
        <v>31</v>
      </c>
      <c r="F410" s="6" t="s">
        <v>625</v>
      </c>
      <c r="G410" s="6"/>
      <c r="H410" s="1"/>
      <c r="I410" s="5"/>
      <c r="J410" s="5"/>
      <c r="K410" s="1"/>
      <c r="L410" s="5"/>
      <c r="M410" s="5"/>
      <c r="N410" s="26"/>
      <c r="O410" s="1"/>
      <c r="P410" s="1"/>
      <c r="Q410" s="1"/>
      <c r="R410" s="1"/>
      <c r="S410" s="1"/>
      <c r="T410" s="1"/>
      <c r="U410" s="1"/>
      <c r="V410" s="5"/>
      <c r="W410" s="5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37" t="e">
        <f>BQ410+BP410+BO410+BN410+BM410+#REF!+#REF!+BG410+BF410+#REF!+BC410+#REF!+#REF!+AY410+#REF!+#REF!+#REF!+#REF!+AS410+#REF!+#REF!+#REF!+#REF!+AM410+AK410+#REF!+#REF!+#REF!+AF410+AD410+AC410+AB410+BL410+AA410+Z410+Y410+X410+U410+T410+S410+R410+Q410+P410+O410+N410+M410+L410+K410+J410+I410+H410</f>
        <v>#REF!</v>
      </c>
    </row>
    <row r="411" spans="1:70" hidden="1">
      <c r="A411" s="6" t="s">
        <v>682</v>
      </c>
      <c r="B411" s="6" t="s">
        <v>683</v>
      </c>
      <c r="C411" s="6" t="s">
        <v>7</v>
      </c>
      <c r="D411" s="6" t="s">
        <v>18</v>
      </c>
      <c r="E411" s="6" t="s">
        <v>31</v>
      </c>
      <c r="F411" s="6" t="s">
        <v>625</v>
      </c>
      <c r="G411" s="6"/>
      <c r="H411" s="1"/>
      <c r="I411" s="5"/>
      <c r="J411" s="5"/>
      <c r="K411" s="1"/>
      <c r="L411" s="5"/>
      <c r="M411" s="5"/>
      <c r="N411" s="26"/>
      <c r="O411" s="1"/>
      <c r="P411" s="1"/>
      <c r="Q411" s="1"/>
      <c r="R411" s="1"/>
      <c r="S411" s="1"/>
      <c r="T411" s="1"/>
      <c r="U411" s="1"/>
      <c r="V411" s="5"/>
      <c r="W411" s="5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37" t="e">
        <f>BQ411+BP411+BO411+BN411+BM411+#REF!+#REF!+BG411+BF411+#REF!+BC411+#REF!+#REF!+AY411+#REF!+#REF!+#REF!+#REF!+AS411+#REF!+#REF!+#REF!+#REF!+AM411+AK411+#REF!+#REF!+#REF!+AF411+AD411+AC411+AB411+BL411+AA411+Z411+Y411+X411+U411+T411+S411+R411+Q411+P411+O411+N411+M411+L411+K411+J411+I411+H411</f>
        <v>#REF!</v>
      </c>
    </row>
    <row r="412" spans="1:70" hidden="1">
      <c r="A412" s="6" t="s">
        <v>772</v>
      </c>
      <c r="B412" s="6" t="s">
        <v>773</v>
      </c>
      <c r="C412" s="6" t="s">
        <v>151</v>
      </c>
      <c r="D412" s="6"/>
      <c r="E412" s="6" t="s">
        <v>152</v>
      </c>
      <c r="F412" s="6" t="s">
        <v>625</v>
      </c>
      <c r="G412" s="6"/>
      <c r="H412" s="1"/>
      <c r="I412" s="5"/>
      <c r="J412" s="5"/>
      <c r="K412" s="1"/>
      <c r="L412" s="5"/>
      <c r="M412" s="5"/>
      <c r="N412" s="26"/>
      <c r="O412" s="1"/>
      <c r="P412" s="1"/>
      <c r="Q412" s="1"/>
      <c r="R412" s="1"/>
      <c r="S412" s="1"/>
      <c r="T412" s="1"/>
      <c r="U412" s="1"/>
      <c r="V412" s="5"/>
      <c r="W412" s="5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37" t="e">
        <f>BQ412+BP412+BO412+BN412+BM412+#REF!+#REF!+BG412+BF412+#REF!+BC412+#REF!+#REF!+AY412+#REF!+#REF!+#REF!+#REF!+AS412+#REF!+#REF!+#REF!+#REF!+AM412+AK412+#REF!+#REF!+#REF!+AF412+AD412+AC412+AB412+BL412+AA412+Z412+Y412+X412+U412+T412+S412+R412+Q412+P412+O412+N412+M412+L412+K412+J412+I412+H412</f>
        <v>#REF!</v>
      </c>
    </row>
    <row r="413" spans="1:70" hidden="1">
      <c r="A413" s="6" t="s">
        <v>6532</v>
      </c>
      <c r="B413" s="6" t="s">
        <v>7560</v>
      </c>
      <c r="C413" s="6" t="s">
        <v>151</v>
      </c>
      <c r="D413" s="6"/>
      <c r="E413" s="6" t="s">
        <v>8186</v>
      </c>
      <c r="F413" s="6" t="s">
        <v>625</v>
      </c>
      <c r="G413" s="6"/>
      <c r="H413" s="1"/>
      <c r="I413" s="5"/>
      <c r="J413" s="5"/>
      <c r="K413" s="1"/>
      <c r="L413" s="5"/>
      <c r="M413" s="5"/>
      <c r="N413" s="26"/>
      <c r="O413" s="1"/>
      <c r="P413" s="1"/>
      <c r="Q413" s="1"/>
      <c r="R413" s="1"/>
      <c r="S413" s="1"/>
      <c r="T413" s="1"/>
      <c r="U413" s="1"/>
      <c r="V413" s="5"/>
      <c r="W413" s="5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37" t="e">
        <f>BQ413+BP413+BO413+BN413+BM413+#REF!+#REF!+BG413+BF413+#REF!+BC413+#REF!+#REF!+AY413+#REF!+#REF!+#REF!+#REF!+AS413+#REF!+#REF!+#REF!+#REF!+AM413+AK413+#REF!+#REF!+#REF!+AF413+AD413+AC413+AB413+BL413+AA413+Z413+Y413+X413+U413+T413+S413+R413+Q413+P413+O413+N413+M413+L413+K413+J413+I413+H413</f>
        <v>#REF!</v>
      </c>
    </row>
    <row r="414" spans="1:70" hidden="1">
      <c r="A414" s="6" t="s">
        <v>6533</v>
      </c>
      <c r="B414" s="6" t="s">
        <v>7561</v>
      </c>
      <c r="C414" s="6" t="s">
        <v>151</v>
      </c>
      <c r="D414" s="6"/>
      <c r="E414" s="6" t="s">
        <v>8186</v>
      </c>
      <c r="F414" s="6" t="s">
        <v>625</v>
      </c>
      <c r="G414" s="6"/>
      <c r="H414" s="1"/>
      <c r="I414" s="5"/>
      <c r="J414" s="5"/>
      <c r="K414" s="1"/>
      <c r="L414" s="5"/>
      <c r="M414" s="5"/>
      <c r="N414" s="26"/>
      <c r="O414" s="1"/>
      <c r="P414" s="1"/>
      <c r="Q414" s="1"/>
      <c r="R414" s="1"/>
      <c r="S414" s="1"/>
      <c r="T414" s="1"/>
      <c r="U414" s="1"/>
      <c r="V414" s="5"/>
      <c r="W414" s="5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37" t="e">
        <f>BQ414+BP414+BO414+BN414+BM414+#REF!+#REF!+BG414+BF414+#REF!+BC414+#REF!+#REF!+AY414+#REF!+#REF!+#REF!+#REF!+AS414+#REF!+#REF!+#REF!+#REF!+AM414+AK414+#REF!+#REF!+#REF!+AF414+AD414+AC414+AB414+BL414+AA414+Z414+Y414+X414+U414+T414+S414+R414+Q414+P414+O414+N414+M414+L414+K414+J414+I414+H414</f>
        <v>#REF!</v>
      </c>
    </row>
    <row r="415" spans="1:70" hidden="1">
      <c r="A415" s="6" t="s">
        <v>6534</v>
      </c>
      <c r="B415" s="6" t="s">
        <v>7562</v>
      </c>
      <c r="C415" s="6" t="s">
        <v>151</v>
      </c>
      <c r="D415" s="6"/>
      <c r="E415" s="6" t="s">
        <v>8186</v>
      </c>
      <c r="F415" s="6" t="s">
        <v>625</v>
      </c>
      <c r="G415" s="6"/>
      <c r="H415" s="1"/>
      <c r="I415" s="5"/>
      <c r="J415" s="5"/>
      <c r="K415" s="1"/>
      <c r="L415" s="5"/>
      <c r="M415" s="5"/>
      <c r="N415" s="26"/>
      <c r="O415" s="1"/>
      <c r="P415" s="1"/>
      <c r="Q415" s="1"/>
      <c r="R415" s="1"/>
      <c r="S415" s="1"/>
      <c r="T415" s="1"/>
      <c r="U415" s="1"/>
      <c r="V415" s="5"/>
      <c r="W415" s="5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37" t="e">
        <f>BQ415+BP415+BO415+BN415+BM415+#REF!+#REF!+BG415+BF415+#REF!+BC415+#REF!+#REF!+AY415+#REF!+#REF!+#REF!+#REF!+AS415+#REF!+#REF!+#REF!+#REF!+AM415+AK415+#REF!+#REF!+#REF!+AF415+AD415+AC415+AB415+BL415+AA415+Z415+Y415+X415+U415+T415+S415+R415+Q415+P415+O415+N415+M415+L415+K415+J415+I415+H415</f>
        <v>#REF!</v>
      </c>
    </row>
    <row r="416" spans="1:70" hidden="1">
      <c r="A416" s="6" t="s">
        <v>684</v>
      </c>
      <c r="B416" s="6" t="s">
        <v>685</v>
      </c>
      <c r="C416" s="6" t="s">
        <v>7</v>
      </c>
      <c r="D416" s="6" t="s">
        <v>18</v>
      </c>
      <c r="E416" s="6" t="s">
        <v>13</v>
      </c>
      <c r="F416" s="6" t="s">
        <v>625</v>
      </c>
      <c r="G416" s="6"/>
      <c r="H416" s="1"/>
      <c r="I416" s="5"/>
      <c r="J416" s="5"/>
      <c r="K416" s="1"/>
      <c r="L416" s="5"/>
      <c r="M416" s="5"/>
      <c r="N416" s="26"/>
      <c r="O416" s="1"/>
      <c r="P416" s="1"/>
      <c r="Q416" s="1"/>
      <c r="R416" s="1"/>
      <c r="S416" s="1"/>
      <c r="T416" s="1"/>
      <c r="U416" s="1"/>
      <c r="V416" s="5"/>
      <c r="W416" s="5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37" t="e">
        <f>BQ416+BP416+BO416+BN416+BM416+#REF!+#REF!+BG416+BF416+#REF!+BC416+#REF!+#REF!+AY416+#REF!+#REF!+#REF!+#REF!+AS416+#REF!+#REF!+#REF!+#REF!+AM416+AK416+#REF!+#REF!+#REF!+AF416+AD416+AC416+AB416+BL416+AA416+Z416+Y416+X416+U416+T416+S416+R416+Q416+P416+O416+N416+M416+L416+K416+J416+I416+H416</f>
        <v>#REF!</v>
      </c>
    </row>
    <row r="417" spans="1:70" hidden="1">
      <c r="A417" s="6" t="s">
        <v>6535</v>
      </c>
      <c r="B417" s="6" t="s">
        <v>7563</v>
      </c>
      <c r="C417" s="6" t="s">
        <v>151</v>
      </c>
      <c r="D417" s="6"/>
      <c r="E417" s="6" t="s">
        <v>8186</v>
      </c>
      <c r="F417" s="6" t="s">
        <v>625</v>
      </c>
      <c r="G417" s="6"/>
      <c r="H417" s="1"/>
      <c r="I417" s="5"/>
      <c r="J417" s="5"/>
      <c r="K417" s="1"/>
      <c r="L417" s="5"/>
      <c r="M417" s="5"/>
      <c r="N417" s="26"/>
      <c r="O417" s="1"/>
      <c r="P417" s="1"/>
      <c r="Q417" s="1"/>
      <c r="R417" s="1"/>
      <c r="S417" s="1"/>
      <c r="T417" s="1"/>
      <c r="U417" s="1"/>
      <c r="V417" s="5"/>
      <c r="W417" s="5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37" t="e">
        <f>BQ417+BP417+BO417+BN417+BM417+#REF!+#REF!+BG417+BF417+#REF!+BC417+#REF!+#REF!+AY417+#REF!+#REF!+#REF!+#REF!+AS417+#REF!+#REF!+#REF!+#REF!+AM417+AK417+#REF!+#REF!+#REF!+AF417+AD417+AC417+AB417+BL417+AA417+Z417+Y417+X417+U417+T417+S417+R417+Q417+P417+O417+N417+M417+L417+K417+J417+I417+H417</f>
        <v>#REF!</v>
      </c>
    </row>
    <row r="418" spans="1:70" hidden="1">
      <c r="A418" s="6" t="s">
        <v>686</v>
      </c>
      <c r="B418" s="6" t="s">
        <v>687</v>
      </c>
      <c r="C418" s="6" t="s">
        <v>7</v>
      </c>
      <c r="D418" s="6" t="s">
        <v>18</v>
      </c>
      <c r="E418" s="6" t="s">
        <v>13</v>
      </c>
      <c r="F418" s="6" t="s">
        <v>625</v>
      </c>
      <c r="G418" s="6"/>
      <c r="H418" s="1"/>
      <c r="I418" s="5"/>
      <c r="J418" s="5"/>
      <c r="K418" s="1"/>
      <c r="L418" s="5"/>
      <c r="M418" s="5"/>
      <c r="N418" s="26"/>
      <c r="O418" s="1"/>
      <c r="P418" s="1"/>
      <c r="Q418" s="1"/>
      <c r="R418" s="1"/>
      <c r="S418" s="1"/>
      <c r="T418" s="1"/>
      <c r="U418" s="1"/>
      <c r="V418" s="5"/>
      <c r="W418" s="5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37" t="e">
        <f>BQ418+BP418+BO418+BN418+BM418+#REF!+#REF!+BG418+BF418+#REF!+BC418+#REF!+#REF!+AY418+#REF!+#REF!+#REF!+#REF!+AS418+#REF!+#REF!+#REF!+#REF!+AM418+AK418+#REF!+#REF!+#REF!+AF418+AD418+AC418+AB418+BL418+AA418+Z418+Y418+X418+U418+T418+S418+R418+Q418+P418+O418+N418+M418+L418+K418+J418+I418+H418</f>
        <v>#REF!</v>
      </c>
    </row>
    <row r="419" spans="1:70" hidden="1">
      <c r="A419" s="6" t="s">
        <v>774</v>
      </c>
      <c r="B419" s="6" t="s">
        <v>775</v>
      </c>
      <c r="C419" s="6" t="s">
        <v>151</v>
      </c>
      <c r="D419" s="6"/>
      <c r="E419" s="6" t="s">
        <v>152</v>
      </c>
      <c r="F419" s="6" t="s">
        <v>625</v>
      </c>
      <c r="G419" s="6"/>
      <c r="H419" s="1"/>
      <c r="I419" s="5"/>
      <c r="J419" s="5"/>
      <c r="K419" s="1"/>
      <c r="L419" s="5"/>
      <c r="M419" s="5"/>
      <c r="N419" s="26"/>
      <c r="O419" s="1"/>
      <c r="P419" s="1"/>
      <c r="Q419" s="1"/>
      <c r="R419" s="1"/>
      <c r="S419" s="1"/>
      <c r="T419" s="1"/>
      <c r="U419" s="1"/>
      <c r="V419" s="5"/>
      <c r="W419" s="5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37" t="e">
        <f>BQ419+BP419+BO419+BN419+BM419+#REF!+#REF!+BG419+BF419+#REF!+BC419+#REF!+#REF!+AY419+#REF!+#REF!+#REF!+#REF!+AS419+#REF!+#REF!+#REF!+#REF!+AM419+AK419+#REF!+#REF!+#REF!+AF419+AD419+AC419+AB419+BL419+AA419+Z419+Y419+X419+U419+T419+S419+R419+Q419+P419+O419+N419+M419+L419+K419+J419+I419+H419</f>
        <v>#REF!</v>
      </c>
    </row>
    <row r="420" spans="1:70" hidden="1">
      <c r="A420" s="6" t="s">
        <v>776</v>
      </c>
      <c r="B420" s="6" t="s">
        <v>777</v>
      </c>
      <c r="C420" s="6" t="s">
        <v>151</v>
      </c>
      <c r="D420" s="6"/>
      <c r="E420" s="6" t="s">
        <v>152</v>
      </c>
      <c r="F420" s="6" t="s">
        <v>625</v>
      </c>
      <c r="G420" s="6"/>
      <c r="H420" s="1"/>
      <c r="I420" s="5"/>
      <c r="J420" s="5"/>
      <c r="K420" s="1"/>
      <c r="L420" s="5"/>
      <c r="M420" s="5"/>
      <c r="N420" s="26"/>
      <c r="O420" s="1"/>
      <c r="P420" s="1"/>
      <c r="Q420" s="1"/>
      <c r="R420" s="1"/>
      <c r="S420" s="1"/>
      <c r="T420" s="1"/>
      <c r="U420" s="1"/>
      <c r="V420" s="5"/>
      <c r="W420" s="5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37" t="e">
        <f>BQ420+BP420+BO420+BN420+BM420+#REF!+#REF!+BG420+BF420+#REF!+BC420+#REF!+#REF!+AY420+#REF!+#REF!+#REF!+#REF!+AS420+#REF!+#REF!+#REF!+#REF!+AM420+AK420+#REF!+#REF!+#REF!+AF420+AD420+AC420+AB420+BL420+AA420+Z420+Y420+X420+U420+T420+S420+R420+Q420+P420+O420+N420+M420+L420+K420+J420+I420+H420</f>
        <v>#REF!</v>
      </c>
    </row>
    <row r="421" spans="1:70" hidden="1">
      <c r="A421" s="6" t="s">
        <v>778</v>
      </c>
      <c r="B421" s="6" t="s">
        <v>779</v>
      </c>
      <c r="C421" s="6" t="s">
        <v>151</v>
      </c>
      <c r="D421" s="6"/>
      <c r="E421" s="6" t="s">
        <v>152</v>
      </c>
      <c r="F421" s="6" t="s">
        <v>625</v>
      </c>
      <c r="G421" s="6"/>
      <c r="H421" s="1"/>
      <c r="I421" s="5"/>
      <c r="J421" s="5"/>
      <c r="K421" s="1"/>
      <c r="L421" s="5"/>
      <c r="M421" s="5"/>
      <c r="N421" s="26"/>
      <c r="O421" s="1"/>
      <c r="P421" s="1"/>
      <c r="Q421" s="1"/>
      <c r="R421" s="1"/>
      <c r="S421" s="1"/>
      <c r="T421" s="1"/>
      <c r="U421" s="1"/>
      <c r="V421" s="5"/>
      <c r="W421" s="5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37" t="e">
        <f>BQ421+BP421+BO421+BN421+BM421+#REF!+#REF!+BG421+BF421+#REF!+BC421+#REF!+#REF!+AY421+#REF!+#REF!+#REF!+#REF!+AS421+#REF!+#REF!+#REF!+#REF!+AM421+AK421+#REF!+#REF!+#REF!+AF421+AD421+AC421+AB421+BL421+AA421+Z421+Y421+X421+U421+T421+S421+R421+Q421+P421+O421+N421+M421+L421+K421+J421+I421+H421</f>
        <v>#REF!</v>
      </c>
    </row>
    <row r="422" spans="1:70" hidden="1">
      <c r="A422" s="6" t="s">
        <v>780</v>
      </c>
      <c r="B422" s="6" t="s">
        <v>781</v>
      </c>
      <c r="C422" s="6" t="s">
        <v>151</v>
      </c>
      <c r="D422" s="6"/>
      <c r="E422" s="6" t="s">
        <v>152</v>
      </c>
      <c r="F422" s="6" t="s">
        <v>625</v>
      </c>
      <c r="G422" s="6"/>
      <c r="H422" s="1"/>
      <c r="I422" s="5"/>
      <c r="J422" s="5"/>
      <c r="K422" s="1"/>
      <c r="L422" s="5"/>
      <c r="M422" s="5"/>
      <c r="N422" s="26"/>
      <c r="O422" s="1"/>
      <c r="P422" s="1"/>
      <c r="Q422" s="1"/>
      <c r="R422" s="1"/>
      <c r="S422" s="1"/>
      <c r="T422" s="1"/>
      <c r="U422" s="1"/>
      <c r="V422" s="5"/>
      <c r="W422" s="5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37" t="e">
        <f>BQ422+BP422+BO422+BN422+BM422+#REF!+#REF!+BG422+BF422+#REF!+BC422+#REF!+#REF!+AY422+#REF!+#REF!+#REF!+#REF!+AS422+#REF!+#REF!+#REF!+#REF!+AM422+AK422+#REF!+#REF!+#REF!+AF422+AD422+AC422+AB422+BL422+AA422+Z422+Y422+X422+U422+T422+S422+R422+Q422+P422+O422+N422+M422+L422+K422+J422+I422+H422</f>
        <v>#REF!</v>
      </c>
    </row>
    <row r="423" spans="1:70" hidden="1">
      <c r="A423" s="6" t="s">
        <v>688</v>
      </c>
      <c r="B423" s="6" t="s">
        <v>689</v>
      </c>
      <c r="C423" s="6" t="s">
        <v>7</v>
      </c>
      <c r="D423" s="6" t="s">
        <v>67</v>
      </c>
      <c r="E423" s="6" t="s">
        <v>67</v>
      </c>
      <c r="F423" s="6" t="s">
        <v>625</v>
      </c>
      <c r="G423" s="6"/>
      <c r="H423" s="1"/>
      <c r="I423" s="5"/>
      <c r="J423" s="5"/>
      <c r="K423" s="1"/>
      <c r="L423" s="5"/>
      <c r="M423" s="5"/>
      <c r="N423" s="26"/>
      <c r="O423" s="1"/>
      <c r="P423" s="1"/>
      <c r="Q423" s="1"/>
      <c r="R423" s="1"/>
      <c r="S423" s="1"/>
      <c r="T423" s="1"/>
      <c r="U423" s="1"/>
      <c r="V423" s="5"/>
      <c r="W423" s="5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37" t="e">
        <f>BQ423+BP423+BO423+BN423+BM423+#REF!+#REF!+BG423+BF423+#REF!+BC423+#REF!+#REF!+AY423+#REF!+#REF!+#REF!+#REF!+AS423+#REF!+#REF!+#REF!+#REF!+AM423+AK423+#REF!+#REF!+#REF!+AF423+AD423+AC423+AB423+BL423+AA423+Z423+Y423+X423+U423+T423+S423+R423+Q423+P423+O423+N423+M423+L423+K423+J423+I423+H423</f>
        <v>#REF!</v>
      </c>
    </row>
    <row r="424" spans="1:70" hidden="1">
      <c r="A424" s="6" t="s">
        <v>690</v>
      </c>
      <c r="B424" s="6" t="s">
        <v>691</v>
      </c>
      <c r="C424" s="6" t="s">
        <v>7</v>
      </c>
      <c r="D424" s="6" t="s">
        <v>67</v>
      </c>
      <c r="E424" s="6" t="s">
        <v>67</v>
      </c>
      <c r="F424" s="6" t="s">
        <v>625</v>
      </c>
      <c r="G424" s="6"/>
      <c r="H424" s="1"/>
      <c r="I424" s="5"/>
      <c r="J424" s="5"/>
      <c r="K424" s="1"/>
      <c r="L424" s="5"/>
      <c r="M424" s="5"/>
      <c r="N424" s="26"/>
      <c r="O424" s="1"/>
      <c r="P424" s="1"/>
      <c r="Q424" s="1"/>
      <c r="R424" s="1"/>
      <c r="S424" s="1"/>
      <c r="T424" s="1"/>
      <c r="U424" s="1"/>
      <c r="V424" s="5"/>
      <c r="W424" s="5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37" t="e">
        <f>BQ424+BP424+BO424+BN424+BM424+#REF!+#REF!+BG424+BF424+#REF!+BC424+#REF!+#REF!+AY424+#REF!+#REF!+#REF!+#REF!+AS424+#REF!+#REF!+#REF!+#REF!+AM424+AK424+#REF!+#REF!+#REF!+AF424+AD424+AC424+AB424+BL424+AA424+Z424+Y424+X424+U424+T424+S424+R424+Q424+P424+O424+N424+M424+L424+K424+J424+I424+H424</f>
        <v>#REF!</v>
      </c>
    </row>
    <row r="425" spans="1:70" hidden="1">
      <c r="A425" s="6" t="s">
        <v>692</v>
      </c>
      <c r="B425" s="6" t="s">
        <v>693</v>
      </c>
      <c r="C425" s="6" t="s">
        <v>7</v>
      </c>
      <c r="D425" s="6" t="s">
        <v>67</v>
      </c>
      <c r="E425" s="6" t="s">
        <v>67</v>
      </c>
      <c r="F425" s="6" t="s">
        <v>625</v>
      </c>
      <c r="G425" s="6"/>
      <c r="H425" s="1"/>
      <c r="I425" s="5"/>
      <c r="J425" s="5"/>
      <c r="K425" s="1"/>
      <c r="L425" s="5"/>
      <c r="M425" s="5"/>
      <c r="N425" s="26"/>
      <c r="O425" s="1"/>
      <c r="P425" s="1"/>
      <c r="Q425" s="1"/>
      <c r="R425" s="1"/>
      <c r="S425" s="1"/>
      <c r="T425" s="1"/>
      <c r="U425" s="1"/>
      <c r="V425" s="5"/>
      <c r="W425" s="5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37" t="e">
        <f>BQ425+BP425+BO425+BN425+BM425+#REF!+#REF!+BG425+BF425+#REF!+BC425+#REF!+#REF!+AY425+#REF!+#REF!+#REF!+#REF!+AS425+#REF!+#REF!+#REF!+#REF!+AM425+AK425+#REF!+#REF!+#REF!+AF425+AD425+AC425+AB425+BL425+AA425+Z425+Y425+X425+U425+T425+S425+R425+Q425+P425+O425+N425+M425+L425+K425+J425+I425+H425</f>
        <v>#REF!</v>
      </c>
    </row>
    <row r="426" spans="1:70" hidden="1">
      <c r="A426" s="6" t="s">
        <v>694</v>
      </c>
      <c r="B426" s="6" t="s">
        <v>695</v>
      </c>
      <c r="C426" s="6" t="s">
        <v>7</v>
      </c>
      <c r="D426" s="6" t="s">
        <v>67</v>
      </c>
      <c r="E426" s="6" t="s">
        <v>67</v>
      </c>
      <c r="F426" s="6" t="s">
        <v>625</v>
      </c>
      <c r="G426" s="6"/>
      <c r="H426" s="1"/>
      <c r="I426" s="5"/>
      <c r="J426" s="5"/>
      <c r="K426" s="1"/>
      <c r="L426" s="5"/>
      <c r="M426" s="5"/>
      <c r="N426" s="26"/>
      <c r="O426" s="1"/>
      <c r="P426" s="1"/>
      <c r="Q426" s="1"/>
      <c r="R426" s="1"/>
      <c r="S426" s="1"/>
      <c r="T426" s="1"/>
      <c r="U426" s="1"/>
      <c r="V426" s="5"/>
      <c r="W426" s="5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37" t="e">
        <f>BQ426+BP426+BO426+BN426+BM426+#REF!+#REF!+BG426+BF426+#REF!+BC426+#REF!+#REF!+AY426+#REF!+#REF!+#REF!+#REF!+AS426+#REF!+#REF!+#REF!+#REF!+AM426+AK426+#REF!+#REF!+#REF!+AF426+AD426+AC426+AB426+BL426+AA426+Z426+Y426+X426+U426+T426+S426+R426+Q426+P426+O426+N426+M426+L426+K426+J426+I426+H426</f>
        <v>#REF!</v>
      </c>
    </row>
    <row r="427" spans="1:70" hidden="1">
      <c r="A427" s="6" t="s">
        <v>696</v>
      </c>
      <c r="B427" s="6" t="s">
        <v>697</v>
      </c>
      <c r="C427" s="6" t="s">
        <v>7</v>
      </c>
      <c r="D427" s="6" t="s">
        <v>67</v>
      </c>
      <c r="E427" s="6" t="s">
        <v>67</v>
      </c>
      <c r="F427" s="6" t="s">
        <v>625</v>
      </c>
      <c r="G427" s="6"/>
      <c r="H427" s="1"/>
      <c r="I427" s="5"/>
      <c r="J427" s="5"/>
      <c r="K427" s="1"/>
      <c r="L427" s="5"/>
      <c r="M427" s="5"/>
      <c r="N427" s="26"/>
      <c r="O427" s="1"/>
      <c r="P427" s="1"/>
      <c r="Q427" s="1"/>
      <c r="R427" s="1"/>
      <c r="S427" s="1"/>
      <c r="T427" s="1"/>
      <c r="U427" s="1"/>
      <c r="V427" s="5"/>
      <c r="W427" s="5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37" t="e">
        <f>BQ427+BP427+BO427+BN427+BM427+#REF!+#REF!+BG427+BF427+#REF!+BC427+#REF!+#REF!+AY427+#REF!+#REF!+#REF!+#REF!+AS427+#REF!+#REF!+#REF!+#REF!+AM427+AK427+#REF!+#REF!+#REF!+AF427+AD427+AC427+AB427+BL427+AA427+Z427+Y427+X427+U427+T427+S427+R427+Q427+P427+O427+N427+M427+L427+K427+J427+I427+H427</f>
        <v>#REF!</v>
      </c>
    </row>
    <row r="428" spans="1:70" hidden="1">
      <c r="A428" s="6" t="s">
        <v>782</v>
      </c>
      <c r="B428" s="6" t="s">
        <v>783</v>
      </c>
      <c r="C428" s="6" t="s">
        <v>151</v>
      </c>
      <c r="D428" s="6"/>
      <c r="E428" s="6" t="s">
        <v>152</v>
      </c>
      <c r="F428" s="6" t="s">
        <v>625</v>
      </c>
      <c r="G428" s="6"/>
      <c r="H428" s="1"/>
      <c r="I428" s="5"/>
      <c r="J428" s="5"/>
      <c r="K428" s="1"/>
      <c r="L428" s="5"/>
      <c r="M428" s="5"/>
      <c r="N428" s="26"/>
      <c r="O428" s="1"/>
      <c r="P428" s="1"/>
      <c r="Q428" s="1"/>
      <c r="R428" s="1"/>
      <c r="S428" s="1"/>
      <c r="T428" s="1"/>
      <c r="U428" s="1"/>
      <c r="V428" s="5"/>
      <c r="W428" s="5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37" t="e">
        <f>BQ428+BP428+BO428+BN428+BM428+#REF!+#REF!+BG428+BF428+#REF!+BC428+#REF!+#REF!+AY428+#REF!+#REF!+#REF!+#REF!+AS428+#REF!+#REF!+#REF!+#REF!+AM428+AK428+#REF!+#REF!+#REF!+AF428+AD428+AC428+AB428+BL428+AA428+Z428+Y428+X428+U428+T428+S428+R428+Q428+P428+O428+N428+M428+L428+K428+J428+I428+H428</f>
        <v>#REF!</v>
      </c>
    </row>
    <row r="429" spans="1:70" hidden="1">
      <c r="A429" s="6" t="s">
        <v>698</v>
      </c>
      <c r="B429" s="6" t="s">
        <v>699</v>
      </c>
      <c r="C429" s="6" t="s">
        <v>7</v>
      </c>
      <c r="D429" s="6" t="s">
        <v>18</v>
      </c>
      <c r="E429" s="6" t="s">
        <v>13</v>
      </c>
      <c r="F429" s="6" t="s">
        <v>625</v>
      </c>
      <c r="G429" s="6"/>
      <c r="H429" s="1"/>
      <c r="I429" s="5"/>
      <c r="J429" s="5"/>
      <c r="K429" s="1"/>
      <c r="L429" s="5"/>
      <c r="M429" s="5"/>
      <c r="N429" s="26"/>
      <c r="O429" s="1"/>
      <c r="P429" s="1"/>
      <c r="Q429" s="1"/>
      <c r="R429" s="1"/>
      <c r="S429" s="1"/>
      <c r="T429" s="1"/>
      <c r="U429" s="1"/>
      <c r="V429" s="5"/>
      <c r="W429" s="5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37" t="e">
        <f>BQ429+BP429+BO429+BN429+BM429+#REF!+#REF!+BG429+BF429+#REF!+BC429+#REF!+#REF!+AY429+#REF!+#REF!+#REF!+#REF!+AS429+#REF!+#REF!+#REF!+#REF!+AM429+AK429+#REF!+#REF!+#REF!+AF429+AD429+AC429+AB429+BL429+AA429+Z429+Y429+X429+U429+T429+S429+R429+Q429+P429+O429+N429+M429+L429+K429+J429+I429+H429</f>
        <v>#REF!</v>
      </c>
    </row>
    <row r="430" spans="1:70">
      <c r="A430" s="7" t="s">
        <v>700</v>
      </c>
      <c r="B430" s="7" t="s">
        <v>701</v>
      </c>
      <c r="C430" s="7" t="s">
        <v>7</v>
      </c>
      <c r="D430" s="7" t="s">
        <v>8180</v>
      </c>
      <c r="E430" s="7" t="s">
        <v>9</v>
      </c>
      <c r="F430" s="7" t="s">
        <v>625</v>
      </c>
      <c r="G430" s="7"/>
      <c r="H430" s="7"/>
      <c r="I430" s="7"/>
      <c r="J430" s="7"/>
      <c r="K430" s="7"/>
      <c r="L430" s="7"/>
      <c r="M430" s="7"/>
      <c r="N430" s="7"/>
      <c r="O430" s="1"/>
      <c r="P430" s="1">
        <f>1000*39.87041</f>
        <v>39870.409999999996</v>
      </c>
      <c r="Q430" s="1"/>
      <c r="R430" s="1"/>
      <c r="S430" s="1"/>
      <c r="T430" s="1"/>
      <c r="U430" s="1"/>
      <c r="V430" s="1"/>
      <c r="W430" s="1">
        <f>1000*37.6678236069632</f>
        <v>37667.823606963204</v>
      </c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37">
        <f>BQ430+BP430+BO430+BN430+BM430+BG430+BF430+BC430+AY430+AS430+AM430+AL430+AK430+AF430+AE430+AD430+AC430+AB430+BK430+BL430+AA430+Z430+Y430+X430+V430+U430+T430+S430+R430+Q430+P430+O430+N430+M430+L430+K430+J430+I430+H430+G430+AX430+W430</f>
        <v>77538.2336069632</v>
      </c>
    </row>
    <row r="431" spans="1:70" hidden="1">
      <c r="A431" s="6" t="s">
        <v>702</v>
      </c>
      <c r="B431" s="6" t="s">
        <v>703</v>
      </c>
      <c r="C431" s="6" t="s">
        <v>7</v>
      </c>
      <c r="D431" s="6" t="s">
        <v>18</v>
      </c>
      <c r="E431" s="6" t="s">
        <v>13</v>
      </c>
      <c r="F431" s="6" t="s">
        <v>625</v>
      </c>
      <c r="G431" s="6"/>
      <c r="H431" s="1"/>
      <c r="I431" s="5"/>
      <c r="J431" s="5"/>
      <c r="K431" s="1"/>
      <c r="L431" s="5"/>
      <c r="M431" s="5"/>
      <c r="N431" s="26"/>
      <c r="O431" s="1"/>
      <c r="P431" s="1"/>
      <c r="Q431" s="1"/>
      <c r="R431" s="1"/>
      <c r="S431" s="1"/>
      <c r="T431" s="1"/>
      <c r="U431" s="1"/>
      <c r="V431" s="5"/>
      <c r="W431" s="5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37" t="e">
        <f>BQ431+BP431+BO431+BN431+BM431+#REF!+#REF!+BG431+BF431+#REF!+BC431+#REF!+#REF!+AY431+#REF!+#REF!+#REF!+#REF!+AS431+#REF!+#REF!+#REF!+#REF!+AM431+AK431+#REF!+#REF!+#REF!+AF431+AD431+AC431+AB431+BL431+AA431+Z431+Y431+X431+U431+T431+S431+R431+Q431+P431+O431+N431+M431+L431+K431+J431+I431+H431</f>
        <v>#REF!</v>
      </c>
    </row>
    <row r="432" spans="1:70" hidden="1">
      <c r="A432" s="6" t="s">
        <v>784</v>
      </c>
      <c r="B432" s="6" t="s">
        <v>785</v>
      </c>
      <c r="C432" s="6" t="s">
        <v>151</v>
      </c>
      <c r="D432" s="6"/>
      <c r="E432" s="6" t="s">
        <v>152</v>
      </c>
      <c r="F432" s="6" t="s">
        <v>625</v>
      </c>
      <c r="G432" s="6"/>
      <c r="H432" s="1"/>
      <c r="I432" s="5"/>
      <c r="J432" s="5"/>
      <c r="K432" s="1"/>
      <c r="L432" s="5"/>
      <c r="M432" s="5"/>
      <c r="N432" s="26"/>
      <c r="O432" s="1"/>
      <c r="P432" s="1"/>
      <c r="Q432" s="1"/>
      <c r="R432" s="1"/>
      <c r="S432" s="1"/>
      <c r="T432" s="1"/>
      <c r="U432" s="1"/>
      <c r="V432" s="5"/>
      <c r="W432" s="5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37" t="e">
        <f>BQ432+BP432+BO432+BN432+BM432+#REF!+#REF!+BG432+BF432+#REF!+BC432+#REF!+#REF!+AY432+#REF!+#REF!+#REF!+#REF!+AS432+#REF!+#REF!+#REF!+#REF!+AM432+AK432+#REF!+#REF!+#REF!+AF432+AD432+AC432+AB432+BL432+AA432+Z432+Y432+X432+U432+T432+S432+R432+Q432+P432+O432+N432+M432+L432+K432+J432+I432+H432</f>
        <v>#REF!</v>
      </c>
    </row>
    <row r="433" spans="1:70" hidden="1">
      <c r="A433" s="6" t="s">
        <v>786</v>
      </c>
      <c r="B433" s="6" t="s">
        <v>787</v>
      </c>
      <c r="C433" s="6" t="s">
        <v>151</v>
      </c>
      <c r="D433" s="6"/>
      <c r="E433" s="6" t="s">
        <v>152</v>
      </c>
      <c r="F433" s="6" t="s">
        <v>625</v>
      </c>
      <c r="G433" s="6"/>
      <c r="H433" s="1"/>
      <c r="I433" s="5"/>
      <c r="J433" s="5"/>
      <c r="K433" s="1"/>
      <c r="L433" s="5"/>
      <c r="M433" s="5"/>
      <c r="N433" s="26"/>
      <c r="O433" s="1"/>
      <c r="P433" s="1"/>
      <c r="Q433" s="1"/>
      <c r="R433" s="1"/>
      <c r="S433" s="1"/>
      <c r="T433" s="1"/>
      <c r="U433" s="1"/>
      <c r="V433" s="5"/>
      <c r="W433" s="5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37" t="e">
        <f>BQ433+BP433+BO433+BN433+BM433+#REF!+#REF!+BG433+BF433+#REF!+BC433+#REF!+#REF!+AY433+#REF!+#REF!+#REF!+#REF!+AS433+#REF!+#REF!+#REF!+#REF!+AM433+AK433+#REF!+#REF!+#REF!+AF433+AD433+AC433+AB433+BL433+AA433+Z433+Y433+X433+U433+T433+S433+R433+Q433+P433+O433+N433+M433+L433+K433+J433+I433+H433</f>
        <v>#REF!</v>
      </c>
    </row>
    <row r="434" spans="1:70" hidden="1">
      <c r="A434" s="6" t="s">
        <v>788</v>
      </c>
      <c r="B434" s="6" t="s">
        <v>789</v>
      </c>
      <c r="C434" s="6" t="s">
        <v>151</v>
      </c>
      <c r="D434" s="6"/>
      <c r="E434" s="6" t="s">
        <v>152</v>
      </c>
      <c r="F434" s="6" t="s">
        <v>625</v>
      </c>
      <c r="G434" s="6"/>
      <c r="H434" s="1"/>
      <c r="I434" s="1"/>
      <c r="J434" s="5"/>
      <c r="K434" s="1"/>
      <c r="L434" s="5"/>
      <c r="M434" s="5"/>
      <c r="N434" s="26"/>
      <c r="O434" s="1"/>
      <c r="P434" s="1"/>
      <c r="Q434" s="1"/>
      <c r="R434" s="1"/>
      <c r="S434" s="1"/>
      <c r="T434" s="1"/>
      <c r="U434" s="1"/>
      <c r="V434" s="5"/>
      <c r="W434" s="5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37" t="e">
        <f>BQ434+BP434+BO434+BN434+BM434+#REF!+#REF!+BG434+BF434+#REF!+BC434+#REF!+#REF!+AY434+#REF!+#REF!+#REF!+#REF!+AS434+#REF!+#REF!+#REF!+#REF!+AM434+AK434+#REF!+#REF!+#REF!+AF434+AD434+AC434+AB434+BL434+AA434+Z434+Y434+X434+U434+T434+S434+R434+Q434+P434+O434+N434+M434+L434+K434+J434+I434+H434</f>
        <v>#REF!</v>
      </c>
    </row>
    <row r="435" spans="1:70" hidden="1">
      <c r="A435" s="6" t="s">
        <v>790</v>
      </c>
      <c r="B435" s="6" t="s">
        <v>791</v>
      </c>
      <c r="C435" s="6" t="s">
        <v>151</v>
      </c>
      <c r="D435" s="6"/>
      <c r="E435" s="6" t="s">
        <v>152</v>
      </c>
      <c r="F435" s="6" t="s">
        <v>625</v>
      </c>
      <c r="G435" s="6"/>
      <c r="H435" s="1"/>
      <c r="I435" s="5"/>
      <c r="J435" s="5"/>
      <c r="K435" s="1"/>
      <c r="L435" s="5"/>
      <c r="M435" s="5"/>
      <c r="N435" s="26"/>
      <c r="O435" s="1"/>
      <c r="P435" s="1"/>
      <c r="Q435" s="1"/>
      <c r="R435" s="1"/>
      <c r="S435" s="1"/>
      <c r="T435" s="1"/>
      <c r="U435" s="1"/>
      <c r="V435" s="5"/>
      <c r="W435" s="5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37" t="e">
        <f>BQ435+BP435+BO435+BN435+BM435+#REF!+#REF!+BG435+BF435+#REF!+BC435+#REF!+#REF!+AY435+#REF!+#REF!+#REF!+#REF!+AS435+#REF!+#REF!+#REF!+#REF!+AM435+AK435+#REF!+#REF!+#REF!+AF435+AD435+AC435+AB435+BL435+AA435+Z435+Y435+X435+U435+T435+S435+R435+Q435+P435+O435+N435+M435+L435+K435+J435+I435+H435</f>
        <v>#REF!</v>
      </c>
    </row>
    <row r="436" spans="1:70" hidden="1">
      <c r="A436" s="6" t="s">
        <v>792</v>
      </c>
      <c r="B436" s="6" t="s">
        <v>793</v>
      </c>
      <c r="C436" s="6" t="s">
        <v>151</v>
      </c>
      <c r="D436" s="6"/>
      <c r="E436" s="6" t="s">
        <v>152</v>
      </c>
      <c r="F436" s="6" t="s">
        <v>625</v>
      </c>
      <c r="G436" s="6"/>
      <c r="H436" s="1"/>
      <c r="I436" s="5"/>
      <c r="J436" s="5"/>
      <c r="K436" s="1"/>
      <c r="L436" s="5"/>
      <c r="M436" s="5"/>
      <c r="N436" s="26"/>
      <c r="O436" s="1"/>
      <c r="P436" s="1"/>
      <c r="Q436" s="1"/>
      <c r="R436" s="1"/>
      <c r="S436" s="1"/>
      <c r="T436" s="1"/>
      <c r="U436" s="1"/>
      <c r="V436" s="5"/>
      <c r="W436" s="5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37" t="e">
        <f>BQ436+BP436+BO436+BN436+BM436+#REF!+#REF!+BG436+BF436+#REF!+BC436+#REF!+#REF!+AY436+#REF!+#REF!+#REF!+#REF!+AS436+#REF!+#REF!+#REF!+#REF!+AM436+AK436+#REF!+#REF!+#REF!+AF436+AD436+AC436+AB436+BL436+AA436+Z436+Y436+X436+U436+T436+S436+R436+Q436+P436+O436+N436+M436+L436+K436+J436+I436+H436</f>
        <v>#REF!</v>
      </c>
    </row>
    <row r="437" spans="1:70" hidden="1">
      <c r="A437" s="6" t="s">
        <v>794</v>
      </c>
      <c r="B437" s="6" t="s">
        <v>795</v>
      </c>
      <c r="C437" s="6" t="s">
        <v>151</v>
      </c>
      <c r="D437" s="6"/>
      <c r="E437" s="6" t="s">
        <v>152</v>
      </c>
      <c r="F437" s="6" t="s">
        <v>625</v>
      </c>
      <c r="G437" s="6"/>
      <c r="H437" s="1"/>
      <c r="I437" s="5"/>
      <c r="J437" s="5"/>
      <c r="K437" s="1"/>
      <c r="L437" s="5"/>
      <c r="M437" s="5"/>
      <c r="N437" s="26"/>
      <c r="O437" s="1"/>
      <c r="P437" s="1"/>
      <c r="Q437" s="1"/>
      <c r="R437" s="1"/>
      <c r="S437" s="1"/>
      <c r="T437" s="1"/>
      <c r="U437" s="1"/>
      <c r="V437" s="5"/>
      <c r="W437" s="5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37" t="e">
        <f>BQ437+BP437+BO437+BN437+BM437+#REF!+#REF!+BG437+BF437+#REF!+BC437+#REF!+#REF!+AY437+#REF!+#REF!+#REF!+#REF!+AS437+#REF!+#REF!+#REF!+#REF!+AM437+AK437+#REF!+#REF!+#REF!+AF437+AD437+AC437+AB437+BL437+AA437+Z437+Y437+X437+U437+T437+S437+R437+Q437+P437+O437+N437+M437+L437+K437+J437+I437+H437</f>
        <v>#REF!</v>
      </c>
    </row>
    <row r="438" spans="1:70" hidden="1">
      <c r="A438" s="6" t="s">
        <v>796</v>
      </c>
      <c r="B438" s="6" t="s">
        <v>797</v>
      </c>
      <c r="C438" s="6" t="s">
        <v>151</v>
      </c>
      <c r="D438" s="6"/>
      <c r="E438" s="6" t="s">
        <v>152</v>
      </c>
      <c r="F438" s="6" t="s">
        <v>625</v>
      </c>
      <c r="G438" s="6"/>
      <c r="H438" s="1"/>
      <c r="I438" s="5"/>
      <c r="J438" s="5"/>
      <c r="K438" s="1"/>
      <c r="L438" s="5"/>
      <c r="M438" s="5"/>
      <c r="N438" s="26"/>
      <c r="O438" s="1"/>
      <c r="P438" s="1"/>
      <c r="Q438" s="1"/>
      <c r="R438" s="1"/>
      <c r="S438" s="1"/>
      <c r="T438" s="1"/>
      <c r="U438" s="1"/>
      <c r="V438" s="5"/>
      <c r="W438" s="5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37" t="e">
        <f>BQ438+BP438+BO438+BN438+BM438+#REF!+#REF!+BG438+BF438+#REF!+BC438+#REF!+#REF!+AY438+#REF!+#REF!+#REF!+#REF!+AS438+#REF!+#REF!+#REF!+#REF!+AM438+AK438+#REF!+#REF!+#REF!+AF438+AD438+AC438+AB438+BL438+AA438+Z438+Y438+X438+U438+T438+S438+R438+Q438+P438+O438+N438+M438+L438+K438+J438+I438+H438</f>
        <v>#REF!</v>
      </c>
    </row>
    <row r="439" spans="1:70" hidden="1">
      <c r="A439" s="6" t="s">
        <v>704</v>
      </c>
      <c r="B439" s="6" t="s">
        <v>705</v>
      </c>
      <c r="C439" s="6" t="s">
        <v>7</v>
      </c>
      <c r="D439" s="6" t="s">
        <v>67</v>
      </c>
      <c r="E439" s="6" t="s">
        <v>67</v>
      </c>
      <c r="F439" s="6" t="s">
        <v>625</v>
      </c>
      <c r="G439" s="6"/>
      <c r="H439" s="1"/>
      <c r="I439" s="5"/>
      <c r="J439" s="5"/>
      <c r="K439" s="1"/>
      <c r="L439" s="5"/>
      <c r="M439" s="5"/>
      <c r="N439" s="26"/>
      <c r="O439" s="1"/>
      <c r="P439" s="1"/>
      <c r="Q439" s="1"/>
      <c r="R439" s="1"/>
      <c r="S439" s="1"/>
      <c r="T439" s="1"/>
      <c r="U439" s="1"/>
      <c r="V439" s="5"/>
      <c r="W439" s="5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37" t="e">
        <f>BQ439+BP439+BO439+BN439+BM439+#REF!+#REF!+BG439+BF439+#REF!+BC439+#REF!+#REF!+AY439+#REF!+#REF!+#REF!+#REF!+AS439+#REF!+#REF!+#REF!+#REF!+AM439+AK439+#REF!+#REF!+#REF!+AF439+AD439+AC439+AB439+BL439+AA439+Z439+Y439+X439+U439+T439+S439+R439+Q439+P439+O439+N439+M439+L439+K439+J439+I439+H439</f>
        <v>#REF!</v>
      </c>
    </row>
    <row r="440" spans="1:70" hidden="1">
      <c r="A440" s="6" t="s">
        <v>798</v>
      </c>
      <c r="B440" s="6" t="s">
        <v>799</v>
      </c>
      <c r="C440" s="6" t="s">
        <v>151</v>
      </c>
      <c r="D440" s="6"/>
      <c r="E440" s="6" t="s">
        <v>152</v>
      </c>
      <c r="F440" s="6" t="s">
        <v>625</v>
      </c>
      <c r="G440" s="6"/>
      <c r="H440" s="1"/>
      <c r="I440" s="5"/>
      <c r="J440" s="5"/>
      <c r="K440" s="1"/>
      <c r="L440" s="5"/>
      <c r="M440" s="5"/>
      <c r="N440" s="26"/>
      <c r="O440" s="1"/>
      <c r="P440" s="1"/>
      <c r="Q440" s="1"/>
      <c r="R440" s="1"/>
      <c r="S440" s="1"/>
      <c r="T440" s="1"/>
      <c r="U440" s="1"/>
      <c r="V440" s="5"/>
      <c r="W440" s="5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37">
        <f>BQ440+BP440+BO440+BN440+BM440+BG440+BF440+BC440+AY440+AS440+AM440+AL440+AK440+AF440+AE440+AD440+AC440+AB440+++BK440+BL440+AA440+Z440+Y440+X440+V440+U440+T440+S440+R440+Q440+P440+O440+N440+M440+L440+K440+J440+I440+H440+G440</f>
        <v>0</v>
      </c>
    </row>
    <row r="441" spans="1:70" hidden="1">
      <c r="A441" s="6" t="s">
        <v>6536</v>
      </c>
      <c r="B441" s="6" t="s">
        <v>7564</v>
      </c>
      <c r="C441" s="6" t="s">
        <v>151</v>
      </c>
      <c r="D441" s="6"/>
      <c r="E441" s="6" t="s">
        <v>8186</v>
      </c>
      <c r="F441" s="6" t="s">
        <v>625</v>
      </c>
      <c r="G441" s="6"/>
      <c r="H441" s="1"/>
      <c r="I441" s="5"/>
      <c r="J441" s="5"/>
      <c r="K441" s="1"/>
      <c r="L441" s="5"/>
      <c r="M441" s="5"/>
      <c r="N441" s="26"/>
      <c r="O441" s="1"/>
      <c r="P441" s="1"/>
      <c r="Q441" s="1"/>
      <c r="R441" s="1"/>
      <c r="S441" s="1"/>
      <c r="T441" s="1"/>
      <c r="U441" s="1"/>
      <c r="V441" s="5"/>
      <c r="W441" s="5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37" t="e">
        <f>BQ441+BP441+BO441+BN441+BM441+#REF!+#REF!+BG441+BF441+#REF!+BC441+#REF!+#REF!+AY441+#REF!+#REF!+#REF!+#REF!+AS441+#REF!+#REF!+#REF!+#REF!+AM441+AK441+#REF!+#REF!+#REF!+AF441+AD441+AC441+AB441+BL441+AA441+Z441+Y441+X441+U441+T441+S441+R441+Q441+P441+O441+N441+M441+L441+K441+J441+I441+H441</f>
        <v>#REF!</v>
      </c>
    </row>
    <row r="442" spans="1:70" hidden="1">
      <c r="A442" s="6" t="s">
        <v>800</v>
      </c>
      <c r="B442" s="6" t="s">
        <v>801</v>
      </c>
      <c r="C442" s="6" t="s">
        <v>151</v>
      </c>
      <c r="D442" s="6"/>
      <c r="E442" s="6" t="s">
        <v>152</v>
      </c>
      <c r="F442" s="6" t="s">
        <v>625</v>
      </c>
      <c r="G442" s="6"/>
      <c r="H442" s="1"/>
      <c r="I442" s="5"/>
      <c r="J442" s="5"/>
      <c r="K442" s="1"/>
      <c r="L442" s="5"/>
      <c r="M442" s="5"/>
      <c r="N442" s="26"/>
      <c r="O442" s="1"/>
      <c r="P442" s="1"/>
      <c r="Q442" s="1"/>
      <c r="R442" s="1"/>
      <c r="S442" s="1"/>
      <c r="T442" s="1"/>
      <c r="U442" s="1"/>
      <c r="V442" s="5"/>
      <c r="W442" s="5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37" t="e">
        <f>BQ442+BP442+BO442+BN442+BM442+#REF!+#REF!+BG442+BF442+#REF!+BC442+#REF!+#REF!+AY442+#REF!+#REF!+#REF!+#REF!+AS442+#REF!+#REF!+#REF!+#REF!+AM442+AK442+#REF!+#REF!+#REF!+AF442+AD442+AC442+AB442+BL442+AA442+Z442+Y442+X442+U442+T442+S442+R442+Q442+P442+O442+N442+M442+L442+K442+J442+I442+H442</f>
        <v>#REF!</v>
      </c>
    </row>
    <row r="443" spans="1:70" hidden="1">
      <c r="A443" s="6" t="s">
        <v>706</v>
      </c>
      <c r="B443" s="6" t="s">
        <v>707</v>
      </c>
      <c r="C443" s="6" t="s">
        <v>7</v>
      </c>
      <c r="D443" s="6" t="s">
        <v>18</v>
      </c>
      <c r="E443" s="6" t="s">
        <v>13</v>
      </c>
      <c r="F443" s="6" t="s">
        <v>625</v>
      </c>
      <c r="G443" s="6"/>
      <c r="H443" s="1"/>
      <c r="I443" s="5"/>
      <c r="J443" s="5"/>
      <c r="K443" s="1"/>
      <c r="L443" s="5"/>
      <c r="M443" s="5"/>
      <c r="N443" s="26"/>
      <c r="O443" s="1"/>
      <c r="P443" s="1"/>
      <c r="Q443" s="1"/>
      <c r="R443" s="1"/>
      <c r="S443" s="1"/>
      <c r="T443" s="1"/>
      <c r="U443" s="1"/>
      <c r="V443" s="5"/>
      <c r="W443" s="5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37" t="e">
        <f>BQ443+BP443+BO443+BN443+BM443+#REF!+#REF!+BG443+BF443+#REF!+BC443+#REF!+#REF!+AY443+#REF!+#REF!+#REF!+#REF!+AS443+#REF!+#REF!+#REF!+#REF!+AM443+AK443+#REF!+#REF!+#REF!+AF443+AD443+AC443+AB443+BL443+AA443+Z443+Y443+X443+U443+T443+S443+R443+Q443+P443+O443+N443+M443+L443+K443+J443+I443+H443</f>
        <v>#REF!</v>
      </c>
    </row>
    <row r="444" spans="1:70" hidden="1">
      <c r="A444" s="6" t="s">
        <v>708</v>
      </c>
      <c r="B444" s="6" t="s">
        <v>709</v>
      </c>
      <c r="C444" s="6" t="s">
        <v>7</v>
      </c>
      <c r="D444" s="6" t="s">
        <v>18</v>
      </c>
      <c r="E444" s="6" t="s">
        <v>13</v>
      </c>
      <c r="F444" s="6" t="s">
        <v>625</v>
      </c>
      <c r="G444" s="6"/>
      <c r="H444" s="1"/>
      <c r="I444" s="5"/>
      <c r="J444" s="5"/>
      <c r="K444" s="1"/>
      <c r="L444" s="5"/>
      <c r="M444" s="5"/>
      <c r="N444" s="26"/>
      <c r="O444" s="1"/>
      <c r="P444" s="1"/>
      <c r="Q444" s="1"/>
      <c r="R444" s="1"/>
      <c r="S444" s="1"/>
      <c r="T444" s="1"/>
      <c r="U444" s="1"/>
      <c r="V444" s="5"/>
      <c r="W444" s="5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37" t="e">
        <f>BQ444+BP444+BO444+BN444+BM444+#REF!+#REF!+BG444+BF444+#REF!+BC444+#REF!+#REF!+AY444+#REF!+#REF!+#REF!+#REF!+AS444+#REF!+#REF!+#REF!+#REF!+AM444+AK444+#REF!+#REF!+#REF!+AF444+AD444+AC444+AB444+BL444+AA444+Z444+Y444+X444+U444+T444+S444+R444+Q444+P444+O444+N444+M444+L444+K444+J444+I444+H444</f>
        <v>#REF!</v>
      </c>
    </row>
    <row r="445" spans="1:70" hidden="1">
      <c r="A445" s="6" t="s">
        <v>710</v>
      </c>
      <c r="B445" s="6" t="s">
        <v>711</v>
      </c>
      <c r="C445" s="6" t="s">
        <v>7</v>
      </c>
      <c r="D445" s="6" t="s">
        <v>18</v>
      </c>
      <c r="E445" s="6" t="s">
        <v>31</v>
      </c>
      <c r="F445" s="6" t="s">
        <v>625</v>
      </c>
      <c r="G445" s="6"/>
      <c r="H445" s="1"/>
      <c r="I445" s="5"/>
      <c r="J445" s="5"/>
      <c r="K445" s="1"/>
      <c r="L445" s="5"/>
      <c r="M445" s="5"/>
      <c r="N445" s="26"/>
      <c r="O445" s="1"/>
      <c r="P445" s="1"/>
      <c r="Q445" s="1"/>
      <c r="R445" s="1"/>
      <c r="S445" s="1"/>
      <c r="T445" s="1"/>
      <c r="U445" s="1"/>
      <c r="V445" s="5"/>
      <c r="W445" s="5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37" t="e">
        <f>BQ445+BP445+BO445+BN445+BM445+#REF!+#REF!+BG445+BF445+#REF!+BC445+#REF!+#REF!+AY445+#REF!+#REF!+#REF!+#REF!+AS445+#REF!+#REF!+#REF!+#REF!+AM445+AK445+#REF!+#REF!+#REF!+AF445+AD445+AC445+AB445+BL445+AA445+Z445+Y445+X445+U445+T445+S445+R445+Q445+P445+O445+N445+M445+L445+K445+J445+I445+H445</f>
        <v>#REF!</v>
      </c>
    </row>
    <row r="446" spans="1:70" hidden="1">
      <c r="A446" s="6" t="s">
        <v>712</v>
      </c>
      <c r="B446" s="6" t="s">
        <v>713</v>
      </c>
      <c r="C446" s="6" t="s">
        <v>7</v>
      </c>
      <c r="D446" s="6" t="s">
        <v>18</v>
      </c>
      <c r="E446" s="6" t="s">
        <v>13</v>
      </c>
      <c r="F446" s="6" t="s">
        <v>625</v>
      </c>
      <c r="G446" s="6"/>
      <c r="H446" s="1"/>
      <c r="I446" s="5"/>
      <c r="J446" s="5"/>
      <c r="K446" s="1"/>
      <c r="L446" s="5"/>
      <c r="M446" s="5"/>
      <c r="N446" s="26"/>
      <c r="O446" s="1"/>
      <c r="P446" s="1"/>
      <c r="Q446" s="1"/>
      <c r="R446" s="1"/>
      <c r="S446" s="1"/>
      <c r="T446" s="1"/>
      <c r="U446" s="1"/>
      <c r="V446" s="5"/>
      <c r="W446" s="5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37" t="e">
        <f>BQ446+BP446+BO446+BN446+BM446+#REF!+#REF!+BG446+BF446+#REF!+BC446+#REF!+#REF!+AY446+#REF!+#REF!+#REF!+#REF!+AS446+#REF!+#REF!+#REF!+#REF!+AM446+AK446+#REF!+#REF!+#REF!+AF446+AD446+AC446+AB446+BL446+AA446+Z446+Y446+X446+U446+T446+S446+R446+Q446+P446+O446+N446+M446+L446+K446+J446+I446+H446</f>
        <v>#REF!</v>
      </c>
    </row>
    <row r="447" spans="1:70" hidden="1">
      <c r="A447" s="6" t="s">
        <v>714</v>
      </c>
      <c r="B447" s="6" t="s">
        <v>715</v>
      </c>
      <c r="C447" s="6" t="s">
        <v>7</v>
      </c>
      <c r="D447" s="6" t="s">
        <v>18</v>
      </c>
      <c r="E447" s="6" t="s">
        <v>13</v>
      </c>
      <c r="F447" s="6" t="s">
        <v>625</v>
      </c>
      <c r="G447" s="6"/>
      <c r="H447" s="1"/>
      <c r="I447" s="5"/>
      <c r="J447" s="5"/>
      <c r="K447" s="1"/>
      <c r="L447" s="5"/>
      <c r="M447" s="5"/>
      <c r="N447" s="26"/>
      <c r="O447" s="1"/>
      <c r="P447" s="1"/>
      <c r="Q447" s="1"/>
      <c r="R447" s="1"/>
      <c r="S447" s="1"/>
      <c r="T447" s="1"/>
      <c r="U447" s="1"/>
      <c r="V447" s="5"/>
      <c r="W447" s="5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37" t="e">
        <f>BQ447+BP447+BO447+BN447+BM447+#REF!+#REF!+BG447+BF447+#REF!+BC447+#REF!+#REF!+AY447+#REF!+#REF!+#REF!+#REF!+AS447+#REF!+#REF!+#REF!+#REF!+AM447+AK447+#REF!+#REF!+#REF!+AF447+AD447+AC447+AB447+BL447+AA447+Z447+Y447+X447+U447+T447+S447+R447+Q447+P447+O447+N447+M447+L447+K447+J447+I447+H447</f>
        <v>#REF!</v>
      </c>
    </row>
    <row r="448" spans="1:70" hidden="1">
      <c r="A448" s="7" t="s">
        <v>802</v>
      </c>
      <c r="B448" s="7" t="s">
        <v>803</v>
      </c>
      <c r="C448" s="7" t="s">
        <v>151</v>
      </c>
      <c r="D448" s="7"/>
      <c r="E448" s="7" t="s">
        <v>152</v>
      </c>
      <c r="F448" s="7" t="s">
        <v>625</v>
      </c>
      <c r="G448" s="25"/>
      <c r="H448" s="1"/>
      <c r="I448" s="5"/>
      <c r="J448" s="5"/>
      <c r="K448" s="1"/>
      <c r="L448" s="5"/>
      <c r="M448" s="5"/>
      <c r="N448" s="26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37">
        <f>BQ448+BP448+BO448+BN448+BM448+BG448+BF448+BC448+AY448+AS448+AM448+AL448+AK448+AF448+AE448+AD448+AC448+AB448+++BK448+BL448+AA448+Z448+Y448+X448+V448+U448+T448+S448+R448+Q448+P448+O448+N448+M448+L448+K448+J448+I448+H448+G448</f>
        <v>0</v>
      </c>
    </row>
    <row r="449" spans="1:70" hidden="1">
      <c r="A449" s="6" t="s">
        <v>716</v>
      </c>
      <c r="B449" s="6" t="s">
        <v>717</v>
      </c>
      <c r="C449" s="6" t="s">
        <v>7</v>
      </c>
      <c r="D449" s="6" t="s">
        <v>18</v>
      </c>
      <c r="E449" s="6" t="s">
        <v>21</v>
      </c>
      <c r="F449" s="6" t="s">
        <v>625</v>
      </c>
      <c r="G449" s="6"/>
      <c r="H449" s="1"/>
      <c r="I449" s="5"/>
      <c r="J449" s="5"/>
      <c r="K449" s="1"/>
      <c r="L449" s="5"/>
      <c r="M449" s="5"/>
      <c r="N449" s="26"/>
      <c r="O449" s="1"/>
      <c r="P449" s="1"/>
      <c r="Q449" s="1"/>
      <c r="R449" s="1"/>
      <c r="S449" s="1"/>
      <c r="T449" s="1"/>
      <c r="U449" s="1"/>
      <c r="V449" s="5"/>
      <c r="W449" s="5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37" t="e">
        <f>BQ449+BP449+BO449+BN449+BM449+#REF!+#REF!+BG449+BF449+#REF!+BC449+#REF!+#REF!+AY449+#REF!+#REF!+#REF!+#REF!+AS449+#REF!+#REF!+#REF!+#REF!+AM449+AK449+#REF!+#REF!+#REF!+AF449+AD449+AC449+AB449+BL449+AA449+Z449+Y449+X449+U449+T449+S449+R449+Q449+P449+O449+N449+M449+L449+K449+J449+I449+H449</f>
        <v>#REF!</v>
      </c>
    </row>
    <row r="450" spans="1:70" hidden="1">
      <c r="A450" s="6" t="s">
        <v>804</v>
      </c>
      <c r="B450" s="6" t="s">
        <v>7565</v>
      </c>
      <c r="C450" s="6" t="s">
        <v>151</v>
      </c>
      <c r="D450" s="6"/>
      <c r="E450" s="6" t="s">
        <v>8186</v>
      </c>
      <c r="F450" s="6" t="s">
        <v>625</v>
      </c>
      <c r="G450" s="6"/>
      <c r="H450" s="1"/>
      <c r="I450" s="5"/>
      <c r="J450" s="5"/>
      <c r="K450" s="1"/>
      <c r="L450" s="5"/>
      <c r="M450" s="5"/>
      <c r="N450" s="26"/>
      <c r="O450" s="1"/>
      <c r="P450" s="1"/>
      <c r="Q450" s="1"/>
      <c r="R450" s="1"/>
      <c r="S450" s="1"/>
      <c r="T450" s="1"/>
      <c r="U450" s="1"/>
      <c r="V450" s="5"/>
      <c r="W450" s="5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37" t="e">
        <f>BQ450+BP450+BO450+BN450+BM450+#REF!+#REF!+BG450+BF450+#REF!+BC450+#REF!+#REF!+AY450+#REF!+#REF!+#REF!+#REF!+AS450+#REF!+#REF!+#REF!+#REF!+AM450+AK450+#REF!+#REF!+#REF!+AF450+AD450+AC450+AB450+BL450+AA450+Z450+Y450+X450+U450+T450+S450+R450+Q450+P450+O450+N450+M450+L450+K450+J450+I450+H450</f>
        <v>#REF!</v>
      </c>
    </row>
    <row r="451" spans="1:70" hidden="1">
      <c r="A451" s="6" t="s">
        <v>805</v>
      </c>
      <c r="B451" s="6" t="s">
        <v>806</v>
      </c>
      <c r="C451" s="6" t="s">
        <v>151</v>
      </c>
      <c r="D451" s="6"/>
      <c r="E451" s="6" t="s">
        <v>152</v>
      </c>
      <c r="F451" s="6" t="s">
        <v>625</v>
      </c>
      <c r="G451" s="6"/>
      <c r="H451" s="1"/>
      <c r="I451" s="5"/>
      <c r="J451" s="5"/>
      <c r="K451" s="1"/>
      <c r="L451" s="5"/>
      <c r="M451" s="5"/>
      <c r="N451" s="26"/>
      <c r="O451" s="1"/>
      <c r="P451" s="1"/>
      <c r="Q451" s="1"/>
      <c r="R451" s="1"/>
      <c r="S451" s="1"/>
      <c r="T451" s="1"/>
      <c r="U451" s="1"/>
      <c r="V451" s="5"/>
      <c r="W451" s="5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37" t="e">
        <f>BQ451+BP451+BO451+BN451+BM451+#REF!+#REF!+BG451+BF451+#REF!+BC451+#REF!+#REF!+AY451+#REF!+#REF!+#REF!+#REF!+AS451+#REF!+#REF!+#REF!+#REF!+AM451+AK451+#REF!+#REF!+#REF!+AF451+AD451+AC451+AB451+BL451+AA451+Z451+Y451+X451+U451+T451+S451+R451+Q451+P451+O451+N451+M451+L451+K451+J451+I451+H451</f>
        <v>#REF!</v>
      </c>
    </row>
    <row r="452" spans="1:70" hidden="1">
      <c r="A452" s="6" t="s">
        <v>6537</v>
      </c>
      <c r="B452" s="6" t="s">
        <v>7566</v>
      </c>
      <c r="C452" s="6" t="s">
        <v>151</v>
      </c>
      <c r="D452" s="6"/>
      <c r="E452" s="6" t="s">
        <v>8192</v>
      </c>
      <c r="F452" s="6" t="s">
        <v>625</v>
      </c>
      <c r="G452" s="6"/>
      <c r="H452" s="1"/>
      <c r="I452" s="5"/>
      <c r="J452" s="5"/>
      <c r="K452" s="1"/>
      <c r="L452" s="5"/>
      <c r="M452" s="5"/>
      <c r="N452" s="26"/>
      <c r="O452" s="1"/>
      <c r="P452" s="1"/>
      <c r="Q452" s="1"/>
      <c r="R452" s="1"/>
      <c r="S452" s="1"/>
      <c r="T452" s="1"/>
      <c r="U452" s="1"/>
      <c r="V452" s="5"/>
      <c r="W452" s="5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37" t="e">
        <f>BQ452+BP452+BO452+BN452+BM452+#REF!+#REF!+BG452+BF452+#REF!+BC452+#REF!+#REF!+AY452+#REF!+#REF!+#REF!+#REF!+AS452+#REF!+#REF!+#REF!+#REF!+AM452+AK452+#REF!+#REF!+#REF!+AF452+AD452+AC452+AB452+BL452+AA452+Z452+Y452+X452+U452+T452+S452+R452+Q452+P452+O452+N452+M452+L452+K452+J452+I452+H452</f>
        <v>#REF!</v>
      </c>
    </row>
    <row r="453" spans="1:70" hidden="1">
      <c r="A453" s="6" t="s">
        <v>718</v>
      </c>
      <c r="B453" s="6" t="s">
        <v>719</v>
      </c>
      <c r="C453" s="6" t="s">
        <v>7</v>
      </c>
      <c r="D453" s="6" t="s">
        <v>18</v>
      </c>
      <c r="E453" s="6" t="s">
        <v>13</v>
      </c>
      <c r="F453" s="6" t="s">
        <v>625</v>
      </c>
      <c r="G453" s="6"/>
      <c r="H453" s="1"/>
      <c r="I453" s="5"/>
      <c r="J453" s="5"/>
      <c r="K453" s="1"/>
      <c r="L453" s="5"/>
      <c r="M453" s="5"/>
      <c r="N453" s="26"/>
      <c r="O453" s="1"/>
      <c r="P453" s="1"/>
      <c r="Q453" s="1"/>
      <c r="R453" s="1"/>
      <c r="S453" s="1"/>
      <c r="T453" s="1"/>
      <c r="U453" s="1"/>
      <c r="V453" s="5"/>
      <c r="W453" s="5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37" t="e">
        <f>BQ453+BP453+BO453+BN453+BM453+#REF!+#REF!+BG453+BF453+#REF!+BC453+#REF!+#REF!+AY453+#REF!+#REF!+#REF!+#REF!+AS453+#REF!+#REF!+#REF!+#REF!+AM453+AK453+#REF!+#REF!+#REF!+AF453+AD453+AC453+AB453+BL453+AA453+Z453+Y453+X453+U453+T453+S453+R453+Q453+P453+O453+N453+M453+L453+K453+J453+I453+H453</f>
        <v>#REF!</v>
      </c>
    </row>
    <row r="454" spans="1:70" hidden="1">
      <c r="A454" s="6" t="s">
        <v>720</v>
      </c>
      <c r="B454" s="6" t="s">
        <v>721</v>
      </c>
      <c r="C454" s="6" t="s">
        <v>7</v>
      </c>
      <c r="D454" s="6" t="s">
        <v>18</v>
      </c>
      <c r="E454" s="6" t="s">
        <v>360</v>
      </c>
      <c r="F454" s="6" t="s">
        <v>625</v>
      </c>
      <c r="G454" s="6"/>
      <c r="H454" s="1"/>
      <c r="I454" s="5"/>
      <c r="J454" s="5"/>
      <c r="K454" s="1"/>
      <c r="L454" s="5"/>
      <c r="M454" s="5"/>
      <c r="N454" s="26"/>
      <c r="O454" s="1"/>
      <c r="P454" s="1"/>
      <c r="Q454" s="1"/>
      <c r="R454" s="1"/>
      <c r="S454" s="1"/>
      <c r="T454" s="1"/>
      <c r="U454" s="1"/>
      <c r="V454" s="5"/>
      <c r="W454" s="5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37" t="e">
        <f>BQ454+BP454+BO454+BN454+BM454+#REF!+#REF!+BG454+BF454+#REF!+BC454+#REF!+#REF!+AY454+#REF!+#REF!+#REF!+#REF!+AS454+#REF!+#REF!+#REF!+#REF!+AM454+AK454+#REF!+#REF!+#REF!+AF454+AD454+AC454+AB454+BL454+AA454+Z454+Y454+X454+U454+T454+S454+R454+Q454+P454+O454+N454+M454+L454+K454+J454+I454+H454</f>
        <v>#REF!</v>
      </c>
    </row>
    <row r="455" spans="1:70" hidden="1">
      <c r="A455" s="6" t="s">
        <v>7276</v>
      </c>
      <c r="B455" s="6" t="s">
        <v>7567</v>
      </c>
      <c r="C455" s="6" t="s">
        <v>151</v>
      </c>
      <c r="D455" s="6"/>
      <c r="E455" s="6" t="s">
        <v>8186</v>
      </c>
      <c r="F455" s="6" t="s">
        <v>625</v>
      </c>
      <c r="G455" s="6"/>
      <c r="H455" s="1"/>
      <c r="I455" s="5"/>
      <c r="J455" s="5"/>
      <c r="K455" s="1"/>
      <c r="L455" s="5"/>
      <c r="M455" s="5"/>
      <c r="N455" s="26"/>
      <c r="O455" s="1"/>
      <c r="P455" s="1"/>
      <c r="Q455" s="1"/>
      <c r="R455" s="1"/>
      <c r="S455" s="1"/>
      <c r="T455" s="1"/>
      <c r="U455" s="1"/>
      <c r="V455" s="5"/>
      <c r="W455" s="5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37" t="e">
        <f>BQ455+BP455+BO455+BN455+BM455+#REF!+#REF!+BG455+BF455+#REF!+BC455+#REF!+#REF!+AY455+#REF!+#REF!+#REF!+#REF!+AS455+#REF!+#REF!+#REF!+#REF!+AM455+AK455+#REF!+#REF!+#REF!+AF455+AD455+AC455+AB455+BL455+AA455+Z455+Y455+X455+U455+T455+S455+R455+Q455+P455+O455+N455+M455+L455+K455+J455+I455+H455</f>
        <v>#REF!</v>
      </c>
    </row>
    <row r="456" spans="1:70">
      <c r="A456" s="7" t="s">
        <v>722</v>
      </c>
      <c r="B456" s="7" t="s">
        <v>723</v>
      </c>
      <c r="C456" s="7" t="s">
        <v>7</v>
      </c>
      <c r="D456" s="7" t="s">
        <v>8180</v>
      </c>
      <c r="E456" s="7" t="s">
        <v>28</v>
      </c>
      <c r="F456" s="7" t="s">
        <v>625</v>
      </c>
      <c r="G456" s="25"/>
      <c r="H456" s="1"/>
      <c r="I456" s="1"/>
      <c r="J456" s="5"/>
      <c r="K456" s="1"/>
      <c r="L456" s="5"/>
      <c r="M456" s="1"/>
      <c r="N456" s="26"/>
      <c r="O456" s="1"/>
      <c r="P456" s="1">
        <f>1000*24.6074</f>
        <v>24607.399999999998</v>
      </c>
      <c r="Q456" s="1"/>
      <c r="R456" s="1"/>
      <c r="S456" s="1"/>
      <c r="T456" s="3"/>
      <c r="U456" s="1">
        <v>15000</v>
      </c>
      <c r="V456" s="1"/>
      <c r="W456" s="1">
        <f>1000*467.081012726343</f>
        <v>467081.012726343</v>
      </c>
      <c r="X456" s="1"/>
      <c r="Y456" s="1"/>
      <c r="Z456" s="1"/>
      <c r="AA456" s="1"/>
      <c r="AB456" s="1"/>
      <c r="AC456" s="1"/>
      <c r="AD456" s="1"/>
      <c r="AE456" s="1"/>
      <c r="AF456" s="47">
        <f>1000*148.113</f>
        <v>148113</v>
      </c>
      <c r="AG456" s="47"/>
      <c r="AH456" s="47"/>
      <c r="AI456" s="47"/>
      <c r="AJ456" s="47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37">
        <f>BQ456+BP456+BO456+BN456+BM456+BG456+BF456+BC456+AY456+AS456+AM456+AL456+AK456+AF456+AE456+AD456+AC456+AB456+BK456+BL456+AA456+Z456+Y456+X456+V456+U456+T456+S456+R456+Q456+P456+O456+N456+M456+L456+K456+J456+I456+H456+G456+AX456+W456</f>
        <v>654801.41272634303</v>
      </c>
    </row>
    <row r="457" spans="1:70" hidden="1">
      <c r="A457" s="6" t="s">
        <v>724</v>
      </c>
      <c r="B457" s="6" t="s">
        <v>725</v>
      </c>
      <c r="C457" s="6" t="s">
        <v>7</v>
      </c>
      <c r="D457" s="6" t="s">
        <v>8180</v>
      </c>
      <c r="E457" s="6" t="s">
        <v>21</v>
      </c>
      <c r="F457" s="6" t="s">
        <v>625</v>
      </c>
      <c r="G457" s="6"/>
      <c r="H457" s="1"/>
      <c r="I457" s="5"/>
      <c r="J457" s="5"/>
      <c r="K457" s="1"/>
      <c r="L457" s="5"/>
      <c r="M457" s="5"/>
      <c r="N457" s="26"/>
      <c r="O457" s="1"/>
      <c r="P457" s="1"/>
      <c r="Q457" s="1"/>
      <c r="R457" s="1"/>
      <c r="S457" s="1"/>
      <c r="T457" s="1"/>
      <c r="U457" s="1"/>
      <c r="V457" s="5"/>
      <c r="W457" s="5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37" t="e">
        <f>BQ457+BP457+BO457+BN457+BM457+#REF!+#REF!+BG457+BF457+#REF!+BC457+#REF!+#REF!+AY457+#REF!+#REF!+#REF!+#REF!+AS457+#REF!+#REF!+#REF!+#REF!+AM457+AK457+#REF!+#REF!+#REF!+AF457+AD457+AC457+AB457+BL457+AA457+Z457+Y457+X457+U457+T457+S457+R457+Q457+P457+O457+N457+M457+L457+K457+J457+I457+H457</f>
        <v>#REF!</v>
      </c>
    </row>
    <row r="458" spans="1:70" hidden="1">
      <c r="A458" s="6" t="s">
        <v>726</v>
      </c>
      <c r="B458" s="6" t="s">
        <v>727</v>
      </c>
      <c r="C458" s="6" t="s">
        <v>7</v>
      </c>
      <c r="D458" s="6" t="s">
        <v>8180</v>
      </c>
      <c r="E458" s="6" t="s">
        <v>21</v>
      </c>
      <c r="F458" s="6" t="s">
        <v>625</v>
      </c>
      <c r="G458" s="6"/>
      <c r="H458" s="1"/>
      <c r="I458" s="5"/>
      <c r="J458" s="5"/>
      <c r="K458" s="1"/>
      <c r="L458" s="5"/>
      <c r="M458" s="5"/>
      <c r="N458" s="26"/>
      <c r="O458" s="1"/>
      <c r="P458" s="1"/>
      <c r="Q458" s="1"/>
      <c r="R458" s="1"/>
      <c r="S458" s="1"/>
      <c r="T458" s="1"/>
      <c r="U458" s="1"/>
      <c r="V458" s="5"/>
      <c r="W458" s="5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37" t="e">
        <f>BQ458+BP458+BO458+BN458+BM458+#REF!+#REF!+BG458+BF458+#REF!+BC458+#REF!+#REF!+AY458+#REF!+#REF!+#REF!+#REF!+AS458+#REF!+#REF!+#REF!+#REF!+AM458+AK458+#REF!+#REF!+#REF!+AF458+AD458+AC458+AB458+BL458+AA458+Z458+Y458+X458+U458+T458+S458+R458+Q458+P458+O458+N458+M458+L458+K458+J458+I458+H458</f>
        <v>#REF!</v>
      </c>
    </row>
    <row r="459" spans="1:70" hidden="1">
      <c r="A459" s="6" t="s">
        <v>728</v>
      </c>
      <c r="B459" s="6" t="s">
        <v>729</v>
      </c>
      <c r="C459" s="6" t="s">
        <v>7</v>
      </c>
      <c r="D459" s="6" t="s">
        <v>8180</v>
      </c>
      <c r="E459" s="6" t="s">
        <v>21</v>
      </c>
      <c r="F459" s="6" t="s">
        <v>625</v>
      </c>
      <c r="G459" s="6"/>
      <c r="H459" s="1"/>
      <c r="I459" s="5"/>
      <c r="J459" s="5"/>
      <c r="K459" s="1"/>
      <c r="L459" s="5"/>
      <c r="M459" s="5"/>
      <c r="N459" s="26"/>
      <c r="O459" s="1"/>
      <c r="P459" s="1"/>
      <c r="Q459" s="1"/>
      <c r="R459" s="1"/>
      <c r="S459" s="1"/>
      <c r="T459" s="1"/>
      <c r="U459" s="1"/>
      <c r="V459" s="5"/>
      <c r="W459" s="5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37" t="e">
        <f>BQ459+BP459+BO459+BN459+BM459+#REF!+#REF!+BG459+BF459+#REF!+BC459+#REF!+#REF!+AY459+#REF!+#REF!+#REF!+#REF!+AS459+#REF!+#REF!+#REF!+#REF!+AM459+AK459+#REF!+#REF!+#REF!+AF459+AD459+AC459+AB459+BL459+AA459+Z459+Y459+X459+U459+T459+S459+R459+Q459+P459+O459+N459+M459+L459+K459+J459+I459+H459</f>
        <v>#REF!</v>
      </c>
    </row>
    <row r="460" spans="1:70" hidden="1">
      <c r="A460" s="6" t="s">
        <v>730</v>
      </c>
      <c r="B460" s="6" t="s">
        <v>731</v>
      </c>
      <c r="C460" s="6" t="s">
        <v>7</v>
      </c>
      <c r="D460" s="6" t="s">
        <v>8180</v>
      </c>
      <c r="E460" s="6" t="s">
        <v>21</v>
      </c>
      <c r="F460" s="6" t="s">
        <v>625</v>
      </c>
      <c r="G460" s="6"/>
      <c r="H460" s="1"/>
      <c r="I460" s="5"/>
      <c r="J460" s="5"/>
      <c r="K460" s="1"/>
      <c r="L460" s="5"/>
      <c r="M460" s="5"/>
      <c r="N460" s="26"/>
      <c r="O460" s="1"/>
      <c r="P460" s="1"/>
      <c r="Q460" s="1"/>
      <c r="R460" s="1"/>
      <c r="S460" s="1"/>
      <c r="T460" s="1"/>
      <c r="U460" s="1"/>
      <c r="V460" s="5"/>
      <c r="W460" s="5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37" t="e">
        <f>BQ460+BP460+BO460+BN460+BM460+#REF!+#REF!+BG460+BF460+#REF!+BC460+#REF!+#REF!+AY460+#REF!+#REF!+#REF!+#REF!+AS460+#REF!+#REF!+#REF!+#REF!+AM460+AK460+#REF!+#REF!+#REF!+AF460+AD460+AC460+AB460+BL460+AA460+Z460+Y460+X460+U460+T460+S460+R460+Q460+P460+O460+N460+M460+L460+K460+J460+I460+H460</f>
        <v>#REF!</v>
      </c>
    </row>
    <row r="461" spans="1:70" hidden="1">
      <c r="A461" s="6" t="s">
        <v>732</v>
      </c>
      <c r="B461" s="6" t="s">
        <v>733</v>
      </c>
      <c r="C461" s="6" t="s">
        <v>7</v>
      </c>
      <c r="D461" s="6" t="s">
        <v>18</v>
      </c>
      <c r="E461" s="6" t="s">
        <v>31</v>
      </c>
      <c r="F461" s="6" t="s">
        <v>625</v>
      </c>
      <c r="G461" s="6"/>
      <c r="H461" s="1"/>
      <c r="I461" s="5"/>
      <c r="J461" s="5"/>
      <c r="K461" s="1"/>
      <c r="L461" s="5"/>
      <c r="M461" s="5"/>
      <c r="N461" s="26"/>
      <c r="O461" s="1"/>
      <c r="P461" s="1"/>
      <c r="Q461" s="1"/>
      <c r="R461" s="1"/>
      <c r="S461" s="1"/>
      <c r="T461" s="1"/>
      <c r="U461" s="1"/>
      <c r="V461" s="5"/>
      <c r="W461" s="5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37" t="e">
        <f>BQ461+BP461+BO461+BN461+BM461+#REF!+#REF!+BG461+BF461+#REF!+BC461+#REF!+#REF!+AY461+#REF!+#REF!+#REF!+#REF!+AS461+#REF!+#REF!+#REF!+#REF!+AM461+AK461+#REF!+#REF!+#REF!+AF461+AD461+AC461+AB461+BL461+AA461+Z461+Y461+X461+U461+T461+S461+R461+Q461+P461+O461+N461+M461+L461+K461+J461+I461+H461</f>
        <v>#REF!</v>
      </c>
    </row>
    <row r="462" spans="1:70" hidden="1">
      <c r="A462" s="6" t="s">
        <v>6538</v>
      </c>
      <c r="B462" s="6" t="s">
        <v>7568</v>
      </c>
      <c r="C462" s="6" t="s">
        <v>151</v>
      </c>
      <c r="D462" s="6"/>
      <c r="E462" s="6" t="s">
        <v>8192</v>
      </c>
      <c r="F462" s="6" t="s">
        <v>625</v>
      </c>
      <c r="G462" s="6"/>
      <c r="H462" s="1"/>
      <c r="I462" s="5"/>
      <c r="J462" s="5"/>
      <c r="K462" s="1"/>
      <c r="L462" s="5"/>
      <c r="M462" s="5"/>
      <c r="N462" s="26"/>
      <c r="O462" s="1"/>
      <c r="P462" s="1"/>
      <c r="Q462" s="1"/>
      <c r="R462" s="1"/>
      <c r="S462" s="1"/>
      <c r="T462" s="1"/>
      <c r="U462" s="1"/>
      <c r="V462" s="5"/>
      <c r="W462" s="5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37" t="e">
        <f>BQ462+BP462+BO462+BN462+BM462+#REF!+#REF!+BG462+BF462+#REF!+BC462+#REF!+#REF!+AY462+#REF!+#REF!+#REF!+#REF!+AS462+#REF!+#REF!+#REF!+#REF!+AM462+AK462+#REF!+#REF!+#REF!+AF462+AD462+AC462+AB462+BL462+AA462+Z462+Y462+X462+U462+T462+S462+R462+Q462+P462+O462+N462+M462+L462+K462+J462+I462+H462</f>
        <v>#REF!</v>
      </c>
    </row>
    <row r="463" spans="1:70" hidden="1">
      <c r="A463" s="6" t="s">
        <v>6539</v>
      </c>
      <c r="B463" s="6" t="s">
        <v>7569</v>
      </c>
      <c r="C463" s="6" t="s">
        <v>151</v>
      </c>
      <c r="D463" s="6"/>
      <c r="E463" s="6" t="s">
        <v>8186</v>
      </c>
      <c r="F463" s="6" t="s">
        <v>625</v>
      </c>
      <c r="G463" s="6"/>
      <c r="H463" s="1"/>
      <c r="I463" s="5"/>
      <c r="J463" s="5"/>
      <c r="K463" s="1"/>
      <c r="L463" s="5"/>
      <c r="M463" s="5"/>
      <c r="N463" s="26"/>
      <c r="O463" s="1"/>
      <c r="P463" s="1"/>
      <c r="Q463" s="1"/>
      <c r="R463" s="1"/>
      <c r="S463" s="1"/>
      <c r="T463" s="1"/>
      <c r="U463" s="1"/>
      <c r="V463" s="5"/>
      <c r="W463" s="5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37" t="e">
        <f>BQ463+BP463+BO463+BN463+BM463+#REF!+#REF!+BG463+BF463+#REF!+BC463+#REF!+#REF!+AY463+#REF!+#REF!+#REF!+#REF!+AS463+#REF!+#REF!+#REF!+#REF!+AM463+AK463+#REF!+#REF!+#REF!+AF463+AD463+AC463+AB463+BL463+AA463+Z463+Y463+X463+U463+T463+S463+R463+Q463+P463+O463+N463+M463+L463+K463+J463+I463+H463</f>
        <v>#REF!</v>
      </c>
    </row>
    <row r="464" spans="1:70" hidden="1">
      <c r="A464" s="6" t="s">
        <v>734</v>
      </c>
      <c r="B464" s="6" t="s">
        <v>735</v>
      </c>
      <c r="C464" s="6" t="s">
        <v>7</v>
      </c>
      <c r="D464" s="6" t="s">
        <v>18</v>
      </c>
      <c r="E464" s="6" t="s">
        <v>360</v>
      </c>
      <c r="F464" s="6" t="s">
        <v>625</v>
      </c>
      <c r="G464" s="6"/>
      <c r="H464" s="1"/>
      <c r="I464" s="5"/>
      <c r="J464" s="5"/>
      <c r="K464" s="1"/>
      <c r="L464" s="5"/>
      <c r="M464" s="5"/>
      <c r="N464" s="26"/>
      <c r="O464" s="1"/>
      <c r="P464" s="1"/>
      <c r="Q464" s="1"/>
      <c r="R464" s="1"/>
      <c r="S464" s="1"/>
      <c r="T464" s="1"/>
      <c r="U464" s="1"/>
      <c r="V464" s="5"/>
      <c r="W464" s="5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37" t="e">
        <f>BQ464+BP464+BO464+BN464+BM464+#REF!+#REF!+BG464+BF464+#REF!+BC464+#REF!+#REF!+AY464+#REF!+#REF!+#REF!+#REF!+AS464+#REF!+#REF!+#REF!+#REF!+AM464+AK464+#REF!+#REF!+#REF!+AF464+AD464+AC464+AB464+BL464+AA464+Z464+Y464+X464+U464+T464+S464+R464+Q464+P464+O464+N464+M464+L464+K464+J464+I464+H464</f>
        <v>#REF!</v>
      </c>
    </row>
    <row r="465" spans="1:70" hidden="1">
      <c r="A465" s="6" t="s">
        <v>807</v>
      </c>
      <c r="B465" s="6" t="s">
        <v>808</v>
      </c>
      <c r="C465" s="6" t="s">
        <v>151</v>
      </c>
      <c r="D465" s="6"/>
      <c r="E465" s="6" t="s">
        <v>152</v>
      </c>
      <c r="F465" s="6" t="s">
        <v>625</v>
      </c>
      <c r="G465" s="6"/>
      <c r="H465" s="1"/>
      <c r="I465" s="5"/>
      <c r="J465" s="5"/>
      <c r="K465" s="1"/>
      <c r="L465" s="5"/>
      <c r="M465" s="5"/>
      <c r="N465" s="26"/>
      <c r="O465" s="1"/>
      <c r="P465" s="1"/>
      <c r="Q465" s="1"/>
      <c r="R465" s="1"/>
      <c r="S465" s="1"/>
      <c r="T465" s="1"/>
      <c r="U465" s="1"/>
      <c r="V465" s="5"/>
      <c r="W465" s="5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37" t="e">
        <f>BQ465+BP465+BO465+BN465+BM465+#REF!+#REF!+BG465+BF465+#REF!+BC465+#REF!+#REF!+AY465+#REF!+#REF!+#REF!+#REF!+AS465+#REF!+#REF!+#REF!+#REF!+AM465+AK465+#REF!+#REF!+#REF!+AF465+AD465+AC465+AB465+BL465+AA465+Z465+Y465+X465+U465+T465+S465+R465+Q465+P465+O465+N465+M465+L465+K465+J465+I465+H465</f>
        <v>#REF!</v>
      </c>
    </row>
    <row r="466" spans="1:70" hidden="1">
      <c r="A466" s="6" t="s">
        <v>809</v>
      </c>
      <c r="B466" s="6" t="s">
        <v>810</v>
      </c>
      <c r="C466" s="6" t="s">
        <v>151</v>
      </c>
      <c r="D466" s="6"/>
      <c r="E466" s="6" t="s">
        <v>152</v>
      </c>
      <c r="F466" s="6" t="s">
        <v>625</v>
      </c>
      <c r="G466" s="6"/>
      <c r="H466" s="1"/>
      <c r="I466" s="5"/>
      <c r="J466" s="5"/>
      <c r="K466" s="1"/>
      <c r="L466" s="5"/>
      <c r="M466" s="5"/>
      <c r="N466" s="26"/>
      <c r="O466" s="1"/>
      <c r="P466" s="1"/>
      <c r="Q466" s="1"/>
      <c r="R466" s="1"/>
      <c r="S466" s="1"/>
      <c r="T466" s="1"/>
      <c r="U466" s="1"/>
      <c r="V466" s="5"/>
      <c r="W466" s="5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37" t="e">
        <f>BQ466+BP466+BO466+BN466+BM466+#REF!+#REF!+BG466+BF466+#REF!+BC466+#REF!+#REF!+AY466+#REF!+#REF!+#REF!+#REF!+AS466+#REF!+#REF!+#REF!+#REF!+AM466+AK466+#REF!+#REF!+#REF!+AF466+AD466+AC466+AB466+BL466+AA466+Z466+Y466+X466+U466+T466+S466+R466+Q466+P466+O466+N466+M466+L466+K466+J466+I466+H466</f>
        <v>#REF!</v>
      </c>
    </row>
    <row r="467" spans="1:70" hidden="1">
      <c r="A467" s="6" t="s">
        <v>811</v>
      </c>
      <c r="B467" s="6" t="s">
        <v>812</v>
      </c>
      <c r="C467" s="6" t="s">
        <v>151</v>
      </c>
      <c r="D467" s="6"/>
      <c r="E467" s="6" t="s">
        <v>152</v>
      </c>
      <c r="F467" s="6" t="s">
        <v>625</v>
      </c>
      <c r="G467" s="6"/>
      <c r="H467" s="1"/>
      <c r="I467" s="5"/>
      <c r="J467" s="5"/>
      <c r="K467" s="1"/>
      <c r="L467" s="5"/>
      <c r="M467" s="5"/>
      <c r="N467" s="26"/>
      <c r="O467" s="1"/>
      <c r="P467" s="1"/>
      <c r="Q467" s="1"/>
      <c r="R467" s="1"/>
      <c r="S467" s="1"/>
      <c r="T467" s="1"/>
      <c r="U467" s="1"/>
      <c r="V467" s="5"/>
      <c r="W467" s="5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37" t="e">
        <f>BQ467+BP467+BO467+BN467+BM467+#REF!+#REF!+BG467+BF467+#REF!+BC467+#REF!+#REF!+AY467+#REF!+#REF!+#REF!+#REF!+AS467+#REF!+#REF!+#REF!+#REF!+AM467+AK467+#REF!+#REF!+#REF!+AF467+AD467+AC467+AB467+BL467+AA467+Z467+Y467+X467+U467+T467+S467+R467+Q467+P467+O467+N467+M467+L467+K467+J467+I467+H467</f>
        <v>#REF!</v>
      </c>
    </row>
    <row r="468" spans="1:70" hidden="1">
      <c r="A468" s="6" t="s">
        <v>736</v>
      </c>
      <c r="B468" s="6" t="s">
        <v>737</v>
      </c>
      <c r="C468" s="6" t="s">
        <v>7</v>
      </c>
      <c r="D468" s="6" t="s">
        <v>18</v>
      </c>
      <c r="E468" s="6" t="s">
        <v>13</v>
      </c>
      <c r="F468" s="6" t="s">
        <v>625</v>
      </c>
      <c r="G468" s="6"/>
      <c r="H468" s="1"/>
      <c r="I468" s="5"/>
      <c r="J468" s="5"/>
      <c r="K468" s="1"/>
      <c r="L468" s="5"/>
      <c r="M468" s="5"/>
      <c r="N468" s="26"/>
      <c r="O468" s="1"/>
      <c r="P468" s="1"/>
      <c r="Q468" s="1"/>
      <c r="R468" s="1"/>
      <c r="S468" s="1"/>
      <c r="T468" s="1"/>
      <c r="U468" s="1"/>
      <c r="V468" s="5"/>
      <c r="W468" s="5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37" t="e">
        <f>BQ468+BP468+BO468+BN468+BM468+#REF!+#REF!+BG468+BF468+#REF!+BC468+#REF!+#REF!+AY468+#REF!+#REF!+#REF!+#REF!+AS468+#REF!+#REF!+#REF!+#REF!+AM468+AK468+#REF!+#REF!+#REF!+AF468+AD468+AC468+AB468+BL468+AA468+Z468+Y468+X468+U468+T468+S468+R468+Q468+P468+O468+N468+M468+L468+K468+J468+I468+H468</f>
        <v>#REF!</v>
      </c>
    </row>
    <row r="469" spans="1:70" hidden="1">
      <c r="A469" s="6" t="s">
        <v>738</v>
      </c>
      <c r="B469" s="6" t="s">
        <v>739</v>
      </c>
      <c r="C469" s="6" t="s">
        <v>7</v>
      </c>
      <c r="D469" s="6" t="s">
        <v>67</v>
      </c>
      <c r="E469" s="6" t="s">
        <v>67</v>
      </c>
      <c r="F469" s="6" t="s">
        <v>625</v>
      </c>
      <c r="G469" s="6"/>
      <c r="H469" s="1"/>
      <c r="I469" s="5"/>
      <c r="J469" s="5"/>
      <c r="K469" s="1"/>
      <c r="L469" s="5"/>
      <c r="M469" s="5"/>
      <c r="N469" s="26"/>
      <c r="O469" s="1"/>
      <c r="P469" s="1"/>
      <c r="Q469" s="1"/>
      <c r="R469" s="1"/>
      <c r="S469" s="1"/>
      <c r="T469" s="1"/>
      <c r="U469" s="1"/>
      <c r="V469" s="5"/>
      <c r="W469" s="5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37" t="e">
        <f>BQ469+BP469+BO469+BN469+BM469+#REF!+#REF!+BG469+BF469+#REF!+BC469+#REF!+#REF!+AY469+#REF!+#REF!+#REF!+#REF!+AS469+#REF!+#REF!+#REF!+#REF!+AM469+AK469+#REF!+#REF!+#REF!+AF469+AD469+AC469+AB469+BL469+AA469+Z469+Y469+X469+U469+T469+S469+R469+Q469+P469+O469+N469+M469+L469+K469+J469+I469+H469</f>
        <v>#REF!</v>
      </c>
    </row>
    <row r="470" spans="1:70" hidden="1">
      <c r="A470" s="6" t="s">
        <v>813</v>
      </c>
      <c r="B470" s="6" t="s">
        <v>814</v>
      </c>
      <c r="C470" s="6" t="s">
        <v>151</v>
      </c>
      <c r="D470" s="6"/>
      <c r="E470" s="6" t="s">
        <v>152</v>
      </c>
      <c r="F470" s="6" t="s">
        <v>625</v>
      </c>
      <c r="G470" s="6"/>
      <c r="H470" s="1"/>
      <c r="I470" s="5"/>
      <c r="J470" s="5"/>
      <c r="K470" s="1"/>
      <c r="L470" s="5"/>
      <c r="M470" s="5"/>
      <c r="N470" s="26"/>
      <c r="O470" s="1"/>
      <c r="P470" s="1"/>
      <c r="Q470" s="1"/>
      <c r="R470" s="1"/>
      <c r="S470" s="1"/>
      <c r="T470" s="1"/>
      <c r="U470" s="1"/>
      <c r="V470" s="5"/>
      <c r="W470" s="5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37" t="e">
        <f>BQ470+BP470+BO470+BN470+BM470+#REF!+#REF!+BG470+BF470+#REF!+BC470+#REF!+#REF!+AY470+#REF!+#REF!+#REF!+#REF!+AS470+#REF!+#REF!+#REF!+#REF!+AM470+AK470+#REF!+#REF!+#REF!+AF470+AD470+AC470+AB470+BL470+AA470+Z470+Y470+X470+U470+T470+S470+R470+Q470+P470+O470+N470+M470+L470+K470+J470+I470+H470</f>
        <v>#REF!</v>
      </c>
    </row>
    <row r="471" spans="1:70" hidden="1">
      <c r="A471" s="6" t="s">
        <v>740</v>
      </c>
      <c r="B471" s="6" t="s">
        <v>741</v>
      </c>
      <c r="C471" s="6" t="s">
        <v>7</v>
      </c>
      <c r="D471" s="6" t="s">
        <v>18</v>
      </c>
      <c r="E471" s="6" t="s">
        <v>13</v>
      </c>
      <c r="F471" s="6" t="s">
        <v>625</v>
      </c>
      <c r="G471" s="6"/>
      <c r="H471" s="1"/>
      <c r="I471" s="5"/>
      <c r="J471" s="5"/>
      <c r="K471" s="1"/>
      <c r="L471" s="5"/>
      <c r="M471" s="5"/>
      <c r="N471" s="26"/>
      <c r="O471" s="1"/>
      <c r="P471" s="1"/>
      <c r="Q471" s="1"/>
      <c r="R471" s="1"/>
      <c r="S471" s="1"/>
      <c r="T471" s="1"/>
      <c r="U471" s="1"/>
      <c r="V471" s="5"/>
      <c r="W471" s="5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37" t="e">
        <f>BQ471+BP471+BO471+BN471+BM471+#REF!+#REF!+BG471+BF471+#REF!+BC471+#REF!+#REF!+AY471+#REF!+#REF!+#REF!+#REF!+AS471+#REF!+#REF!+#REF!+#REF!+AM471+AK471+#REF!+#REF!+#REF!+AF471+AD471+AC471+AB471+BL471+AA471+Z471+Y471+X471+U471+T471+S471+R471+Q471+P471+O471+N471+M471+L471+K471+J471+I471+H471</f>
        <v>#REF!</v>
      </c>
    </row>
    <row r="472" spans="1:70" hidden="1">
      <c r="A472" s="6" t="s">
        <v>742</v>
      </c>
      <c r="B472" s="6" t="s">
        <v>743</v>
      </c>
      <c r="C472" s="6" t="s">
        <v>7</v>
      </c>
      <c r="D472" s="6" t="s">
        <v>67</v>
      </c>
      <c r="E472" s="6" t="s">
        <v>67</v>
      </c>
      <c r="F472" s="6" t="s">
        <v>625</v>
      </c>
      <c r="G472" s="6"/>
      <c r="H472" s="1"/>
      <c r="I472" s="5"/>
      <c r="J472" s="5"/>
      <c r="K472" s="1"/>
      <c r="L472" s="5"/>
      <c r="M472" s="5"/>
      <c r="N472" s="26"/>
      <c r="O472" s="1"/>
      <c r="P472" s="1"/>
      <c r="Q472" s="1"/>
      <c r="R472" s="1"/>
      <c r="S472" s="1"/>
      <c r="T472" s="1"/>
      <c r="U472" s="1"/>
      <c r="V472" s="5"/>
      <c r="W472" s="5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37" t="e">
        <f>BQ472+BP472+BO472+BN472+BM472+#REF!+#REF!+BG472+BF472+#REF!+BC472+#REF!+#REF!+AY472+#REF!+#REF!+#REF!+#REF!+AS472+#REF!+#REF!+#REF!+#REF!+AM472+AK472+#REF!+#REF!+#REF!+AF472+AD472+AC472+AB472+BL472+AA472+Z472+Y472+X472+U472+T472+S472+R472+Q472+P472+O472+N472+M472+L472+K472+J472+I472+H472</f>
        <v>#REF!</v>
      </c>
    </row>
    <row r="473" spans="1:70" hidden="1">
      <c r="A473" s="6" t="s">
        <v>744</v>
      </c>
      <c r="B473" s="6" t="s">
        <v>745</v>
      </c>
      <c r="C473" s="6" t="s">
        <v>7</v>
      </c>
      <c r="D473" s="6" t="s">
        <v>67</v>
      </c>
      <c r="E473" s="6" t="s">
        <v>67</v>
      </c>
      <c r="F473" s="6" t="s">
        <v>625</v>
      </c>
      <c r="G473" s="6"/>
      <c r="H473" s="1"/>
      <c r="I473" s="5"/>
      <c r="J473" s="5"/>
      <c r="K473" s="1"/>
      <c r="L473" s="5"/>
      <c r="M473" s="5"/>
      <c r="N473" s="26"/>
      <c r="O473" s="1"/>
      <c r="P473" s="1"/>
      <c r="Q473" s="1"/>
      <c r="R473" s="1"/>
      <c r="S473" s="1"/>
      <c r="T473" s="1"/>
      <c r="U473" s="1"/>
      <c r="V473" s="5"/>
      <c r="W473" s="5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37" t="e">
        <f>BQ473+BP473+BO473+BN473+BM473+#REF!+#REF!+BG473+BF473+#REF!+BC473+#REF!+#REF!+AY473+#REF!+#REF!+#REF!+#REF!+AS473+#REF!+#REF!+#REF!+#REF!+AM473+AK473+#REF!+#REF!+#REF!+AF473+AD473+AC473+AB473+BL473+AA473+Z473+Y473+X473+U473+T473+S473+R473+Q473+P473+O473+N473+M473+L473+K473+J473+I473+H473</f>
        <v>#REF!</v>
      </c>
    </row>
    <row r="474" spans="1:70" hidden="1">
      <c r="A474" s="6" t="s">
        <v>746</v>
      </c>
      <c r="B474" s="6" t="s">
        <v>747</v>
      </c>
      <c r="C474" s="6" t="s">
        <v>7</v>
      </c>
      <c r="D474" s="6" t="s">
        <v>67</v>
      </c>
      <c r="E474" s="6" t="s">
        <v>67</v>
      </c>
      <c r="F474" s="6" t="s">
        <v>625</v>
      </c>
      <c r="G474" s="6"/>
      <c r="H474" s="1"/>
      <c r="I474" s="5"/>
      <c r="J474" s="5"/>
      <c r="K474" s="1"/>
      <c r="L474" s="5"/>
      <c r="M474" s="5"/>
      <c r="N474" s="26"/>
      <c r="O474" s="1"/>
      <c r="P474" s="1"/>
      <c r="Q474" s="1"/>
      <c r="R474" s="1"/>
      <c r="S474" s="1"/>
      <c r="T474" s="1"/>
      <c r="U474" s="1"/>
      <c r="V474" s="5"/>
      <c r="W474" s="5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37" t="e">
        <f>BQ474+BP474+BO474+BN474+BM474+#REF!+#REF!+BG474+BF474+#REF!+BC474+#REF!+#REF!+AY474+#REF!+#REF!+#REF!+#REF!+AS474+#REF!+#REF!+#REF!+#REF!+AM474+AK474+#REF!+#REF!+#REF!+AF474+AD474+AC474+AB474+BL474+AA474+Z474+Y474+X474+U474+T474+S474+R474+Q474+P474+O474+N474+M474+L474+K474+J474+I474+H474</f>
        <v>#REF!</v>
      </c>
    </row>
    <row r="475" spans="1:70" hidden="1">
      <c r="A475" s="6" t="s">
        <v>748</v>
      </c>
      <c r="B475" s="6" t="s">
        <v>749</v>
      </c>
      <c r="C475" s="6" t="s">
        <v>7</v>
      </c>
      <c r="D475" s="6" t="s">
        <v>67</v>
      </c>
      <c r="E475" s="6" t="s">
        <v>67</v>
      </c>
      <c r="F475" s="6" t="s">
        <v>625</v>
      </c>
      <c r="G475" s="6"/>
      <c r="H475" s="1"/>
      <c r="I475" s="5"/>
      <c r="J475" s="5"/>
      <c r="K475" s="1"/>
      <c r="L475" s="5"/>
      <c r="M475" s="5"/>
      <c r="N475" s="26"/>
      <c r="O475" s="1"/>
      <c r="P475" s="1"/>
      <c r="Q475" s="1"/>
      <c r="R475" s="1"/>
      <c r="S475" s="1"/>
      <c r="T475" s="1"/>
      <c r="U475" s="1"/>
      <c r="V475" s="5"/>
      <c r="W475" s="5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37" t="e">
        <f>BQ475+BP475+BO475+BN475+BM475+#REF!+#REF!+BG475+BF475+#REF!+BC475+#REF!+#REF!+AY475+#REF!+#REF!+#REF!+#REF!+AS475+#REF!+#REF!+#REF!+#REF!+AM475+AK475+#REF!+#REF!+#REF!+AF475+AD475+AC475+AB475+BL475+AA475+Z475+Y475+X475+U475+T475+S475+R475+Q475+P475+O475+N475+M475+L475+K475+J475+I475+H475</f>
        <v>#REF!</v>
      </c>
    </row>
    <row r="476" spans="1:70" hidden="1">
      <c r="A476" s="6" t="s">
        <v>750</v>
      </c>
      <c r="B476" s="6" t="s">
        <v>751</v>
      </c>
      <c r="C476" s="6" t="s">
        <v>7</v>
      </c>
      <c r="D476" s="6" t="s">
        <v>67</v>
      </c>
      <c r="E476" s="6" t="s">
        <v>67</v>
      </c>
      <c r="F476" s="6" t="s">
        <v>625</v>
      </c>
      <c r="G476" s="6"/>
      <c r="H476" s="1"/>
      <c r="I476" s="5"/>
      <c r="J476" s="5"/>
      <c r="K476" s="1"/>
      <c r="L476" s="5"/>
      <c r="M476" s="5"/>
      <c r="N476" s="26"/>
      <c r="O476" s="1"/>
      <c r="P476" s="1"/>
      <c r="Q476" s="1"/>
      <c r="R476" s="1"/>
      <c r="S476" s="1"/>
      <c r="T476" s="1"/>
      <c r="U476" s="1"/>
      <c r="V476" s="5"/>
      <c r="W476" s="5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37" t="e">
        <f>BQ476+BP476+BO476+BN476+BM476+#REF!+#REF!+BG476+BF476+#REF!+BC476+#REF!+#REF!+AY476+#REF!+#REF!+#REF!+#REF!+AS476+#REF!+#REF!+#REF!+#REF!+AM476+AK476+#REF!+#REF!+#REF!+AF476+AD476+AC476+AB476+BL476+AA476+Z476+Y476+X476+U476+T476+S476+R476+Q476+P476+O476+N476+M476+L476+K476+J476+I476+H476</f>
        <v>#REF!</v>
      </c>
    </row>
    <row r="477" spans="1:70" hidden="1">
      <c r="A477" s="6" t="s">
        <v>752</v>
      </c>
      <c r="B477" s="6" t="s">
        <v>753</v>
      </c>
      <c r="C477" s="6" t="s">
        <v>7</v>
      </c>
      <c r="D477" s="6" t="s">
        <v>67</v>
      </c>
      <c r="E477" s="6" t="s">
        <v>67</v>
      </c>
      <c r="F477" s="6" t="s">
        <v>625</v>
      </c>
      <c r="G477" s="6"/>
      <c r="H477" s="1"/>
      <c r="I477" s="5"/>
      <c r="J477" s="5"/>
      <c r="K477" s="1"/>
      <c r="L477" s="5"/>
      <c r="M477" s="5"/>
      <c r="N477" s="26"/>
      <c r="O477" s="1"/>
      <c r="P477" s="1"/>
      <c r="Q477" s="1"/>
      <c r="R477" s="1"/>
      <c r="S477" s="1"/>
      <c r="T477" s="1"/>
      <c r="U477" s="1"/>
      <c r="V477" s="5"/>
      <c r="W477" s="5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37" t="e">
        <f>BQ477+BP477+BO477+BN477+BM477+#REF!+#REF!+BG477+BF477+#REF!+BC477+#REF!+#REF!+AY477+#REF!+#REF!+#REF!+#REF!+AS477+#REF!+#REF!+#REF!+#REF!+AM477+AK477+#REF!+#REF!+#REF!+AF477+AD477+AC477+AB477+BL477+AA477+Z477+Y477+X477+U477+T477+S477+R477+Q477+P477+O477+N477+M477+L477+K477+J477+I477+H477</f>
        <v>#REF!</v>
      </c>
    </row>
    <row r="478" spans="1:70" hidden="1">
      <c r="A478" s="7" t="s">
        <v>815</v>
      </c>
      <c r="B478" s="7" t="s">
        <v>816</v>
      </c>
      <c r="C478" s="7" t="s">
        <v>7</v>
      </c>
      <c r="D478" s="7" t="s">
        <v>8180</v>
      </c>
      <c r="E478" s="7" t="s">
        <v>21</v>
      </c>
      <c r="F478" s="7" t="s">
        <v>817</v>
      </c>
      <c r="G478" s="25"/>
      <c r="H478" s="1"/>
      <c r="I478" s="5"/>
      <c r="J478" s="5"/>
      <c r="K478" s="1"/>
      <c r="L478" s="5"/>
      <c r="M478" s="5"/>
      <c r="N478" s="26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37">
        <f>BQ478+BP478+BO478+BN478+BM478+BG478+BF478+BC478+AY478+AS478+AM478+AL478+AK478+AF478+AE478+AD478+AC478+AB478+++BK478+BL478+AA478+Z478+Y478+X478+V478+U478+T478+S478+R478+Q478+P478+O478+N478+M478+L478+K478+J478+I478+H478+G478</f>
        <v>0</v>
      </c>
    </row>
    <row r="479" spans="1:70" hidden="1">
      <c r="A479" s="6" t="s">
        <v>818</v>
      </c>
      <c r="B479" s="6" t="s">
        <v>819</v>
      </c>
      <c r="C479" s="6" t="s">
        <v>7</v>
      </c>
      <c r="D479" s="6" t="s">
        <v>8180</v>
      </c>
      <c r="E479" s="6" t="s">
        <v>21</v>
      </c>
      <c r="F479" s="6" t="s">
        <v>817</v>
      </c>
      <c r="G479" s="6"/>
      <c r="H479" s="1"/>
      <c r="I479" s="5"/>
      <c r="J479" s="5"/>
      <c r="K479" s="1"/>
      <c r="L479" s="5"/>
      <c r="M479" s="5"/>
      <c r="N479" s="26"/>
      <c r="O479" s="1"/>
      <c r="P479" s="1"/>
      <c r="Q479" s="1"/>
      <c r="R479" s="1"/>
      <c r="S479" s="1"/>
      <c r="T479" s="1"/>
      <c r="U479" s="1"/>
      <c r="V479" s="5"/>
      <c r="W479" s="5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37" t="e">
        <f>BQ479+BP479+BO479+BN479+BM479+#REF!+#REF!+BG479+BF479+#REF!+BC479+#REF!+#REF!+AY479+#REF!+#REF!+#REF!+#REF!+AS479+#REF!+#REF!+#REF!+#REF!+AM479+AK479+#REF!+#REF!+#REF!+AF479+AD479+AC479+AB479+BL479+AA479+Z479+Y479+X479+U479+T479+S479+R479+Q479+P479+O479+N479+M479+L479+K479+J479+I479+H479</f>
        <v>#REF!</v>
      </c>
    </row>
    <row r="480" spans="1:70" hidden="1">
      <c r="A480" s="6" t="s">
        <v>820</v>
      </c>
      <c r="B480" s="6" t="s">
        <v>821</v>
      </c>
      <c r="C480" s="6" t="s">
        <v>7</v>
      </c>
      <c r="D480" s="6" t="s">
        <v>8180</v>
      </c>
      <c r="E480" s="6" t="s">
        <v>21</v>
      </c>
      <c r="F480" s="6" t="s">
        <v>817</v>
      </c>
      <c r="G480" s="6"/>
      <c r="H480" s="1"/>
      <c r="I480" s="5"/>
      <c r="J480" s="5"/>
      <c r="K480" s="1"/>
      <c r="L480" s="5"/>
      <c r="M480" s="5"/>
      <c r="N480" s="26"/>
      <c r="O480" s="1"/>
      <c r="P480" s="1"/>
      <c r="Q480" s="1"/>
      <c r="R480" s="1"/>
      <c r="S480" s="1"/>
      <c r="T480" s="1"/>
      <c r="U480" s="1"/>
      <c r="V480" s="5"/>
      <c r="W480" s="5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37" t="e">
        <f>BQ480+BP480+BO480+BN480+BM480+#REF!+#REF!+BG480+BF480+#REF!+BC480+#REF!+#REF!+AY480+#REF!+#REF!+#REF!+#REF!+AS480+#REF!+#REF!+#REF!+#REF!+AM480+AK480+#REF!+#REF!+#REF!+AF480+AD480+AC480+AB480+BL480+AA480+Z480+Y480+X480+U480+T480+S480+R480+Q480+P480+O480+N480+M480+L480+K480+J480+I480+H480</f>
        <v>#REF!</v>
      </c>
    </row>
    <row r="481" spans="1:70">
      <c r="A481" s="7" t="s">
        <v>822</v>
      </c>
      <c r="B481" s="7" t="s">
        <v>823</v>
      </c>
      <c r="C481" s="7" t="s">
        <v>7</v>
      </c>
      <c r="D481" s="7" t="s">
        <v>8180</v>
      </c>
      <c r="E481" s="7" t="s">
        <v>28</v>
      </c>
      <c r="F481" s="7" t="s">
        <v>817</v>
      </c>
      <c r="G481" s="25"/>
      <c r="H481" s="1"/>
      <c r="I481" s="5"/>
      <c r="J481" s="1"/>
      <c r="K481" s="1"/>
      <c r="L481" s="5"/>
      <c r="M481" s="1"/>
      <c r="N481" s="26"/>
      <c r="O481" s="1"/>
      <c r="P481" s="1">
        <f>1000*7.32691999999993</f>
        <v>7326.91999999993</v>
      </c>
      <c r="Q481" s="1"/>
      <c r="R481" s="1"/>
      <c r="S481" s="1"/>
      <c r="T481" s="3"/>
      <c r="U481" s="1">
        <v>9000</v>
      </c>
      <c r="V481" s="1"/>
      <c r="W481" s="1">
        <f>1000*260.44609465386</f>
        <v>260446.09465385997</v>
      </c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37">
        <f>BQ481+BP481+BO481+BN481+BM481+BG481+BF481+BC481+AY481+AS481+AM481+AL481+AK481+AF481+AE481+AD481+AC481+AB481+BK481+BL481+AA481+Z481+Y481+X481+V481+U481+T481+S481+R481+Q481+P481+O481+N481+M481+L481+K481+J481+I481+H481+G481+AX481+W481</f>
        <v>276773.01465385989</v>
      </c>
    </row>
    <row r="482" spans="1:70" hidden="1">
      <c r="A482" s="6" t="s">
        <v>824</v>
      </c>
      <c r="B482" s="6" t="s">
        <v>825</v>
      </c>
      <c r="C482" s="6" t="s">
        <v>7</v>
      </c>
      <c r="D482" s="6" t="s">
        <v>8180</v>
      </c>
      <c r="E482" s="6" t="s">
        <v>21</v>
      </c>
      <c r="F482" s="6" t="s">
        <v>817</v>
      </c>
      <c r="G482" s="6"/>
      <c r="H482" s="1"/>
      <c r="I482" s="5"/>
      <c r="J482" s="5"/>
      <c r="K482" s="1"/>
      <c r="L482" s="5"/>
      <c r="M482" s="5"/>
      <c r="N482" s="26"/>
      <c r="O482" s="1"/>
      <c r="P482" s="1"/>
      <c r="Q482" s="1"/>
      <c r="R482" s="1"/>
      <c r="S482" s="1"/>
      <c r="T482" s="1"/>
      <c r="U482" s="1"/>
      <c r="V482" s="5"/>
      <c r="W482" s="5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37" t="e">
        <f>BQ482+BP482+BO482+BN482+BM482+#REF!+#REF!+BG482+BF482+#REF!+BC482+#REF!+#REF!+AY482+#REF!+#REF!+#REF!+#REF!+AS482+#REF!+#REF!+#REF!+#REF!+AM482+AK482+#REF!+#REF!+#REF!+AF482+AD482+AC482+AB482+BL482+AA482+Z482+Y482+X482+U482+T482+S482+R482+Q482+P482+O482+N482+M482+L482+K482+J482+I482+H482</f>
        <v>#REF!</v>
      </c>
    </row>
    <row r="483" spans="1:70" hidden="1">
      <c r="A483" s="6" t="s">
        <v>826</v>
      </c>
      <c r="B483" s="6" t="s">
        <v>827</v>
      </c>
      <c r="C483" s="6" t="s">
        <v>7</v>
      </c>
      <c r="D483" s="6" t="s">
        <v>18</v>
      </c>
      <c r="E483" s="6" t="s">
        <v>21</v>
      </c>
      <c r="F483" s="6" t="s">
        <v>817</v>
      </c>
      <c r="G483" s="6"/>
      <c r="H483" s="1"/>
      <c r="I483" s="5"/>
      <c r="J483" s="5"/>
      <c r="K483" s="1"/>
      <c r="L483" s="5"/>
      <c r="M483" s="5"/>
      <c r="N483" s="26"/>
      <c r="O483" s="1"/>
      <c r="P483" s="1"/>
      <c r="Q483" s="1"/>
      <c r="R483" s="1"/>
      <c r="S483" s="1"/>
      <c r="T483" s="1"/>
      <c r="U483" s="1"/>
      <c r="V483" s="5"/>
      <c r="W483" s="5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37" t="e">
        <f>BQ483+BP483+BO483+BN483+BM483+#REF!+#REF!+BG483+BF483+#REF!+BC483+#REF!+#REF!+AY483+#REF!+#REF!+#REF!+#REF!+AS483+#REF!+#REF!+#REF!+#REF!+AM483+AK483+#REF!+#REF!+#REF!+AF483+AD483+AC483+AB483+BL483+AA483+Z483+Y483+X483+U483+T483+S483+R483+Q483+P483+O483+N483+M483+L483+K483+J483+I483+H483</f>
        <v>#REF!</v>
      </c>
    </row>
    <row r="484" spans="1:70" hidden="1">
      <c r="A484" s="6" t="s">
        <v>828</v>
      </c>
      <c r="B484" s="6" t="s">
        <v>829</v>
      </c>
      <c r="C484" s="6" t="s">
        <v>7</v>
      </c>
      <c r="D484" s="6" t="s">
        <v>8180</v>
      </c>
      <c r="E484" s="6" t="s">
        <v>21</v>
      </c>
      <c r="F484" s="6" t="s">
        <v>817</v>
      </c>
      <c r="G484" s="6"/>
      <c r="H484" s="1"/>
      <c r="I484" s="5"/>
      <c r="J484" s="5"/>
      <c r="K484" s="1"/>
      <c r="L484" s="5"/>
      <c r="M484" s="5"/>
      <c r="N484" s="26"/>
      <c r="O484" s="1"/>
      <c r="P484" s="1"/>
      <c r="Q484" s="1"/>
      <c r="R484" s="1"/>
      <c r="S484" s="1"/>
      <c r="T484" s="1"/>
      <c r="U484" s="1"/>
      <c r="V484" s="5"/>
      <c r="W484" s="5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37" t="e">
        <f>BQ484+BP484+BO484+BN484+BM484+#REF!+#REF!+BG484+BF484+#REF!+BC484+#REF!+#REF!+AY484+#REF!+#REF!+#REF!+#REF!+AS484+#REF!+#REF!+#REF!+#REF!+AM484+AK484+#REF!+#REF!+#REF!+AF484+AD484+AC484+AB484+BL484+AA484+Z484+Y484+X484+U484+T484+S484+R484+Q484+P484+O484+N484+M484+L484+K484+J484+I484+H484</f>
        <v>#REF!</v>
      </c>
    </row>
    <row r="485" spans="1:70" hidden="1">
      <c r="A485" s="6" t="s">
        <v>920</v>
      </c>
      <c r="B485" s="6" t="s">
        <v>921</v>
      </c>
      <c r="C485" s="6" t="s">
        <v>151</v>
      </c>
      <c r="D485" s="6"/>
      <c r="E485" s="6" t="s">
        <v>152</v>
      </c>
      <c r="F485" s="6" t="s">
        <v>817</v>
      </c>
      <c r="G485" s="6"/>
      <c r="H485" s="1"/>
      <c r="I485" s="5"/>
      <c r="J485" s="5"/>
      <c r="K485" s="1"/>
      <c r="L485" s="5"/>
      <c r="M485" s="5"/>
      <c r="N485" s="26"/>
      <c r="O485" s="1"/>
      <c r="P485" s="1"/>
      <c r="Q485" s="1"/>
      <c r="R485" s="1"/>
      <c r="S485" s="1"/>
      <c r="T485" s="1"/>
      <c r="U485" s="1"/>
      <c r="V485" s="5"/>
      <c r="W485" s="5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37" t="e">
        <f>BQ485+BP485+BO485+BN485+BM485+#REF!+#REF!+BG485+BF485+#REF!+BC485+#REF!+#REF!+AY485+#REF!+#REF!+#REF!+#REF!+AS485+#REF!+#REF!+#REF!+#REF!+AM485+AK485+#REF!+#REF!+#REF!+AF485+AD485+AC485+AB485+BL485+AA485+Z485+Y485+X485+U485+T485+S485+R485+Q485+P485+O485+N485+M485+L485+K485+J485+I485+H485</f>
        <v>#REF!</v>
      </c>
    </row>
    <row r="486" spans="1:70" hidden="1">
      <c r="A486" s="6" t="s">
        <v>830</v>
      </c>
      <c r="B486" s="6" t="s">
        <v>7465</v>
      </c>
      <c r="C486" s="6" t="s">
        <v>7</v>
      </c>
      <c r="D486" s="6" t="s">
        <v>18</v>
      </c>
      <c r="E486" s="6" t="s">
        <v>21</v>
      </c>
      <c r="F486" s="6" t="s">
        <v>817</v>
      </c>
      <c r="G486" s="6"/>
      <c r="H486" s="1"/>
      <c r="I486" s="5"/>
      <c r="J486" s="5"/>
      <c r="K486" s="1"/>
      <c r="L486" s="5"/>
      <c r="M486" s="5"/>
      <c r="N486" s="26"/>
      <c r="O486" s="1"/>
      <c r="P486" s="1"/>
      <c r="Q486" s="1"/>
      <c r="R486" s="1"/>
      <c r="S486" s="1"/>
      <c r="T486" s="1"/>
      <c r="U486" s="1"/>
      <c r="V486" s="5"/>
      <c r="W486" s="5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37" t="e">
        <f>BQ486+BP486+BO486+BN486+BM486+#REF!+#REF!+BG486+BF486+#REF!+BC486+#REF!+#REF!+AY486+#REF!+#REF!+#REF!+#REF!+AS486+#REF!+#REF!+#REF!+#REF!+AM486+AK486+#REF!+#REF!+#REF!+AF486+AD486+AC486+AB486+BL486+AA486+Z486+Y486+X486+U486+T486+S486+R486+Q486+P486+O486+N486+M486+L486+K486+J486+I486+H486</f>
        <v>#REF!</v>
      </c>
    </row>
    <row r="487" spans="1:70">
      <c r="A487" s="7" t="s">
        <v>831</v>
      </c>
      <c r="B487" s="7" t="s">
        <v>832</v>
      </c>
      <c r="C487" s="7" t="s">
        <v>7</v>
      </c>
      <c r="D487" s="7" t="s">
        <v>8180</v>
      </c>
      <c r="E487" s="7" t="s">
        <v>9</v>
      </c>
      <c r="F487" s="7" t="s">
        <v>817</v>
      </c>
      <c r="G487" s="25"/>
      <c r="H487" s="1"/>
      <c r="I487" s="5"/>
      <c r="J487" s="5"/>
      <c r="K487" s="1"/>
      <c r="L487" s="5"/>
      <c r="M487" s="5"/>
      <c r="N487" s="26"/>
      <c r="O487" s="1"/>
      <c r="P487" s="1">
        <f>1000*15.79688</f>
        <v>15796.88</v>
      </c>
      <c r="Q487" s="1"/>
      <c r="R487" s="1"/>
      <c r="S487" s="1"/>
      <c r="T487" s="3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37">
        <f>BQ487+BP487+BO487+BN487+BM487+BG487+BF487+BC487+AY487+AS487+AM487+AL487+AK487+AF487+AE487+AD487+AC487+AB487+BK487+BL487+AA487+Z487+Y487+X487+V487+U487+T487+S487+R487+Q487+P487+O487+N487+M487+L487+K487+J487+I487+H487+G487+AX487+W487</f>
        <v>15796.88</v>
      </c>
    </row>
    <row r="488" spans="1:70" hidden="1">
      <c r="A488" s="6" t="s">
        <v>6540</v>
      </c>
      <c r="B488" s="6" t="s">
        <v>6541</v>
      </c>
      <c r="C488" s="6" t="s">
        <v>151</v>
      </c>
      <c r="D488" s="6"/>
      <c r="E488" s="6" t="s">
        <v>8186</v>
      </c>
      <c r="F488" s="6" t="s">
        <v>817</v>
      </c>
      <c r="G488" s="6"/>
      <c r="H488" s="1"/>
      <c r="I488" s="5"/>
      <c r="J488" s="5"/>
      <c r="K488" s="1"/>
      <c r="L488" s="5"/>
      <c r="M488" s="5"/>
      <c r="N488" s="26"/>
      <c r="O488" s="1"/>
      <c r="P488" s="1"/>
      <c r="Q488" s="1"/>
      <c r="R488" s="1"/>
      <c r="S488" s="1"/>
      <c r="T488" s="1"/>
      <c r="U488" s="1"/>
      <c r="V488" s="5"/>
      <c r="W488" s="5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37" t="e">
        <f>BQ488+BP488+BO488+BN488+BM488+#REF!+#REF!+BG488+BF488+#REF!+BC488+#REF!+#REF!+AY488+#REF!+#REF!+#REF!+#REF!+AS488+#REF!+#REF!+#REF!+#REF!+AM488+AK488+#REF!+#REF!+#REF!+AF488+AD488+AC488+AB488+BL488+AA488+Z488+Y488+X488+U488+T488+S488+R488+Q488+P488+O488+N488+M488+L488+K488+J488+I488+H488</f>
        <v>#REF!</v>
      </c>
    </row>
    <row r="489" spans="1:70" hidden="1">
      <c r="A489" s="6" t="s">
        <v>922</v>
      </c>
      <c r="B489" s="6" t="s">
        <v>923</v>
      </c>
      <c r="C489" s="6" t="s">
        <v>151</v>
      </c>
      <c r="D489" s="6"/>
      <c r="E489" s="6" t="s">
        <v>152</v>
      </c>
      <c r="F489" s="6" t="s">
        <v>817</v>
      </c>
      <c r="G489" s="6"/>
      <c r="H489" s="1"/>
      <c r="I489" s="5"/>
      <c r="J489" s="5"/>
      <c r="K489" s="1"/>
      <c r="L489" s="5"/>
      <c r="M489" s="5"/>
      <c r="N489" s="26"/>
      <c r="O489" s="1"/>
      <c r="P489" s="1"/>
      <c r="Q489" s="1"/>
      <c r="R489" s="1"/>
      <c r="S489" s="1"/>
      <c r="T489" s="1"/>
      <c r="U489" s="1"/>
      <c r="V489" s="5"/>
      <c r="W489" s="5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37" t="e">
        <f>BQ489+BP489+BO489+BN489+BM489+#REF!+#REF!+BG489+BF489+#REF!+BC489+#REF!+#REF!+AY489+#REF!+#REF!+#REF!+#REF!+AS489+#REF!+#REF!+#REF!+#REF!+AM489+AK489+#REF!+#REF!+#REF!+AF489+AD489+AC489+AB489+BL489+AA489+Z489+Y489+X489+U489+T489+S489+R489+Q489+P489+O489+N489+M489+L489+K489+J489+I489+H489</f>
        <v>#REF!</v>
      </c>
    </row>
    <row r="490" spans="1:70" hidden="1">
      <c r="A490" s="6" t="s">
        <v>833</v>
      </c>
      <c r="B490" s="6" t="s">
        <v>834</v>
      </c>
      <c r="C490" s="6" t="s">
        <v>7</v>
      </c>
      <c r="D490" s="6" t="s">
        <v>8180</v>
      </c>
      <c r="E490" s="6" t="s">
        <v>13</v>
      </c>
      <c r="F490" s="6" t="s">
        <v>817</v>
      </c>
      <c r="G490" s="6"/>
      <c r="H490" s="1"/>
      <c r="I490" s="5"/>
      <c r="J490" s="5"/>
      <c r="K490" s="1"/>
      <c r="L490" s="5"/>
      <c r="M490" s="5"/>
      <c r="N490" s="26"/>
      <c r="O490" s="1"/>
      <c r="P490" s="1"/>
      <c r="Q490" s="1"/>
      <c r="R490" s="1"/>
      <c r="S490" s="1"/>
      <c r="T490" s="1"/>
      <c r="U490" s="1"/>
      <c r="V490" s="5"/>
      <c r="W490" s="5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37" t="e">
        <f>BQ490+BP490+BO490+BN490+BM490+#REF!+#REF!+BG490+BF490+#REF!+BC490+#REF!+#REF!+AY490+#REF!+#REF!+#REF!+#REF!+AS490+#REF!+#REF!+#REF!+#REF!+AM490+AK490+#REF!+#REF!+#REF!+AF490+AD490+AC490+AB490+BL490+AA490+Z490+Y490+X490+U490+T490+S490+R490+Q490+P490+O490+N490+M490+L490+K490+J490+I490+H490</f>
        <v>#REF!</v>
      </c>
    </row>
    <row r="491" spans="1:70" hidden="1">
      <c r="A491" s="6" t="s">
        <v>924</v>
      </c>
      <c r="B491" s="6" t="s">
        <v>925</v>
      </c>
      <c r="C491" s="6" t="s">
        <v>151</v>
      </c>
      <c r="D491" s="6"/>
      <c r="E491" s="6" t="s">
        <v>152</v>
      </c>
      <c r="F491" s="6" t="s">
        <v>817</v>
      </c>
      <c r="G491" s="6"/>
      <c r="H491" s="1"/>
      <c r="I491" s="5"/>
      <c r="J491" s="5"/>
      <c r="K491" s="1"/>
      <c r="L491" s="5"/>
      <c r="M491" s="5"/>
      <c r="N491" s="26"/>
      <c r="O491" s="1"/>
      <c r="P491" s="1"/>
      <c r="Q491" s="1"/>
      <c r="R491" s="1"/>
      <c r="S491" s="1"/>
      <c r="T491" s="1"/>
      <c r="U491" s="1"/>
      <c r="V491" s="5"/>
      <c r="W491" s="5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37" t="e">
        <f>BQ491+BP491+BO491+BN491+BM491+#REF!+#REF!+BG491+BF491+#REF!+BC491+#REF!+#REF!+AY491+#REF!+#REF!+#REF!+#REF!+AS491+#REF!+#REF!+#REF!+#REF!+AM491+AK491+#REF!+#REF!+#REF!+AF491+AD491+AC491+AB491+BL491+AA491+Z491+Y491+X491+U491+T491+S491+R491+Q491+P491+O491+N491+M491+L491+K491+J491+I491+H491</f>
        <v>#REF!</v>
      </c>
    </row>
    <row r="492" spans="1:70" hidden="1">
      <c r="A492" s="6" t="s">
        <v>835</v>
      </c>
      <c r="B492" s="6" t="s">
        <v>836</v>
      </c>
      <c r="C492" s="6" t="s">
        <v>7</v>
      </c>
      <c r="D492" s="6" t="s">
        <v>67</v>
      </c>
      <c r="E492" s="6" t="s">
        <v>67</v>
      </c>
      <c r="F492" s="6" t="s">
        <v>817</v>
      </c>
      <c r="G492" s="6"/>
      <c r="H492" s="1"/>
      <c r="I492" s="5"/>
      <c r="J492" s="5"/>
      <c r="K492" s="1"/>
      <c r="L492" s="5"/>
      <c r="M492" s="5"/>
      <c r="N492" s="26"/>
      <c r="O492" s="1"/>
      <c r="P492" s="1"/>
      <c r="Q492" s="1"/>
      <c r="R492" s="1"/>
      <c r="S492" s="1"/>
      <c r="T492" s="1"/>
      <c r="U492" s="1"/>
      <c r="V492" s="5"/>
      <c r="W492" s="5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37" t="e">
        <f>BQ492+BP492+BO492+BN492+BM492+#REF!+#REF!+BG492+BF492+#REF!+BC492+#REF!+#REF!+AY492+#REF!+#REF!+#REF!+#REF!+AS492+#REF!+#REF!+#REF!+#REF!+AM492+AK492+#REF!+#REF!+#REF!+AF492+AD492+AC492+AB492+BL492+AA492+Z492+Y492+X492+U492+T492+S492+R492+Q492+P492+O492+N492+M492+L492+K492+J492+I492+H492</f>
        <v>#REF!</v>
      </c>
    </row>
    <row r="493" spans="1:70" hidden="1">
      <c r="A493" s="6" t="s">
        <v>837</v>
      </c>
      <c r="B493" s="6" t="s">
        <v>838</v>
      </c>
      <c r="C493" s="6" t="s">
        <v>7</v>
      </c>
      <c r="D493" s="6" t="s">
        <v>67</v>
      </c>
      <c r="E493" s="6" t="s">
        <v>67</v>
      </c>
      <c r="F493" s="6" t="s">
        <v>817</v>
      </c>
      <c r="G493" s="6"/>
      <c r="H493" s="1"/>
      <c r="I493" s="5"/>
      <c r="J493" s="5"/>
      <c r="K493" s="1"/>
      <c r="L493" s="5"/>
      <c r="M493" s="5"/>
      <c r="N493" s="26"/>
      <c r="O493" s="1"/>
      <c r="P493" s="1"/>
      <c r="Q493" s="1"/>
      <c r="R493" s="1"/>
      <c r="S493" s="1"/>
      <c r="T493" s="1"/>
      <c r="U493" s="1"/>
      <c r="V493" s="5"/>
      <c r="W493" s="5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37" t="e">
        <f>BQ493+BP493+BO493+BN493+BM493+#REF!+#REF!+BG493+BF493+#REF!+BC493+#REF!+#REF!+AY493+#REF!+#REF!+#REF!+#REF!+AS493+#REF!+#REF!+#REF!+#REF!+AM493+AK493+#REF!+#REF!+#REF!+AF493+AD493+AC493+AB493+BL493+AA493+Z493+Y493+X493+U493+T493+S493+R493+Q493+P493+O493+N493+M493+L493+K493+J493+I493+H493</f>
        <v>#REF!</v>
      </c>
    </row>
    <row r="494" spans="1:70" hidden="1">
      <c r="A494" s="6" t="s">
        <v>839</v>
      </c>
      <c r="B494" s="6" t="s">
        <v>840</v>
      </c>
      <c r="C494" s="6" t="s">
        <v>7</v>
      </c>
      <c r="D494" s="6" t="s">
        <v>67</v>
      </c>
      <c r="E494" s="6" t="s">
        <v>67</v>
      </c>
      <c r="F494" s="6" t="s">
        <v>817</v>
      </c>
      <c r="G494" s="6"/>
      <c r="H494" s="1"/>
      <c r="I494" s="5"/>
      <c r="J494" s="5"/>
      <c r="K494" s="1"/>
      <c r="L494" s="5"/>
      <c r="M494" s="5"/>
      <c r="N494" s="26"/>
      <c r="O494" s="1"/>
      <c r="P494" s="1"/>
      <c r="Q494" s="1"/>
      <c r="R494" s="1"/>
      <c r="S494" s="1"/>
      <c r="T494" s="1"/>
      <c r="U494" s="1"/>
      <c r="V494" s="5"/>
      <c r="W494" s="5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37" t="e">
        <f>BQ494+BP494+BO494+BN494+BM494+#REF!+#REF!+BG494+BF494+#REF!+BC494+#REF!+#REF!+AY494+#REF!+#REF!+#REF!+#REF!+AS494+#REF!+#REF!+#REF!+#REF!+AM494+AK494+#REF!+#REF!+#REF!+AF494+AD494+AC494+AB494+BL494+AA494+Z494+Y494+X494+U494+T494+S494+R494+Q494+P494+O494+N494+M494+L494+K494+J494+I494+H494</f>
        <v>#REF!</v>
      </c>
    </row>
    <row r="495" spans="1:70" hidden="1">
      <c r="A495" s="6" t="s">
        <v>841</v>
      </c>
      <c r="B495" s="6" t="s">
        <v>842</v>
      </c>
      <c r="C495" s="6" t="s">
        <v>7</v>
      </c>
      <c r="D495" s="6" t="s">
        <v>67</v>
      </c>
      <c r="E495" s="6" t="s">
        <v>67</v>
      </c>
      <c r="F495" s="6" t="s">
        <v>817</v>
      </c>
      <c r="G495" s="6"/>
      <c r="H495" s="1"/>
      <c r="I495" s="5"/>
      <c r="J495" s="5"/>
      <c r="K495" s="1"/>
      <c r="L495" s="5"/>
      <c r="M495" s="5"/>
      <c r="N495" s="26"/>
      <c r="O495" s="1"/>
      <c r="P495" s="1"/>
      <c r="Q495" s="1"/>
      <c r="R495" s="1"/>
      <c r="S495" s="1"/>
      <c r="T495" s="1"/>
      <c r="U495" s="1"/>
      <c r="V495" s="5"/>
      <c r="W495" s="5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37" t="e">
        <f>BQ495+BP495+BO495+BN495+BM495+#REF!+#REF!+BG495+BF495+#REF!+BC495+#REF!+#REF!+AY495+#REF!+#REF!+#REF!+#REF!+AS495+#REF!+#REF!+#REF!+#REF!+AM495+AK495+#REF!+#REF!+#REF!+AF495+AD495+AC495+AB495+BL495+AA495+Z495+Y495+X495+U495+T495+S495+R495+Q495+P495+O495+N495+M495+L495+K495+J495+I495+H495</f>
        <v>#REF!</v>
      </c>
    </row>
    <row r="496" spans="1:70" hidden="1">
      <c r="A496" s="6" t="s">
        <v>6542</v>
      </c>
      <c r="B496" s="6" t="s">
        <v>6543</v>
      </c>
      <c r="C496" s="6" t="s">
        <v>151</v>
      </c>
      <c r="D496" s="6"/>
      <c r="E496" s="6" t="s">
        <v>8186</v>
      </c>
      <c r="F496" s="6" t="s">
        <v>817</v>
      </c>
      <c r="G496" s="6"/>
      <c r="H496" s="1"/>
      <c r="I496" s="5"/>
      <c r="J496" s="5"/>
      <c r="K496" s="1"/>
      <c r="L496" s="5"/>
      <c r="M496" s="5"/>
      <c r="N496" s="26"/>
      <c r="O496" s="1"/>
      <c r="P496" s="1"/>
      <c r="Q496" s="1"/>
      <c r="R496" s="1"/>
      <c r="S496" s="1"/>
      <c r="T496" s="1"/>
      <c r="U496" s="1"/>
      <c r="V496" s="5"/>
      <c r="W496" s="5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37" t="e">
        <f>BQ496+BP496+BO496+BN496+BM496+#REF!+#REF!+BG496+BF496+#REF!+BC496+#REF!+#REF!+AY496+#REF!+#REF!+#REF!+#REF!+AS496+#REF!+#REF!+#REF!+#REF!+AM496+AK496+#REF!+#REF!+#REF!+AF496+AD496+AC496+AB496+BL496+AA496+Z496+Y496+X496+U496+T496+S496+R496+Q496+P496+O496+N496+M496+L496+K496+J496+I496+H496</f>
        <v>#REF!</v>
      </c>
    </row>
    <row r="497" spans="1:70" hidden="1">
      <c r="A497" s="6" t="s">
        <v>926</v>
      </c>
      <c r="B497" s="6" t="s">
        <v>927</v>
      </c>
      <c r="C497" s="6" t="s">
        <v>151</v>
      </c>
      <c r="D497" s="6"/>
      <c r="E497" s="6" t="s">
        <v>152</v>
      </c>
      <c r="F497" s="6" t="s">
        <v>817</v>
      </c>
      <c r="G497" s="6"/>
      <c r="H497" s="1"/>
      <c r="I497" s="5"/>
      <c r="J497" s="5"/>
      <c r="K497" s="1"/>
      <c r="L497" s="5"/>
      <c r="M497" s="5"/>
      <c r="N497" s="26"/>
      <c r="O497" s="1"/>
      <c r="P497" s="1"/>
      <c r="Q497" s="1"/>
      <c r="R497" s="1"/>
      <c r="S497" s="1"/>
      <c r="T497" s="1"/>
      <c r="U497" s="1"/>
      <c r="V497" s="5"/>
      <c r="W497" s="5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37" t="e">
        <f>BQ497+BP497+BO497+BN497+BM497+#REF!+#REF!+BG497+BF497+#REF!+BC497+#REF!+#REF!+AY497+#REF!+#REF!+#REF!+#REF!+AS497+#REF!+#REF!+#REF!+#REF!+AM497+AK497+#REF!+#REF!+#REF!+AF497+AD497+AC497+AB497+BL497+AA497+Z497+Y497+X497+U497+T497+S497+R497+Q497+P497+O497+N497+M497+L497+K497+J497+I497+H497</f>
        <v>#REF!</v>
      </c>
    </row>
    <row r="498" spans="1:70" hidden="1">
      <c r="A498" s="6" t="s">
        <v>928</v>
      </c>
      <c r="B498" s="6" t="s">
        <v>929</v>
      </c>
      <c r="C498" s="6" t="s">
        <v>151</v>
      </c>
      <c r="D498" s="6"/>
      <c r="E498" s="6" t="s">
        <v>152</v>
      </c>
      <c r="F498" s="6" t="s">
        <v>817</v>
      </c>
      <c r="G498" s="6"/>
      <c r="H498" s="1"/>
      <c r="I498" s="5"/>
      <c r="J498" s="5"/>
      <c r="K498" s="1"/>
      <c r="L498" s="5"/>
      <c r="M498" s="5"/>
      <c r="N498" s="26"/>
      <c r="O498" s="1"/>
      <c r="P498" s="1"/>
      <c r="Q498" s="1"/>
      <c r="R498" s="1"/>
      <c r="S498" s="1"/>
      <c r="T498" s="1"/>
      <c r="U498" s="1"/>
      <c r="V498" s="5"/>
      <c r="W498" s="5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37" t="e">
        <f>BQ498+BP498+BO498+BN498+BM498+#REF!+#REF!+BG498+BF498+#REF!+BC498+#REF!+#REF!+AY498+#REF!+#REF!+#REF!+#REF!+AS498+#REF!+#REF!+#REF!+#REF!+AM498+AK498+#REF!+#REF!+#REF!+AF498+AD498+AC498+AB498+BL498+AA498+Z498+Y498+X498+U498+T498+S498+R498+Q498+P498+O498+N498+M498+L498+K498+J498+I498+H498</f>
        <v>#REF!</v>
      </c>
    </row>
    <row r="499" spans="1:70" hidden="1">
      <c r="A499" s="6" t="s">
        <v>843</v>
      </c>
      <c r="B499" s="6" t="s">
        <v>844</v>
      </c>
      <c r="C499" s="6" t="s">
        <v>7</v>
      </c>
      <c r="D499" s="6" t="s">
        <v>67</v>
      </c>
      <c r="E499" s="6" t="s">
        <v>67</v>
      </c>
      <c r="F499" s="6" t="s">
        <v>817</v>
      </c>
      <c r="G499" s="6"/>
      <c r="H499" s="1"/>
      <c r="I499" s="5"/>
      <c r="J499" s="5"/>
      <c r="K499" s="1"/>
      <c r="L499" s="5"/>
      <c r="M499" s="5"/>
      <c r="N499" s="26"/>
      <c r="O499" s="1"/>
      <c r="P499" s="1"/>
      <c r="Q499" s="1"/>
      <c r="R499" s="1"/>
      <c r="S499" s="1"/>
      <c r="T499" s="1"/>
      <c r="U499" s="1"/>
      <c r="V499" s="5"/>
      <c r="W499" s="5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37" t="e">
        <f>BQ499+BP499+BO499+BN499+BM499+#REF!+#REF!+BG499+BF499+#REF!+BC499+#REF!+#REF!+AY499+#REF!+#REF!+#REF!+#REF!+AS499+#REF!+#REF!+#REF!+#REF!+AM499+AK499+#REF!+#REF!+#REF!+AF499+AD499+AC499+AB499+BL499+AA499+Z499+Y499+X499+U499+T499+S499+R499+Q499+P499+O499+N499+M499+L499+K499+J499+I499+H499</f>
        <v>#REF!</v>
      </c>
    </row>
    <row r="500" spans="1:70" hidden="1">
      <c r="A500" s="7" t="s">
        <v>930</v>
      </c>
      <c r="B500" s="7" t="s">
        <v>931</v>
      </c>
      <c r="C500" s="7" t="s">
        <v>151</v>
      </c>
      <c r="D500" s="7"/>
      <c r="E500" s="7" t="s">
        <v>152</v>
      </c>
      <c r="F500" s="7" t="s">
        <v>817</v>
      </c>
      <c r="G500" s="25"/>
      <c r="H500" s="1"/>
      <c r="I500" s="5"/>
      <c r="J500" s="5"/>
      <c r="K500" s="1"/>
      <c r="L500" s="5"/>
      <c r="M500" s="5"/>
      <c r="N500" s="26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37">
        <f>BQ500+BP500+BO500+BN500+BM500+BG500+BF500+BC500+AY500+AS500+AM500+AL500+AK500+AF500+AE500+AD500+AC500+AB500+++BK500+BL500+AA500+Z500+Y500+X500+V500+U500+T500+S500+R500+Q500+P500+O500+N500+M500+L500+K500+J500+I500+H500+G500</f>
        <v>0</v>
      </c>
    </row>
    <row r="501" spans="1:70" hidden="1">
      <c r="A501" s="6" t="s">
        <v>845</v>
      </c>
      <c r="B501" s="6" t="s">
        <v>846</v>
      </c>
      <c r="C501" s="6" t="s">
        <v>7</v>
      </c>
      <c r="D501" s="6" t="s">
        <v>18</v>
      </c>
      <c r="E501" s="6" t="s">
        <v>13</v>
      </c>
      <c r="F501" s="6" t="s">
        <v>817</v>
      </c>
      <c r="G501" s="6"/>
      <c r="H501" s="1"/>
      <c r="I501" s="5"/>
      <c r="J501" s="5"/>
      <c r="K501" s="1"/>
      <c r="L501" s="5"/>
      <c r="M501" s="5"/>
      <c r="N501" s="26"/>
      <c r="O501" s="1"/>
      <c r="P501" s="1"/>
      <c r="Q501" s="1"/>
      <c r="R501" s="1"/>
      <c r="S501" s="1"/>
      <c r="T501" s="1"/>
      <c r="U501" s="1"/>
      <c r="V501" s="5"/>
      <c r="W501" s="5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37" t="e">
        <f>BQ501+BP501+BO501+BN501+BM501+#REF!+#REF!+BG501+BF501+#REF!+BC501+#REF!+#REF!+AY501+#REF!+#REF!+#REF!+#REF!+AS501+#REF!+#REF!+#REF!+#REF!+AM501+AK501+#REF!+#REF!+#REF!+AF501+AD501+AC501+AB501+BL501+AA501+Z501+Y501+X501+U501+T501+S501+R501+Q501+P501+O501+N501+M501+L501+K501+J501+I501+H501</f>
        <v>#REF!</v>
      </c>
    </row>
    <row r="502" spans="1:70" hidden="1">
      <c r="A502" s="6" t="s">
        <v>847</v>
      </c>
      <c r="B502" s="6" t="s">
        <v>848</v>
      </c>
      <c r="C502" s="6" t="s">
        <v>7</v>
      </c>
      <c r="D502" s="6" t="s">
        <v>67</v>
      </c>
      <c r="E502" s="6" t="s">
        <v>67</v>
      </c>
      <c r="F502" s="6" t="s">
        <v>817</v>
      </c>
      <c r="G502" s="6"/>
      <c r="H502" s="1"/>
      <c r="I502" s="5"/>
      <c r="J502" s="5"/>
      <c r="K502" s="1"/>
      <c r="L502" s="5"/>
      <c r="M502" s="5"/>
      <c r="N502" s="26"/>
      <c r="O502" s="1"/>
      <c r="P502" s="1"/>
      <c r="Q502" s="1"/>
      <c r="R502" s="1"/>
      <c r="S502" s="1"/>
      <c r="T502" s="1"/>
      <c r="U502" s="1"/>
      <c r="V502" s="5"/>
      <c r="W502" s="5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37" t="e">
        <f>BQ502+BP502+BO502+BN502+BM502+#REF!+#REF!+BG502+BF502+#REF!+BC502+#REF!+#REF!+AY502+#REF!+#REF!+#REF!+#REF!+AS502+#REF!+#REF!+#REF!+#REF!+AM502+AK502+#REF!+#REF!+#REF!+AF502+AD502+AC502+AB502+BL502+AA502+Z502+Y502+X502+U502+T502+S502+R502+Q502+P502+O502+N502+M502+L502+K502+J502+I502+H502</f>
        <v>#REF!</v>
      </c>
    </row>
    <row r="503" spans="1:70" hidden="1">
      <c r="A503" s="6" t="s">
        <v>932</v>
      </c>
      <c r="B503" s="6" t="s">
        <v>933</v>
      </c>
      <c r="C503" s="6" t="s">
        <v>151</v>
      </c>
      <c r="D503" s="6"/>
      <c r="E503" s="6" t="s">
        <v>152</v>
      </c>
      <c r="F503" s="6" t="s">
        <v>817</v>
      </c>
      <c r="G503" s="6"/>
      <c r="H503" s="1"/>
      <c r="I503" s="5"/>
      <c r="J503" s="5"/>
      <c r="K503" s="1"/>
      <c r="L503" s="5"/>
      <c r="M503" s="5"/>
      <c r="N503" s="26"/>
      <c r="O503" s="1"/>
      <c r="P503" s="1"/>
      <c r="Q503" s="1"/>
      <c r="R503" s="1"/>
      <c r="S503" s="1"/>
      <c r="T503" s="1"/>
      <c r="U503" s="1"/>
      <c r="V503" s="5"/>
      <c r="W503" s="5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37" t="e">
        <f>BQ503+BP503+BO503+BN503+BM503+#REF!+#REF!+BG503+BF503+#REF!+BC503+#REF!+#REF!+AY503+#REF!+#REF!+#REF!+#REF!+AS503+#REF!+#REF!+#REF!+#REF!+AM503+AK503+#REF!+#REF!+#REF!+AF503+AD503+AC503+AB503+BL503+AA503+Z503+Y503+X503+U503+T503+S503+R503+Q503+P503+O503+N503+M503+L503+K503+J503+I503+H503</f>
        <v>#REF!</v>
      </c>
    </row>
    <row r="504" spans="1:70" hidden="1">
      <c r="A504" s="6" t="s">
        <v>849</v>
      </c>
      <c r="B504" s="6" t="s">
        <v>850</v>
      </c>
      <c r="C504" s="6" t="s">
        <v>7</v>
      </c>
      <c r="D504" s="6" t="s">
        <v>18</v>
      </c>
      <c r="E504" s="6" t="s">
        <v>13</v>
      </c>
      <c r="F504" s="6" t="s">
        <v>817</v>
      </c>
      <c r="G504" s="6"/>
      <c r="H504" s="1"/>
      <c r="I504" s="5"/>
      <c r="J504" s="5"/>
      <c r="K504" s="1"/>
      <c r="L504" s="5"/>
      <c r="M504" s="5"/>
      <c r="N504" s="26"/>
      <c r="O504" s="1"/>
      <c r="P504" s="1"/>
      <c r="Q504" s="1"/>
      <c r="R504" s="1"/>
      <c r="S504" s="1"/>
      <c r="T504" s="1"/>
      <c r="U504" s="1"/>
      <c r="V504" s="5"/>
      <c r="W504" s="5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37" t="e">
        <f>BQ504+BP504+BO504+BN504+BM504+#REF!+#REF!+BG504+BF504+#REF!+BC504+#REF!+#REF!+AY504+#REF!+#REF!+#REF!+#REF!+AS504+#REF!+#REF!+#REF!+#REF!+AM504+AK504+#REF!+#REF!+#REF!+AF504+AD504+AC504+AB504+BL504+AA504+Z504+Y504+X504+U504+T504+S504+R504+Q504+P504+O504+N504+M504+L504+K504+J504+I504+H504</f>
        <v>#REF!</v>
      </c>
    </row>
    <row r="505" spans="1:70" hidden="1">
      <c r="A505" s="6" t="s">
        <v>6544</v>
      </c>
      <c r="B505" s="6" t="s">
        <v>6545</v>
      </c>
      <c r="C505" s="6" t="s">
        <v>151</v>
      </c>
      <c r="D505" s="6"/>
      <c r="E505" s="6" t="s">
        <v>8186</v>
      </c>
      <c r="F505" s="6" t="s">
        <v>817</v>
      </c>
      <c r="G505" s="6"/>
      <c r="H505" s="1"/>
      <c r="I505" s="5"/>
      <c r="J505" s="5"/>
      <c r="K505" s="1"/>
      <c r="L505" s="5"/>
      <c r="M505" s="5"/>
      <c r="N505" s="26"/>
      <c r="O505" s="1"/>
      <c r="P505" s="1"/>
      <c r="Q505" s="1"/>
      <c r="R505" s="1"/>
      <c r="S505" s="1"/>
      <c r="T505" s="1"/>
      <c r="U505" s="1"/>
      <c r="V505" s="5"/>
      <c r="W505" s="5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37" t="e">
        <f>BQ505+BP505+BO505+BN505+BM505+#REF!+#REF!+BG505+BF505+#REF!+BC505+#REF!+#REF!+AY505+#REF!+#REF!+#REF!+#REF!+AS505+#REF!+#REF!+#REF!+#REF!+AM505+AK505+#REF!+#REF!+#REF!+AF505+AD505+AC505+AB505+BL505+AA505+Z505+Y505+X505+U505+T505+S505+R505+Q505+P505+O505+N505+M505+L505+K505+J505+I505+H505</f>
        <v>#REF!</v>
      </c>
    </row>
    <row r="506" spans="1:70" hidden="1">
      <c r="A506" s="6" t="s">
        <v>6546</v>
      </c>
      <c r="B506" s="6" t="s">
        <v>6547</v>
      </c>
      <c r="C506" s="6" t="s">
        <v>151</v>
      </c>
      <c r="D506" s="6"/>
      <c r="E506" s="6" t="s">
        <v>8186</v>
      </c>
      <c r="F506" s="6" t="s">
        <v>817</v>
      </c>
      <c r="G506" s="6"/>
      <c r="H506" s="1"/>
      <c r="I506" s="5"/>
      <c r="J506" s="5"/>
      <c r="K506" s="1"/>
      <c r="L506" s="5"/>
      <c r="M506" s="5"/>
      <c r="N506" s="26"/>
      <c r="O506" s="1"/>
      <c r="P506" s="1"/>
      <c r="Q506" s="1"/>
      <c r="R506" s="1"/>
      <c r="S506" s="1"/>
      <c r="T506" s="1"/>
      <c r="U506" s="1"/>
      <c r="V506" s="5"/>
      <c r="W506" s="5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37" t="e">
        <f>BQ506+BP506+BO506+BN506+BM506+#REF!+#REF!+BG506+BF506+#REF!+BC506+#REF!+#REF!+AY506+#REF!+#REF!+#REF!+#REF!+AS506+#REF!+#REF!+#REF!+#REF!+AM506+AK506+#REF!+#REF!+#REF!+AF506+AD506+AC506+AB506+BL506+AA506+Z506+Y506+X506+U506+T506+S506+R506+Q506+P506+O506+N506+M506+L506+K506+J506+I506+H506</f>
        <v>#REF!</v>
      </c>
    </row>
    <row r="507" spans="1:70" hidden="1">
      <c r="A507" s="6" t="s">
        <v>851</v>
      </c>
      <c r="B507" s="6" t="s">
        <v>852</v>
      </c>
      <c r="C507" s="6" t="s">
        <v>7</v>
      </c>
      <c r="D507" s="6" t="s">
        <v>8180</v>
      </c>
      <c r="E507" s="6" t="s">
        <v>21</v>
      </c>
      <c r="F507" s="6" t="s">
        <v>817</v>
      </c>
      <c r="G507" s="6"/>
      <c r="H507" s="1"/>
      <c r="I507" s="5"/>
      <c r="J507" s="5"/>
      <c r="K507" s="1"/>
      <c r="L507" s="5"/>
      <c r="M507" s="5"/>
      <c r="N507" s="26"/>
      <c r="O507" s="1"/>
      <c r="P507" s="1"/>
      <c r="Q507" s="1"/>
      <c r="R507" s="1"/>
      <c r="S507" s="1"/>
      <c r="T507" s="1"/>
      <c r="U507" s="1"/>
      <c r="V507" s="5"/>
      <c r="W507" s="5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37" t="e">
        <f>BQ507+BP507+BO507+BN507+BM507+#REF!+#REF!+BG507+BF507+#REF!+BC507+#REF!+#REF!+AY507+#REF!+#REF!+#REF!+#REF!+AS507+#REF!+#REF!+#REF!+#REF!+AM507+AK507+#REF!+#REF!+#REF!+AF507+AD507+AC507+AB507+BL507+AA507+Z507+Y507+X507+U507+T507+S507+R507+Q507+P507+O507+N507+M507+L507+K507+J507+I507+H507</f>
        <v>#REF!</v>
      </c>
    </row>
    <row r="508" spans="1:70" hidden="1">
      <c r="A508" s="6" t="s">
        <v>934</v>
      </c>
      <c r="B508" s="6" t="s">
        <v>935</v>
      </c>
      <c r="C508" s="6" t="s">
        <v>151</v>
      </c>
      <c r="D508" s="6"/>
      <c r="E508" s="6" t="s">
        <v>152</v>
      </c>
      <c r="F508" s="6" t="s">
        <v>817</v>
      </c>
      <c r="G508" s="6"/>
      <c r="H508" s="1"/>
      <c r="I508" s="5"/>
      <c r="J508" s="5"/>
      <c r="K508" s="1"/>
      <c r="L508" s="5"/>
      <c r="M508" s="5"/>
      <c r="N508" s="26"/>
      <c r="O508" s="1"/>
      <c r="P508" s="1"/>
      <c r="Q508" s="1"/>
      <c r="R508" s="1"/>
      <c r="S508" s="1"/>
      <c r="T508" s="1"/>
      <c r="U508" s="1"/>
      <c r="V508" s="5"/>
      <c r="W508" s="5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37" t="e">
        <f>BQ508+BP508+BO508+BN508+BM508+#REF!+#REF!+BG508+BF508+#REF!+BC508+#REF!+#REF!+AY508+#REF!+#REF!+#REF!+#REF!+AS508+#REF!+#REF!+#REF!+#REF!+AM508+AK508+#REF!+#REF!+#REF!+AF508+AD508+AC508+AB508+BL508+AA508+Z508+Y508+X508+U508+T508+S508+R508+Q508+P508+O508+N508+M508+L508+K508+J508+I508+H508</f>
        <v>#REF!</v>
      </c>
    </row>
    <row r="509" spans="1:70" hidden="1">
      <c r="A509" s="6" t="s">
        <v>7190</v>
      </c>
      <c r="B509" s="6" t="s">
        <v>7385</v>
      </c>
      <c r="C509" s="6" t="s">
        <v>7</v>
      </c>
      <c r="D509" s="6" t="s">
        <v>8180</v>
      </c>
      <c r="E509" s="6" t="s">
        <v>8185</v>
      </c>
      <c r="F509" s="6" t="s">
        <v>817</v>
      </c>
      <c r="G509" s="6"/>
      <c r="H509" s="1"/>
      <c r="I509" s="5"/>
      <c r="J509" s="5"/>
      <c r="K509" s="1"/>
      <c r="L509" s="5"/>
      <c r="M509" s="5"/>
      <c r="N509" s="26"/>
      <c r="O509" s="1"/>
      <c r="P509" s="1"/>
      <c r="Q509" s="1"/>
      <c r="R509" s="1"/>
      <c r="S509" s="1"/>
      <c r="T509" s="1"/>
      <c r="U509" s="1"/>
      <c r="V509" s="5"/>
      <c r="W509" s="5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37" t="e">
        <f>BQ509+BP509+BO509+BN509+BM509+#REF!+#REF!+BG509+BF509+#REF!+BC509+#REF!+#REF!+AY509+#REF!+#REF!+#REF!+#REF!+AS509+#REF!+#REF!+#REF!+#REF!+AM509+AK509+#REF!+#REF!+#REF!+AF509+AD509+AC509+AB509+BL509+AA509+Z509+Y509+X509+U509+T509+S509+R509+Q509+P509+O509+N509+M509+L509+K509+J509+I509+H509</f>
        <v>#REF!</v>
      </c>
    </row>
    <row r="510" spans="1:70" hidden="1">
      <c r="A510" s="6" t="s">
        <v>936</v>
      </c>
      <c r="B510" s="6" t="s">
        <v>937</v>
      </c>
      <c r="C510" s="6" t="s">
        <v>151</v>
      </c>
      <c r="D510" s="6"/>
      <c r="E510" s="6" t="s">
        <v>152</v>
      </c>
      <c r="F510" s="6" t="s">
        <v>817</v>
      </c>
      <c r="G510" s="6"/>
      <c r="H510" s="1"/>
      <c r="I510" s="5"/>
      <c r="J510" s="5"/>
      <c r="K510" s="1"/>
      <c r="L510" s="5"/>
      <c r="M510" s="5"/>
      <c r="N510" s="26"/>
      <c r="O510" s="1"/>
      <c r="P510" s="1"/>
      <c r="Q510" s="1"/>
      <c r="R510" s="1"/>
      <c r="S510" s="1"/>
      <c r="T510" s="1"/>
      <c r="U510" s="1"/>
      <c r="V510" s="5"/>
      <c r="W510" s="5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37" t="e">
        <f>BQ510+BP510+BO510+BN510+BM510+#REF!+#REF!+BG510+BF510+#REF!+BC510+#REF!+#REF!+AY510+#REF!+#REF!+#REF!+#REF!+AS510+#REF!+#REF!+#REF!+#REF!+AM510+AK510+#REF!+#REF!+#REF!+AF510+AD510+AC510+AB510+BL510+AA510+Z510+Y510+X510+U510+T510+S510+R510+Q510+P510+O510+N510+M510+L510+K510+J510+I510+H510</f>
        <v>#REF!</v>
      </c>
    </row>
    <row r="511" spans="1:70" hidden="1">
      <c r="A511" s="6" t="s">
        <v>853</v>
      </c>
      <c r="B511" s="6" t="s">
        <v>854</v>
      </c>
      <c r="C511" s="6" t="s">
        <v>7</v>
      </c>
      <c r="D511" s="6" t="s">
        <v>8180</v>
      </c>
      <c r="E511" s="6" t="s">
        <v>21</v>
      </c>
      <c r="F511" s="6" t="s">
        <v>817</v>
      </c>
      <c r="G511" s="6"/>
      <c r="H511" s="1"/>
      <c r="I511" s="5"/>
      <c r="J511" s="5"/>
      <c r="K511" s="1"/>
      <c r="L511" s="5"/>
      <c r="M511" s="5"/>
      <c r="N511" s="26"/>
      <c r="O511" s="1"/>
      <c r="P511" s="1"/>
      <c r="Q511" s="1"/>
      <c r="R511" s="1"/>
      <c r="S511" s="1"/>
      <c r="T511" s="1"/>
      <c r="U511" s="1"/>
      <c r="V511" s="5"/>
      <c r="W511" s="5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37" t="e">
        <f>BQ511+BP511+BO511+BN511+BM511+#REF!+#REF!+BG511+BF511+#REF!+BC511+#REF!+#REF!+AY511+#REF!+#REF!+#REF!+#REF!+AS511+#REF!+#REF!+#REF!+#REF!+AM511+AK511+#REF!+#REF!+#REF!+AF511+AD511+AC511+AB511+BL511+AA511+Z511+Y511+X511+U511+T511+S511+R511+Q511+P511+O511+N511+M511+L511+K511+J511+I511+H511</f>
        <v>#REF!</v>
      </c>
    </row>
    <row r="512" spans="1:70" hidden="1">
      <c r="A512" s="6" t="s">
        <v>7191</v>
      </c>
      <c r="B512" s="6" t="s">
        <v>7386</v>
      </c>
      <c r="C512" s="6" t="s">
        <v>7</v>
      </c>
      <c r="D512" s="6" t="s">
        <v>8180</v>
      </c>
      <c r="E512" s="6" t="s">
        <v>8185</v>
      </c>
      <c r="F512" s="6" t="s">
        <v>817</v>
      </c>
      <c r="G512" s="6"/>
      <c r="H512" s="1"/>
      <c r="I512" s="5"/>
      <c r="J512" s="5"/>
      <c r="K512" s="1"/>
      <c r="L512" s="5"/>
      <c r="M512" s="5"/>
      <c r="N512" s="26"/>
      <c r="O512" s="1"/>
      <c r="P512" s="1"/>
      <c r="Q512" s="1"/>
      <c r="R512" s="1"/>
      <c r="S512" s="1"/>
      <c r="T512" s="1"/>
      <c r="U512" s="1"/>
      <c r="V512" s="5"/>
      <c r="W512" s="5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37" t="e">
        <f>BQ512+BP512+BO512+BN512+BM512+#REF!+#REF!+BG512+BF512+#REF!+BC512+#REF!+#REF!+AY512+#REF!+#REF!+#REF!+#REF!+AS512+#REF!+#REF!+#REF!+#REF!+AM512+AK512+#REF!+#REF!+#REF!+AF512+AD512+AC512+AB512+BL512+AA512+Z512+Y512+X512+U512+T512+S512+R512+Q512+P512+O512+N512+M512+L512+K512+J512+I512+H512</f>
        <v>#REF!</v>
      </c>
    </row>
    <row r="513" spans="1:70" hidden="1">
      <c r="A513" s="7" t="s">
        <v>855</v>
      </c>
      <c r="B513" s="7" t="s">
        <v>856</v>
      </c>
      <c r="C513" s="7" t="s">
        <v>7</v>
      </c>
      <c r="D513" s="7" t="s">
        <v>8180</v>
      </c>
      <c r="E513" s="7" t="s">
        <v>21</v>
      </c>
      <c r="F513" s="7" t="s">
        <v>817</v>
      </c>
      <c r="G513" s="25"/>
      <c r="H513" s="1"/>
      <c r="I513" s="5"/>
      <c r="J513" s="5"/>
      <c r="K513" s="1"/>
      <c r="L513" s="5"/>
      <c r="M513" s="5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37">
        <f>BQ513+BP513+BO513+BN513+BM513+BG513+BF513+BC513+AY513+AS513+AM513+AL513+AK513+AF513+AE513+AD513+AC513+AB513+++BK513+BL513+AA513+Z513+Y513+X513+V513+U513+T513+S513+R513+Q513+P513+O513+N513+M513+L513+K513+J513+I513+H513+G513</f>
        <v>0</v>
      </c>
    </row>
    <row r="514" spans="1:70" hidden="1">
      <c r="A514" s="6" t="s">
        <v>857</v>
      </c>
      <c r="B514" s="6" t="s">
        <v>858</v>
      </c>
      <c r="C514" s="6" t="s">
        <v>7</v>
      </c>
      <c r="D514" s="6" t="s">
        <v>18</v>
      </c>
      <c r="E514" s="6" t="s">
        <v>31</v>
      </c>
      <c r="F514" s="6" t="s">
        <v>817</v>
      </c>
      <c r="G514" s="6"/>
      <c r="H514" s="1"/>
      <c r="I514" s="5"/>
      <c r="J514" s="5"/>
      <c r="K514" s="1"/>
      <c r="L514" s="5"/>
      <c r="M514" s="5"/>
      <c r="N514" s="26"/>
      <c r="O514" s="1"/>
      <c r="P514" s="1"/>
      <c r="Q514" s="1"/>
      <c r="R514" s="1"/>
      <c r="S514" s="1"/>
      <c r="T514" s="1"/>
      <c r="U514" s="1"/>
      <c r="V514" s="5"/>
      <c r="W514" s="5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37" t="e">
        <f>BQ514+BP514+BO514+BN514+BM514+#REF!+#REF!+BG514+BF514+#REF!+BC514+#REF!+#REF!+AY514+#REF!+#REF!+#REF!+#REF!+AS514+#REF!+#REF!+#REF!+#REF!+AM514+AK514+#REF!+#REF!+#REF!+AF514+AD514+AC514+AB514+BL514+AA514+Z514+Y514+X514+U514+T514+S514+R514+Q514+P514+O514+N514+M514+L514+K514+J514+I514+H514</f>
        <v>#REF!</v>
      </c>
    </row>
    <row r="515" spans="1:70">
      <c r="A515" s="7" t="s">
        <v>859</v>
      </c>
      <c r="B515" s="7" t="s">
        <v>860</v>
      </c>
      <c r="C515" s="7" t="s">
        <v>7</v>
      </c>
      <c r="D515" s="7" t="s">
        <v>8180</v>
      </c>
      <c r="E515" s="7" t="s">
        <v>21</v>
      </c>
      <c r="F515" s="7" t="s">
        <v>817</v>
      </c>
      <c r="G515" s="25"/>
      <c r="H515" s="1"/>
      <c r="I515" s="5"/>
      <c r="J515" s="5"/>
      <c r="K515" s="1"/>
      <c r="L515" s="5"/>
      <c r="M515" s="5"/>
      <c r="N515" s="26"/>
      <c r="O515" s="1"/>
      <c r="P515" s="1">
        <f>1000*1.46721</f>
        <v>1467.2099999999998</v>
      </c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37">
        <f>BQ515+BP515+BO515+BN515+BM515+BG515+BF515+BC515+AY515+AS515+AM515+AL515+AK515+AF515+AE515+AD515+AC515+AB515+BK515+BL515+AA515+Z515+Y515+X515+V515+U515+T515+S515+R515+Q515+P515+O515+N515+M515+L515+K515+J515+I515+H515+G515+AX515+W515</f>
        <v>1467.2099999999998</v>
      </c>
    </row>
    <row r="516" spans="1:70" hidden="1">
      <c r="A516" s="6" t="s">
        <v>861</v>
      </c>
      <c r="B516" s="6" t="s">
        <v>862</v>
      </c>
      <c r="C516" s="6" t="s">
        <v>7</v>
      </c>
      <c r="D516" s="6" t="s">
        <v>18</v>
      </c>
      <c r="E516" s="6" t="s">
        <v>31</v>
      </c>
      <c r="F516" s="6" t="s">
        <v>817</v>
      </c>
      <c r="G516" s="6"/>
      <c r="H516" s="1"/>
      <c r="I516" s="5"/>
      <c r="J516" s="5"/>
      <c r="K516" s="1"/>
      <c r="L516" s="5"/>
      <c r="M516" s="5"/>
      <c r="N516" s="26"/>
      <c r="O516" s="1"/>
      <c r="P516" s="1"/>
      <c r="Q516" s="1"/>
      <c r="R516" s="1"/>
      <c r="S516" s="1"/>
      <c r="T516" s="1"/>
      <c r="U516" s="1"/>
      <c r="V516" s="5"/>
      <c r="W516" s="5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37" t="e">
        <f>BQ516+BP516+BO516+BN516+BM516+#REF!+#REF!+BG516+BF516+#REF!+BC516+#REF!+#REF!+AY516+#REF!+#REF!+#REF!+#REF!+AS516+#REF!+#REF!+#REF!+#REF!+AM516+AK516+#REF!+#REF!+#REF!+AF516+AD516+AC516+AB516+BL516+AA516+Z516+Y516+X516+U516+T516+S516+R516+Q516+P516+O516+N516+M516+L516+K516+J516+I516+H516</f>
        <v>#REF!</v>
      </c>
    </row>
    <row r="517" spans="1:70" hidden="1">
      <c r="A517" s="6" t="s">
        <v>863</v>
      </c>
      <c r="B517" s="6" t="s">
        <v>864</v>
      </c>
      <c r="C517" s="6" t="s">
        <v>7</v>
      </c>
      <c r="D517" s="6" t="s">
        <v>8180</v>
      </c>
      <c r="E517" s="6" t="s">
        <v>21</v>
      </c>
      <c r="F517" s="6" t="s">
        <v>817</v>
      </c>
      <c r="G517" s="6"/>
      <c r="H517" s="1"/>
      <c r="I517" s="5"/>
      <c r="J517" s="5"/>
      <c r="K517" s="1"/>
      <c r="L517" s="5"/>
      <c r="M517" s="5"/>
      <c r="N517" s="26"/>
      <c r="O517" s="1"/>
      <c r="P517" s="1"/>
      <c r="Q517" s="1"/>
      <c r="R517" s="1"/>
      <c r="S517" s="1"/>
      <c r="T517" s="1"/>
      <c r="U517" s="1"/>
      <c r="V517" s="5"/>
      <c r="W517" s="5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37" t="e">
        <f>BQ517+BP517+BO517+BN517+BM517+#REF!+#REF!+BG517+BF517+#REF!+BC517+#REF!+#REF!+AY517+#REF!+#REF!+#REF!+#REF!+AS517+#REF!+#REF!+#REF!+#REF!+AM517+AK517+#REF!+#REF!+#REF!+AF517+AD517+AC517+AB517+BL517+AA517+Z517+Y517+X517+U517+T517+S517+R517+Q517+P517+O517+N517+M517+L517+K517+J517+I517+H517</f>
        <v>#REF!</v>
      </c>
    </row>
    <row r="518" spans="1:70" hidden="1">
      <c r="A518" s="6" t="s">
        <v>865</v>
      </c>
      <c r="B518" s="6" t="s">
        <v>866</v>
      </c>
      <c r="C518" s="6" t="s">
        <v>7</v>
      </c>
      <c r="D518" s="6" t="s">
        <v>18</v>
      </c>
      <c r="E518" s="6" t="s">
        <v>31</v>
      </c>
      <c r="F518" s="6" t="s">
        <v>817</v>
      </c>
      <c r="G518" s="6"/>
      <c r="H518" s="1"/>
      <c r="I518" s="5"/>
      <c r="J518" s="5"/>
      <c r="K518" s="1"/>
      <c r="L518" s="5"/>
      <c r="M518" s="5"/>
      <c r="N518" s="26"/>
      <c r="O518" s="1"/>
      <c r="P518" s="1"/>
      <c r="Q518" s="1"/>
      <c r="R518" s="1"/>
      <c r="S518" s="1"/>
      <c r="T518" s="1"/>
      <c r="U518" s="1"/>
      <c r="V518" s="5"/>
      <c r="W518" s="5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37" t="e">
        <f>BQ518+BP518+BO518+BN518+BM518+#REF!+#REF!+BG518+BF518+#REF!+BC518+#REF!+#REF!+AY518+#REF!+#REF!+#REF!+#REF!+AS518+#REF!+#REF!+#REF!+#REF!+AM518+AK518+#REF!+#REF!+#REF!+AF518+AD518+AC518+AB518+BL518+AA518+Z518+Y518+X518+U518+T518+S518+R518+Q518+P518+O518+N518+M518+L518+K518+J518+I518+H518</f>
        <v>#REF!</v>
      </c>
    </row>
    <row r="519" spans="1:70">
      <c r="A519" s="7" t="s">
        <v>867</v>
      </c>
      <c r="B519" s="7" t="s">
        <v>868</v>
      </c>
      <c r="C519" s="7" t="s">
        <v>7</v>
      </c>
      <c r="D519" s="7" t="s">
        <v>8180</v>
      </c>
      <c r="E519" s="7" t="s">
        <v>21</v>
      </c>
      <c r="F519" s="7" t="s">
        <v>817</v>
      </c>
      <c r="G519" s="25"/>
      <c r="H519" s="1"/>
      <c r="I519" s="5"/>
      <c r="J519" s="5"/>
      <c r="K519" s="1"/>
      <c r="L519" s="5"/>
      <c r="M519" s="5"/>
      <c r="N519" s="26"/>
      <c r="O519" s="1"/>
      <c r="P519" s="1">
        <f>1000*0.350553</f>
        <v>350.553</v>
      </c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37">
        <f>BQ519+BP519+BO519+BN519+BM519+BG519+BF519+BC519+AY519+AS519+AM519+AL519+AK519+AF519+AE519+AD519+AC519+AB519+BK519+BL519+AA519+Z519+Y519+X519+V519+U519+T519+S519+R519+Q519+P519+O519+N519+M519+L519+K519+J519+I519+H519+G519+AX519+W519</f>
        <v>350.553</v>
      </c>
    </row>
    <row r="520" spans="1:70" hidden="1">
      <c r="A520" s="6" t="s">
        <v>869</v>
      </c>
      <c r="B520" s="6" t="s">
        <v>870</v>
      </c>
      <c r="C520" s="6" t="s">
        <v>7</v>
      </c>
      <c r="D520" s="6" t="s">
        <v>18</v>
      </c>
      <c r="E520" s="6" t="s">
        <v>31</v>
      </c>
      <c r="F520" s="6" t="s">
        <v>817</v>
      </c>
      <c r="G520" s="6"/>
      <c r="H520" s="1"/>
      <c r="I520" s="5"/>
      <c r="J520" s="5"/>
      <c r="K520" s="1"/>
      <c r="L520" s="5"/>
      <c r="M520" s="5"/>
      <c r="N520" s="26"/>
      <c r="O520" s="1"/>
      <c r="P520" s="1"/>
      <c r="Q520" s="1"/>
      <c r="R520" s="1"/>
      <c r="S520" s="1"/>
      <c r="T520" s="1"/>
      <c r="U520" s="1"/>
      <c r="V520" s="5"/>
      <c r="W520" s="5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37" t="e">
        <f>BQ520+BP520+BO520+BN520+BM520+#REF!+#REF!+BG520+BF520+#REF!+BC520+#REF!+#REF!+AY520+#REF!+#REF!+#REF!+#REF!+AS520+#REF!+#REF!+#REF!+#REF!+AM520+AK520+#REF!+#REF!+#REF!+AF520+AD520+AC520+AB520+BL520+AA520+Z520+Y520+X520+U520+T520+S520+R520+Q520+P520+O520+N520+M520+L520+K520+J520+I520+H520</f>
        <v>#REF!</v>
      </c>
    </row>
    <row r="521" spans="1:70" hidden="1">
      <c r="A521" s="6" t="s">
        <v>938</v>
      </c>
      <c r="B521" s="6" t="s">
        <v>939</v>
      </c>
      <c r="C521" s="6" t="s">
        <v>151</v>
      </c>
      <c r="D521" s="6"/>
      <c r="E521" s="6" t="s">
        <v>152</v>
      </c>
      <c r="F521" s="6" t="s">
        <v>817</v>
      </c>
      <c r="G521" s="6"/>
      <c r="H521" s="1"/>
      <c r="I521" s="5"/>
      <c r="J521" s="5"/>
      <c r="K521" s="1"/>
      <c r="L521" s="5"/>
      <c r="M521" s="5"/>
      <c r="N521" s="26"/>
      <c r="O521" s="1"/>
      <c r="P521" s="1"/>
      <c r="Q521" s="1"/>
      <c r="R521" s="1"/>
      <c r="S521" s="1"/>
      <c r="T521" s="1"/>
      <c r="U521" s="1"/>
      <c r="V521" s="5"/>
      <c r="W521" s="5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37" t="e">
        <f>BQ521+BP521+BO521+BN521+BM521+#REF!+#REF!+BG521+BF521+#REF!+BC521+#REF!+#REF!+AY521+#REF!+#REF!+#REF!+#REF!+AS521+#REF!+#REF!+#REF!+#REF!+AM521+AK521+#REF!+#REF!+#REF!+AF521+AD521+AC521+AB521+BL521+AA521+Z521+Y521+X521+U521+T521+S521+R521+Q521+P521+O521+N521+M521+L521+K521+J521+I521+H521</f>
        <v>#REF!</v>
      </c>
    </row>
    <row r="522" spans="1:70" hidden="1">
      <c r="A522" s="6" t="s">
        <v>940</v>
      </c>
      <c r="B522" s="6" t="s">
        <v>941</v>
      </c>
      <c r="C522" s="6" t="s">
        <v>151</v>
      </c>
      <c r="D522" s="6"/>
      <c r="E522" s="6" t="s">
        <v>152</v>
      </c>
      <c r="F522" s="6" t="s">
        <v>817</v>
      </c>
      <c r="G522" s="6"/>
      <c r="H522" s="1"/>
      <c r="I522" s="5"/>
      <c r="J522" s="5"/>
      <c r="K522" s="1"/>
      <c r="L522" s="5"/>
      <c r="M522" s="5"/>
      <c r="N522" s="26"/>
      <c r="O522" s="1"/>
      <c r="P522" s="1"/>
      <c r="Q522" s="1"/>
      <c r="R522" s="1"/>
      <c r="S522" s="1"/>
      <c r="T522" s="1"/>
      <c r="U522" s="1"/>
      <c r="V522" s="5"/>
      <c r="W522" s="5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37" t="e">
        <f>BQ522+BP522+BO522+BN522+BM522+#REF!+#REF!+BG522+BF522+#REF!+BC522+#REF!+#REF!+AY522+#REF!+#REF!+#REF!+#REF!+AS522+#REF!+#REF!+#REF!+#REF!+AM522+AK522+#REF!+#REF!+#REF!+AF522+AD522+AC522+AB522+BL522+AA522+Z522+Y522+X522+U522+T522+S522+R522+Q522+P522+O522+N522+M522+L522+K522+J522+I522+H522</f>
        <v>#REF!</v>
      </c>
    </row>
    <row r="523" spans="1:70" hidden="1">
      <c r="A523" s="6" t="s">
        <v>6548</v>
      </c>
      <c r="B523" s="6" t="s">
        <v>7570</v>
      </c>
      <c r="C523" s="6" t="s">
        <v>151</v>
      </c>
      <c r="D523" s="6"/>
      <c r="E523" s="6" t="s">
        <v>8186</v>
      </c>
      <c r="F523" s="6" t="s">
        <v>817</v>
      </c>
      <c r="G523" s="6"/>
      <c r="H523" s="1"/>
      <c r="I523" s="5"/>
      <c r="J523" s="5"/>
      <c r="K523" s="1"/>
      <c r="L523" s="5"/>
      <c r="M523" s="5"/>
      <c r="N523" s="26"/>
      <c r="O523" s="1"/>
      <c r="P523" s="1"/>
      <c r="Q523" s="1"/>
      <c r="R523" s="1"/>
      <c r="S523" s="1"/>
      <c r="T523" s="1"/>
      <c r="U523" s="1"/>
      <c r="V523" s="5"/>
      <c r="W523" s="5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37" t="e">
        <f>BQ523+BP523+BO523+BN523+BM523+#REF!+#REF!+BG523+BF523+#REF!+BC523+#REF!+#REF!+AY523+#REF!+#REF!+#REF!+#REF!+AS523+#REF!+#REF!+#REF!+#REF!+AM523+AK523+#REF!+#REF!+#REF!+AF523+AD523+AC523+AB523+BL523+AA523+Z523+Y523+X523+U523+T523+S523+R523+Q523+P523+O523+N523+M523+L523+K523+J523+I523+H523</f>
        <v>#REF!</v>
      </c>
    </row>
    <row r="524" spans="1:70" hidden="1">
      <c r="A524" s="6" t="s">
        <v>871</v>
      </c>
      <c r="B524" s="6" t="s">
        <v>872</v>
      </c>
      <c r="C524" s="6" t="s">
        <v>7</v>
      </c>
      <c r="D524" s="6" t="s">
        <v>18</v>
      </c>
      <c r="E524" s="6" t="s">
        <v>13</v>
      </c>
      <c r="F524" s="6" t="s">
        <v>817</v>
      </c>
      <c r="G524" s="6"/>
      <c r="H524" s="1"/>
      <c r="I524" s="5"/>
      <c r="J524" s="5"/>
      <c r="K524" s="1"/>
      <c r="L524" s="5"/>
      <c r="M524" s="5"/>
      <c r="N524" s="26"/>
      <c r="O524" s="1"/>
      <c r="P524" s="1"/>
      <c r="Q524" s="1"/>
      <c r="R524" s="1"/>
      <c r="S524" s="1"/>
      <c r="T524" s="1"/>
      <c r="U524" s="1"/>
      <c r="V524" s="5"/>
      <c r="W524" s="5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37" t="e">
        <f>BQ524+BP524+BO524+BN524+BM524+#REF!+#REF!+BG524+BF524+#REF!+BC524+#REF!+#REF!+AY524+#REF!+#REF!+#REF!+#REF!+AS524+#REF!+#REF!+#REF!+#REF!+AM524+AK524+#REF!+#REF!+#REF!+AF524+AD524+AC524+AB524+BL524+AA524+Z524+Y524+X524+U524+T524+S524+R524+Q524+P524+O524+N524+M524+L524+K524+J524+I524+H524</f>
        <v>#REF!</v>
      </c>
    </row>
    <row r="525" spans="1:70" hidden="1">
      <c r="A525" s="6" t="s">
        <v>873</v>
      </c>
      <c r="B525" s="6" t="s">
        <v>874</v>
      </c>
      <c r="C525" s="6" t="s">
        <v>7</v>
      </c>
      <c r="D525" s="6" t="s">
        <v>18</v>
      </c>
      <c r="E525" s="6" t="s">
        <v>21</v>
      </c>
      <c r="F525" s="6" t="s">
        <v>817</v>
      </c>
      <c r="G525" s="6"/>
      <c r="H525" s="1"/>
      <c r="I525" s="5"/>
      <c r="J525" s="5"/>
      <c r="K525" s="1"/>
      <c r="L525" s="5"/>
      <c r="M525" s="5"/>
      <c r="N525" s="26"/>
      <c r="O525" s="1"/>
      <c r="P525" s="1"/>
      <c r="Q525" s="1"/>
      <c r="R525" s="1"/>
      <c r="S525" s="1"/>
      <c r="T525" s="1"/>
      <c r="U525" s="1"/>
      <c r="V525" s="5"/>
      <c r="W525" s="5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37" t="e">
        <f>BQ525+BP525+BO525+BN525+BM525+#REF!+#REF!+BG525+BF525+#REF!+BC525+#REF!+#REF!+AY525+#REF!+#REF!+#REF!+#REF!+AS525+#REF!+#REF!+#REF!+#REF!+AM525+AK525+#REF!+#REF!+#REF!+AF525+AD525+AC525+AB525+BL525+AA525+Z525+Y525+X525+U525+T525+S525+R525+Q525+P525+O525+N525+M525+L525+K525+J525+I525+H525</f>
        <v>#REF!</v>
      </c>
    </row>
    <row r="526" spans="1:70" hidden="1">
      <c r="A526" s="6" t="s">
        <v>875</v>
      </c>
      <c r="B526" s="6" t="s">
        <v>876</v>
      </c>
      <c r="C526" s="6" t="s">
        <v>7</v>
      </c>
      <c r="D526" s="6" t="s">
        <v>18</v>
      </c>
      <c r="E526" s="6" t="s">
        <v>13</v>
      </c>
      <c r="F526" s="6" t="s">
        <v>817</v>
      </c>
      <c r="G526" s="6"/>
      <c r="H526" s="1"/>
      <c r="I526" s="5"/>
      <c r="J526" s="5"/>
      <c r="K526" s="1"/>
      <c r="L526" s="5"/>
      <c r="M526" s="5"/>
      <c r="N526" s="26"/>
      <c r="O526" s="1"/>
      <c r="P526" s="1"/>
      <c r="Q526" s="1"/>
      <c r="R526" s="1"/>
      <c r="S526" s="1"/>
      <c r="T526" s="1"/>
      <c r="U526" s="1"/>
      <c r="V526" s="5"/>
      <c r="W526" s="5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37" t="e">
        <f>BQ526+BP526+BO526+BN526+BM526+#REF!+#REF!+BG526+BF526+#REF!+BC526+#REF!+#REF!+AY526+#REF!+#REF!+#REF!+#REF!+AS526+#REF!+#REF!+#REF!+#REF!+AM526+AK526+#REF!+#REF!+#REF!+AF526+AD526+AC526+AB526+BL526+AA526+Z526+Y526+X526+U526+T526+S526+R526+Q526+P526+O526+N526+M526+L526+K526+J526+I526+H526</f>
        <v>#REF!</v>
      </c>
    </row>
    <row r="527" spans="1:70" hidden="1">
      <c r="A527" s="6" t="s">
        <v>877</v>
      </c>
      <c r="B527" s="6" t="s">
        <v>878</v>
      </c>
      <c r="C527" s="6" t="s">
        <v>7</v>
      </c>
      <c r="D527" s="6" t="s">
        <v>8180</v>
      </c>
      <c r="E527" s="6" t="s">
        <v>21</v>
      </c>
      <c r="F527" s="6" t="s">
        <v>817</v>
      </c>
      <c r="G527" s="6"/>
      <c r="H527" s="1"/>
      <c r="I527" s="5"/>
      <c r="J527" s="5"/>
      <c r="K527" s="1"/>
      <c r="L527" s="5"/>
      <c r="M527" s="5"/>
      <c r="N527" s="26"/>
      <c r="O527" s="1"/>
      <c r="P527" s="1"/>
      <c r="Q527" s="1"/>
      <c r="R527" s="1"/>
      <c r="S527" s="1"/>
      <c r="T527" s="1"/>
      <c r="U527" s="1"/>
      <c r="V527" s="5"/>
      <c r="W527" s="5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37" t="e">
        <f>BQ527+BP527+BO527+BN527+BM527+#REF!+#REF!+BG527+BF527+#REF!+BC527+#REF!+#REF!+AY527+#REF!+#REF!+#REF!+#REF!+AS527+#REF!+#REF!+#REF!+#REF!+AM527+AK527+#REF!+#REF!+#REF!+AF527+AD527+AC527+AB527+BL527+AA527+Z527+Y527+X527+U527+T527+S527+R527+Q527+P527+O527+N527+M527+L527+K527+J527+I527+H527</f>
        <v>#REF!</v>
      </c>
    </row>
    <row r="528" spans="1:70" hidden="1">
      <c r="A528" s="6" t="s">
        <v>942</v>
      </c>
      <c r="B528" s="6" t="s">
        <v>943</v>
      </c>
      <c r="C528" s="6" t="s">
        <v>151</v>
      </c>
      <c r="D528" s="6"/>
      <c r="E528" s="6" t="s">
        <v>152</v>
      </c>
      <c r="F528" s="6" t="s">
        <v>817</v>
      </c>
      <c r="G528" s="6"/>
      <c r="H528" s="1"/>
      <c r="I528" s="5"/>
      <c r="J528" s="5"/>
      <c r="K528" s="1"/>
      <c r="L528" s="5"/>
      <c r="M528" s="5"/>
      <c r="N528" s="26"/>
      <c r="O528" s="1"/>
      <c r="P528" s="1"/>
      <c r="Q528" s="1"/>
      <c r="R528" s="1"/>
      <c r="S528" s="1"/>
      <c r="T528" s="1"/>
      <c r="U528" s="1"/>
      <c r="V528" s="5"/>
      <c r="W528" s="5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37" t="e">
        <f>BQ528+BP528+BO528+BN528+BM528+#REF!+#REF!+BG528+BF528+#REF!+BC528+#REF!+#REF!+AY528+#REF!+#REF!+#REF!+#REF!+AS528+#REF!+#REF!+#REF!+#REF!+AM528+AK528+#REF!+#REF!+#REF!+AF528+AD528+AC528+AB528+BL528+AA528+Z528+Y528+X528+U528+T528+S528+R528+Q528+P528+O528+N528+M528+L528+K528+J528+I528+H528</f>
        <v>#REF!</v>
      </c>
    </row>
    <row r="529" spans="1:70" hidden="1">
      <c r="A529" s="6" t="s">
        <v>6549</v>
      </c>
      <c r="B529" s="6" t="s">
        <v>7571</v>
      </c>
      <c r="C529" s="6" t="s">
        <v>151</v>
      </c>
      <c r="D529" s="6"/>
      <c r="E529" s="6" t="s">
        <v>8186</v>
      </c>
      <c r="F529" s="6" t="s">
        <v>817</v>
      </c>
      <c r="G529" s="6"/>
      <c r="H529" s="1"/>
      <c r="I529" s="5"/>
      <c r="J529" s="5"/>
      <c r="K529" s="1"/>
      <c r="L529" s="5"/>
      <c r="M529" s="5"/>
      <c r="N529" s="26"/>
      <c r="O529" s="1"/>
      <c r="P529" s="1"/>
      <c r="Q529" s="1"/>
      <c r="R529" s="1"/>
      <c r="S529" s="1"/>
      <c r="T529" s="1"/>
      <c r="U529" s="1"/>
      <c r="V529" s="5"/>
      <c r="W529" s="5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37" t="e">
        <f>BQ529+BP529+BO529+BN529+BM529+#REF!+#REF!+BG529+BF529+#REF!+BC529+#REF!+#REF!+AY529+#REF!+#REF!+#REF!+#REF!+AS529+#REF!+#REF!+#REF!+#REF!+AM529+AK529+#REF!+#REF!+#REF!+AF529+AD529+AC529+AB529+BL529+AA529+Z529+Y529+X529+U529+T529+S529+R529+Q529+P529+O529+N529+M529+L529+K529+J529+I529+H529</f>
        <v>#REF!</v>
      </c>
    </row>
    <row r="530" spans="1:70" hidden="1">
      <c r="A530" s="6" t="s">
        <v>944</v>
      </c>
      <c r="B530" s="6" t="s">
        <v>945</v>
      </c>
      <c r="C530" s="6" t="s">
        <v>151</v>
      </c>
      <c r="D530" s="6"/>
      <c r="E530" s="6" t="s">
        <v>152</v>
      </c>
      <c r="F530" s="6" t="s">
        <v>817</v>
      </c>
      <c r="G530" s="6"/>
      <c r="H530" s="1"/>
      <c r="I530" s="5"/>
      <c r="J530" s="5"/>
      <c r="K530" s="1"/>
      <c r="L530" s="5"/>
      <c r="M530" s="5"/>
      <c r="N530" s="26"/>
      <c r="O530" s="1"/>
      <c r="P530" s="1"/>
      <c r="Q530" s="1"/>
      <c r="R530" s="1"/>
      <c r="S530" s="1"/>
      <c r="T530" s="1"/>
      <c r="U530" s="1"/>
      <c r="V530" s="5"/>
      <c r="W530" s="5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37" t="e">
        <f>BQ530+BP530+BO530+BN530+BM530+#REF!+#REF!+BG530+BF530+#REF!+BC530+#REF!+#REF!+AY530+#REF!+#REF!+#REF!+#REF!+AS530+#REF!+#REF!+#REF!+#REF!+AM530+AK530+#REF!+#REF!+#REF!+AF530+AD530+AC530+AB530+BL530+AA530+Z530+Y530+X530+U530+T530+S530+R530+Q530+P530+O530+N530+M530+L530+K530+J530+I530+H530</f>
        <v>#REF!</v>
      </c>
    </row>
    <row r="531" spans="1:70" hidden="1">
      <c r="A531" s="6" t="s">
        <v>879</v>
      </c>
      <c r="B531" s="6" t="s">
        <v>880</v>
      </c>
      <c r="C531" s="6" t="s">
        <v>7</v>
      </c>
      <c r="D531" s="6" t="s">
        <v>67</v>
      </c>
      <c r="E531" s="6" t="s">
        <v>67</v>
      </c>
      <c r="F531" s="6" t="s">
        <v>817</v>
      </c>
      <c r="G531" s="6"/>
      <c r="H531" s="1"/>
      <c r="I531" s="5"/>
      <c r="J531" s="5"/>
      <c r="K531" s="1"/>
      <c r="L531" s="5"/>
      <c r="M531" s="5"/>
      <c r="N531" s="26"/>
      <c r="O531" s="1"/>
      <c r="P531" s="1"/>
      <c r="Q531" s="1"/>
      <c r="R531" s="1"/>
      <c r="S531" s="1"/>
      <c r="T531" s="1"/>
      <c r="U531" s="1"/>
      <c r="V531" s="5"/>
      <c r="W531" s="5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37" t="e">
        <f>BQ531+BP531+BO531+BN531+BM531+#REF!+#REF!+BG531+BF531+#REF!+BC531+#REF!+#REF!+AY531+#REF!+#REF!+#REF!+#REF!+AS531+#REF!+#REF!+#REF!+#REF!+AM531+AK531+#REF!+#REF!+#REF!+AF531+AD531+AC531+AB531+BL531+AA531+Z531+Y531+X531+U531+T531+S531+R531+Q531+P531+O531+N531+M531+L531+K531+J531+I531+H531</f>
        <v>#REF!</v>
      </c>
    </row>
    <row r="532" spans="1:70" hidden="1">
      <c r="A532" s="6" t="s">
        <v>6550</v>
      </c>
      <c r="B532" s="6" t="s">
        <v>7572</v>
      </c>
      <c r="C532" s="6" t="s">
        <v>151</v>
      </c>
      <c r="D532" s="6"/>
      <c r="E532" s="6" t="s">
        <v>8186</v>
      </c>
      <c r="F532" s="6" t="s">
        <v>817</v>
      </c>
      <c r="G532" s="6"/>
      <c r="H532" s="1"/>
      <c r="I532" s="5"/>
      <c r="J532" s="5"/>
      <c r="K532" s="1"/>
      <c r="L532" s="5"/>
      <c r="M532" s="5"/>
      <c r="N532" s="26"/>
      <c r="O532" s="1"/>
      <c r="P532" s="1"/>
      <c r="Q532" s="1"/>
      <c r="R532" s="1"/>
      <c r="S532" s="1"/>
      <c r="T532" s="1"/>
      <c r="U532" s="1"/>
      <c r="V532" s="5"/>
      <c r="W532" s="5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37" t="e">
        <f>BQ532+BP532+BO532+BN532+BM532+#REF!+#REF!+BG532+BF532+#REF!+BC532+#REF!+#REF!+AY532+#REF!+#REF!+#REF!+#REF!+AS532+#REF!+#REF!+#REF!+#REF!+AM532+AK532+#REF!+#REF!+#REF!+AF532+AD532+AC532+AB532+BL532+AA532+Z532+Y532+X532+U532+T532+S532+R532+Q532+P532+O532+N532+M532+L532+K532+J532+I532+H532</f>
        <v>#REF!</v>
      </c>
    </row>
    <row r="533" spans="1:70" hidden="1">
      <c r="A533" s="6" t="s">
        <v>881</v>
      </c>
      <c r="B533" s="6" t="s">
        <v>882</v>
      </c>
      <c r="C533" s="6" t="s">
        <v>7</v>
      </c>
      <c r="D533" s="6" t="s">
        <v>18</v>
      </c>
      <c r="E533" s="6" t="s">
        <v>360</v>
      </c>
      <c r="F533" s="6" t="s">
        <v>817</v>
      </c>
      <c r="G533" s="6"/>
      <c r="H533" s="1"/>
      <c r="I533" s="5"/>
      <c r="J533" s="5"/>
      <c r="K533" s="1"/>
      <c r="L533" s="5"/>
      <c r="M533" s="5"/>
      <c r="N533" s="26"/>
      <c r="O533" s="1"/>
      <c r="P533" s="1"/>
      <c r="Q533" s="1"/>
      <c r="R533" s="1"/>
      <c r="S533" s="1"/>
      <c r="T533" s="1"/>
      <c r="U533" s="1"/>
      <c r="V533" s="5"/>
      <c r="W533" s="5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37" t="e">
        <f>BQ533+BP533+BO533+BN533+BM533+#REF!+#REF!+BG533+BF533+#REF!+BC533+#REF!+#REF!+AY533+#REF!+#REF!+#REF!+#REF!+AS533+#REF!+#REF!+#REF!+#REF!+AM533+AK533+#REF!+#REF!+#REF!+AF533+AD533+AC533+AB533+BL533+AA533+Z533+Y533+X533+U533+T533+S533+R533+Q533+P533+O533+N533+M533+L533+K533+J533+I533+H533</f>
        <v>#REF!</v>
      </c>
    </row>
    <row r="534" spans="1:70" hidden="1">
      <c r="A534" s="6" t="s">
        <v>883</v>
      </c>
      <c r="B534" s="6" t="s">
        <v>884</v>
      </c>
      <c r="C534" s="6" t="s">
        <v>7</v>
      </c>
      <c r="D534" s="6" t="s">
        <v>67</v>
      </c>
      <c r="E534" s="6" t="s">
        <v>67</v>
      </c>
      <c r="F534" s="6" t="s">
        <v>817</v>
      </c>
      <c r="G534" s="6"/>
      <c r="H534" s="1"/>
      <c r="I534" s="5"/>
      <c r="J534" s="5"/>
      <c r="K534" s="1"/>
      <c r="L534" s="5"/>
      <c r="M534" s="5"/>
      <c r="N534" s="26"/>
      <c r="O534" s="1"/>
      <c r="P534" s="1"/>
      <c r="Q534" s="1"/>
      <c r="R534" s="1"/>
      <c r="S534" s="1"/>
      <c r="T534" s="1"/>
      <c r="U534" s="1"/>
      <c r="V534" s="5"/>
      <c r="W534" s="5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37" t="e">
        <f>BQ534+BP534+BO534+BN534+BM534+#REF!+#REF!+BG534+BF534+#REF!+BC534+#REF!+#REF!+AY534+#REF!+#REF!+#REF!+#REF!+AS534+#REF!+#REF!+#REF!+#REF!+AM534+AK534+#REF!+#REF!+#REF!+AF534+AD534+AC534+AB534+BL534+AA534+Z534+Y534+X534+U534+T534+S534+R534+Q534+P534+O534+N534+M534+L534+K534+J534+I534+H534</f>
        <v>#REF!</v>
      </c>
    </row>
    <row r="535" spans="1:70" hidden="1">
      <c r="A535" s="6" t="s">
        <v>885</v>
      </c>
      <c r="B535" s="6" t="s">
        <v>886</v>
      </c>
      <c r="C535" s="6" t="s">
        <v>7</v>
      </c>
      <c r="D535" s="6" t="s">
        <v>8180</v>
      </c>
      <c r="E535" s="6" t="s">
        <v>13</v>
      </c>
      <c r="F535" s="6" t="s">
        <v>817</v>
      </c>
      <c r="G535" s="6"/>
      <c r="H535" s="1"/>
      <c r="I535" s="5"/>
      <c r="J535" s="5"/>
      <c r="K535" s="1"/>
      <c r="L535" s="5"/>
      <c r="M535" s="5"/>
      <c r="N535" s="26"/>
      <c r="O535" s="1"/>
      <c r="P535" s="1"/>
      <c r="Q535" s="1"/>
      <c r="R535" s="1"/>
      <c r="S535" s="1"/>
      <c r="T535" s="1"/>
      <c r="U535" s="1"/>
      <c r="V535" s="5"/>
      <c r="W535" s="5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37" t="e">
        <f>BQ535+BP535+BO535+BN535+BM535+#REF!+#REF!+BG535+BF535+#REF!+BC535+#REF!+#REF!+AY535+#REF!+#REF!+#REF!+#REF!+AS535+#REF!+#REF!+#REF!+#REF!+AM535+AK535+#REF!+#REF!+#REF!+AF535+AD535+AC535+AB535+BL535+AA535+Z535+Y535+X535+U535+T535+S535+R535+Q535+P535+O535+N535+M535+L535+K535+J535+I535+H535</f>
        <v>#REF!</v>
      </c>
    </row>
    <row r="536" spans="1:70" hidden="1">
      <c r="A536" s="6" t="s">
        <v>946</v>
      </c>
      <c r="B536" s="6" t="s">
        <v>947</v>
      </c>
      <c r="C536" s="6" t="s">
        <v>151</v>
      </c>
      <c r="D536" s="6"/>
      <c r="E536" s="6" t="s">
        <v>152</v>
      </c>
      <c r="F536" s="6" t="s">
        <v>817</v>
      </c>
      <c r="G536" s="6"/>
      <c r="H536" s="1"/>
      <c r="I536" s="5"/>
      <c r="J536" s="5"/>
      <c r="K536" s="1"/>
      <c r="L536" s="5"/>
      <c r="M536" s="5"/>
      <c r="N536" s="26"/>
      <c r="O536" s="1"/>
      <c r="P536" s="1"/>
      <c r="Q536" s="1"/>
      <c r="R536" s="1"/>
      <c r="S536" s="1"/>
      <c r="T536" s="1"/>
      <c r="U536" s="1"/>
      <c r="V536" s="5"/>
      <c r="W536" s="5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37" t="e">
        <f>BQ536+BP536+BO536+BN536+BM536+#REF!+#REF!+BG536+BF536+#REF!+BC536+#REF!+#REF!+AY536+#REF!+#REF!+#REF!+#REF!+AS536+#REF!+#REF!+#REF!+#REF!+AM536+AK536+#REF!+#REF!+#REF!+AF536+AD536+AC536+AB536+BL536+AA536+Z536+Y536+X536+U536+T536+S536+R536+Q536+P536+O536+N536+M536+L536+K536+J536+I536+H536</f>
        <v>#REF!</v>
      </c>
    </row>
    <row r="537" spans="1:70" hidden="1">
      <c r="A537" s="6" t="s">
        <v>6551</v>
      </c>
      <c r="B537" s="6" t="s">
        <v>7573</v>
      </c>
      <c r="C537" s="6" t="s">
        <v>151</v>
      </c>
      <c r="D537" s="6"/>
      <c r="E537" s="6" t="s">
        <v>8186</v>
      </c>
      <c r="F537" s="6" t="s">
        <v>817</v>
      </c>
      <c r="G537" s="6"/>
      <c r="H537" s="1"/>
      <c r="I537" s="5"/>
      <c r="J537" s="5"/>
      <c r="K537" s="1"/>
      <c r="L537" s="5"/>
      <c r="M537" s="5"/>
      <c r="N537" s="26"/>
      <c r="O537" s="1"/>
      <c r="P537" s="1"/>
      <c r="Q537" s="1"/>
      <c r="R537" s="1"/>
      <c r="S537" s="1"/>
      <c r="T537" s="1"/>
      <c r="U537" s="1"/>
      <c r="V537" s="5"/>
      <c r="W537" s="5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37" t="e">
        <f>BQ537+BP537+BO537+BN537+BM537+#REF!+#REF!+BG537+BF537+#REF!+BC537+#REF!+#REF!+AY537+#REF!+#REF!+#REF!+#REF!+AS537+#REF!+#REF!+#REF!+#REF!+AM537+AK537+#REF!+#REF!+#REF!+AF537+AD537+AC537+AB537+BL537+AA537+Z537+Y537+X537+U537+T537+S537+R537+Q537+P537+O537+N537+M537+L537+K537+J537+I537+H537</f>
        <v>#REF!</v>
      </c>
    </row>
    <row r="538" spans="1:70" hidden="1">
      <c r="A538" s="6" t="s">
        <v>887</v>
      </c>
      <c r="B538" s="6" t="s">
        <v>888</v>
      </c>
      <c r="C538" s="6" t="s">
        <v>7</v>
      </c>
      <c r="D538" s="6" t="s">
        <v>67</v>
      </c>
      <c r="E538" s="6" t="s">
        <v>67</v>
      </c>
      <c r="F538" s="6" t="s">
        <v>817</v>
      </c>
      <c r="G538" s="6"/>
      <c r="H538" s="1"/>
      <c r="I538" s="5"/>
      <c r="J538" s="5"/>
      <c r="K538" s="1"/>
      <c r="L538" s="5"/>
      <c r="M538" s="5"/>
      <c r="N538" s="26"/>
      <c r="O538" s="1"/>
      <c r="P538" s="1"/>
      <c r="Q538" s="1"/>
      <c r="R538" s="1"/>
      <c r="S538" s="1"/>
      <c r="T538" s="1"/>
      <c r="U538" s="1"/>
      <c r="V538" s="5"/>
      <c r="W538" s="5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37" t="e">
        <f>BQ538+BP538+BO538+BN538+BM538+#REF!+#REF!+BG538+BF538+#REF!+BC538+#REF!+#REF!+AY538+#REF!+#REF!+#REF!+#REF!+AS538+#REF!+#REF!+#REF!+#REF!+AM538+AK538+#REF!+#REF!+#REF!+AF538+AD538+AC538+AB538+BL538+AA538+Z538+Y538+X538+U538+T538+S538+R538+Q538+P538+O538+N538+M538+L538+K538+J538+I538+H538</f>
        <v>#REF!</v>
      </c>
    </row>
    <row r="539" spans="1:70" hidden="1">
      <c r="A539" s="6" t="s">
        <v>948</v>
      </c>
      <c r="B539" s="6" t="s">
        <v>949</v>
      </c>
      <c r="C539" s="6" t="s">
        <v>151</v>
      </c>
      <c r="D539" s="6"/>
      <c r="E539" s="6" t="s">
        <v>152</v>
      </c>
      <c r="F539" s="6" t="s">
        <v>817</v>
      </c>
      <c r="G539" s="6"/>
      <c r="H539" s="1"/>
      <c r="I539" s="5"/>
      <c r="J539" s="5"/>
      <c r="K539" s="1"/>
      <c r="L539" s="5"/>
      <c r="M539" s="5"/>
      <c r="N539" s="26"/>
      <c r="O539" s="1"/>
      <c r="P539" s="1"/>
      <c r="Q539" s="1"/>
      <c r="R539" s="1"/>
      <c r="S539" s="1"/>
      <c r="T539" s="1"/>
      <c r="U539" s="1"/>
      <c r="V539" s="5"/>
      <c r="W539" s="5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37" t="e">
        <f>BQ539+BP539+BO539+BN539+BM539+#REF!+#REF!+BG539+BF539+#REF!+BC539+#REF!+#REF!+AY539+#REF!+#REF!+#REF!+#REF!+AS539+#REF!+#REF!+#REF!+#REF!+AM539+AK539+#REF!+#REF!+#REF!+AF539+AD539+AC539+AB539+BL539+AA539+Z539+Y539+X539+U539+T539+S539+R539+Q539+P539+O539+N539+M539+L539+K539+J539+I539+H539</f>
        <v>#REF!</v>
      </c>
    </row>
    <row r="540" spans="1:70" hidden="1">
      <c r="A540" s="6" t="s">
        <v>950</v>
      </c>
      <c r="B540" s="6" t="s">
        <v>951</v>
      </c>
      <c r="C540" s="6" t="s">
        <v>151</v>
      </c>
      <c r="D540" s="6"/>
      <c r="E540" s="6" t="s">
        <v>152</v>
      </c>
      <c r="F540" s="6" t="s">
        <v>817</v>
      </c>
      <c r="G540" s="6"/>
      <c r="H540" s="1"/>
      <c r="I540" s="5"/>
      <c r="J540" s="5"/>
      <c r="K540" s="1"/>
      <c r="L540" s="5"/>
      <c r="M540" s="5"/>
      <c r="N540" s="26"/>
      <c r="O540" s="1"/>
      <c r="P540" s="1"/>
      <c r="Q540" s="1"/>
      <c r="R540" s="1"/>
      <c r="S540" s="1"/>
      <c r="T540" s="1"/>
      <c r="U540" s="1"/>
      <c r="V540" s="5"/>
      <c r="W540" s="5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37" t="e">
        <f>BQ540+BP540+BO540+BN540+BM540+#REF!+#REF!+BG540+BF540+#REF!+BC540+#REF!+#REF!+AY540+#REF!+#REF!+#REF!+#REF!+AS540+#REF!+#REF!+#REF!+#REF!+AM540+AK540+#REF!+#REF!+#REF!+AF540+AD540+AC540+AB540+BL540+AA540+Z540+Y540+X540+U540+T540+S540+R540+Q540+P540+O540+N540+M540+L540+K540+J540+I540+H540</f>
        <v>#REF!</v>
      </c>
    </row>
    <row r="541" spans="1:70" hidden="1">
      <c r="A541" s="6" t="s">
        <v>952</v>
      </c>
      <c r="B541" s="6" t="s">
        <v>953</v>
      </c>
      <c r="C541" s="6" t="s">
        <v>151</v>
      </c>
      <c r="D541" s="6"/>
      <c r="E541" s="6" t="s">
        <v>152</v>
      </c>
      <c r="F541" s="6" t="s">
        <v>817</v>
      </c>
      <c r="G541" s="6"/>
      <c r="H541" s="1"/>
      <c r="I541" s="5"/>
      <c r="J541" s="5"/>
      <c r="K541" s="1"/>
      <c r="L541" s="5"/>
      <c r="M541" s="5"/>
      <c r="N541" s="26"/>
      <c r="O541" s="1"/>
      <c r="P541" s="1"/>
      <c r="Q541" s="1"/>
      <c r="R541" s="1"/>
      <c r="S541" s="1"/>
      <c r="T541" s="1"/>
      <c r="U541" s="1"/>
      <c r="V541" s="5"/>
      <c r="W541" s="5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37" t="e">
        <f>BQ541+BP541+BO541+BN541+BM541+#REF!+#REF!+BG541+BF541+#REF!+BC541+#REF!+#REF!+AY541+#REF!+#REF!+#REF!+#REF!+AS541+#REF!+#REF!+#REF!+#REF!+AM541+AK541+#REF!+#REF!+#REF!+AF541+AD541+AC541+AB541+BL541+AA541+Z541+Y541+X541+U541+T541+S541+R541+Q541+P541+O541+N541+M541+L541+K541+J541+I541+H541</f>
        <v>#REF!</v>
      </c>
    </row>
    <row r="542" spans="1:70" hidden="1">
      <c r="A542" s="6" t="s">
        <v>6552</v>
      </c>
      <c r="B542" s="6" t="s">
        <v>7574</v>
      </c>
      <c r="C542" s="6" t="s">
        <v>151</v>
      </c>
      <c r="D542" s="6"/>
      <c r="E542" s="6" t="s">
        <v>8186</v>
      </c>
      <c r="F542" s="6" t="s">
        <v>817</v>
      </c>
      <c r="G542" s="6"/>
      <c r="H542" s="1"/>
      <c r="I542" s="5"/>
      <c r="J542" s="5"/>
      <c r="K542" s="1"/>
      <c r="L542" s="5"/>
      <c r="M542" s="5"/>
      <c r="N542" s="26"/>
      <c r="O542" s="1"/>
      <c r="P542" s="1"/>
      <c r="Q542" s="1"/>
      <c r="R542" s="1"/>
      <c r="S542" s="1"/>
      <c r="T542" s="1"/>
      <c r="U542" s="1"/>
      <c r="V542" s="5"/>
      <c r="W542" s="5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37" t="e">
        <f>BQ542+BP542+BO542+BN542+BM542+#REF!+#REF!+BG542+BF542+#REF!+BC542+#REF!+#REF!+AY542+#REF!+#REF!+#REF!+#REF!+AS542+#REF!+#REF!+#REF!+#REF!+AM542+AK542+#REF!+#REF!+#REF!+AF542+AD542+AC542+AB542+BL542+AA542+Z542+Y542+X542+U542+T542+S542+R542+Q542+P542+O542+N542+M542+L542+K542+J542+I542+H542</f>
        <v>#REF!</v>
      </c>
    </row>
    <row r="543" spans="1:70" hidden="1">
      <c r="A543" s="6" t="s">
        <v>954</v>
      </c>
      <c r="B543" s="6" t="s">
        <v>955</v>
      </c>
      <c r="C543" s="6" t="s">
        <v>151</v>
      </c>
      <c r="D543" s="6"/>
      <c r="E543" s="6" t="s">
        <v>152</v>
      </c>
      <c r="F543" s="6" t="s">
        <v>817</v>
      </c>
      <c r="G543" s="6"/>
      <c r="H543" s="1"/>
      <c r="I543" s="5"/>
      <c r="J543" s="5"/>
      <c r="K543" s="1"/>
      <c r="L543" s="5"/>
      <c r="M543" s="5"/>
      <c r="N543" s="26"/>
      <c r="O543" s="1"/>
      <c r="P543" s="1"/>
      <c r="Q543" s="1"/>
      <c r="R543" s="1"/>
      <c r="S543" s="1"/>
      <c r="T543" s="1"/>
      <c r="U543" s="1"/>
      <c r="V543" s="5"/>
      <c r="W543" s="5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37" t="e">
        <f>BQ543+BP543+BO543+BN543+BM543+#REF!+#REF!+BG543+BF543+#REF!+BC543+#REF!+#REF!+AY543+#REF!+#REF!+#REF!+#REF!+AS543+#REF!+#REF!+#REF!+#REF!+AM543+AK543+#REF!+#REF!+#REF!+AF543+AD543+AC543+AB543+BL543+AA543+Z543+Y543+X543+U543+T543+S543+R543+Q543+P543+O543+N543+M543+L543+K543+J543+I543+H543</f>
        <v>#REF!</v>
      </c>
    </row>
    <row r="544" spans="1:70" hidden="1">
      <c r="A544" s="6" t="s">
        <v>889</v>
      </c>
      <c r="B544" s="6" t="s">
        <v>890</v>
      </c>
      <c r="C544" s="6" t="s">
        <v>7</v>
      </c>
      <c r="D544" s="6" t="s">
        <v>18</v>
      </c>
      <c r="E544" s="6" t="s">
        <v>21</v>
      </c>
      <c r="F544" s="6" t="s">
        <v>817</v>
      </c>
      <c r="G544" s="6"/>
      <c r="H544" s="1"/>
      <c r="I544" s="5"/>
      <c r="J544" s="5"/>
      <c r="K544" s="1"/>
      <c r="L544" s="5"/>
      <c r="M544" s="5"/>
      <c r="N544" s="26"/>
      <c r="O544" s="1"/>
      <c r="P544" s="1"/>
      <c r="Q544" s="1"/>
      <c r="R544" s="1"/>
      <c r="S544" s="1"/>
      <c r="T544" s="1"/>
      <c r="U544" s="1"/>
      <c r="V544" s="5"/>
      <c r="W544" s="5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37" t="e">
        <f>BQ544+BP544+BO544+BN544+BM544+#REF!+#REF!+BG544+BF544+#REF!+BC544+#REF!+#REF!+AY544+#REF!+#REF!+#REF!+#REF!+AS544+#REF!+#REF!+#REF!+#REF!+AM544+AK544+#REF!+#REF!+#REF!+AF544+AD544+AC544+AB544+BL544+AA544+Z544+Y544+X544+U544+T544+S544+R544+Q544+P544+O544+N544+M544+L544+K544+J544+I544+H544</f>
        <v>#REF!</v>
      </c>
    </row>
    <row r="545" spans="1:70" hidden="1">
      <c r="A545" s="7" t="s">
        <v>891</v>
      </c>
      <c r="B545" s="7" t="s">
        <v>892</v>
      </c>
      <c r="C545" s="7" t="s">
        <v>7</v>
      </c>
      <c r="D545" s="7" t="s">
        <v>8180</v>
      </c>
      <c r="E545" s="7" t="s">
        <v>21</v>
      </c>
      <c r="F545" s="7" t="s">
        <v>817</v>
      </c>
      <c r="G545" s="25"/>
      <c r="H545" s="1"/>
      <c r="I545" s="5"/>
      <c r="J545" s="5"/>
      <c r="K545" s="1"/>
      <c r="L545" s="5"/>
      <c r="M545" s="5"/>
      <c r="N545" s="26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37">
        <f t="shared" ref="BR545:BR548" si="7">BQ545+BP545+BO545+BN545+BM545+BG545+BF545+BC545+AY545+AS545+AM545+AL545+AK545+AF545+AE545+AD545+AC545+AB545+++BK545+BL545+AA545+Z545+Y545+X545+V545+U545+T545+S545+R545+Q545+P545+O545+N545+M545+L545+K545+J545+I545+H545+G545</f>
        <v>0</v>
      </c>
    </row>
    <row r="546" spans="1:70" hidden="1">
      <c r="A546" s="7" t="s">
        <v>893</v>
      </c>
      <c r="B546" s="7" t="s">
        <v>894</v>
      </c>
      <c r="C546" s="7" t="s">
        <v>7</v>
      </c>
      <c r="D546" s="7" t="s">
        <v>8180</v>
      </c>
      <c r="E546" s="7" t="s">
        <v>21</v>
      </c>
      <c r="F546" s="7" t="s">
        <v>817</v>
      </c>
      <c r="G546" s="25"/>
      <c r="H546" s="1"/>
      <c r="I546" s="5"/>
      <c r="J546" s="5"/>
      <c r="K546" s="1"/>
      <c r="L546" s="5"/>
      <c r="M546" s="5"/>
      <c r="N546" s="26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37">
        <f t="shared" si="7"/>
        <v>0</v>
      </c>
    </row>
    <row r="547" spans="1:70" hidden="1">
      <c r="A547" s="7" t="s">
        <v>895</v>
      </c>
      <c r="B547" s="7" t="s">
        <v>896</v>
      </c>
      <c r="C547" s="7" t="s">
        <v>7</v>
      </c>
      <c r="D547" s="7" t="s">
        <v>8180</v>
      </c>
      <c r="E547" s="7" t="s">
        <v>21</v>
      </c>
      <c r="F547" s="7" t="s">
        <v>817</v>
      </c>
      <c r="G547" s="25"/>
      <c r="H547" s="1"/>
      <c r="I547" s="5"/>
      <c r="J547" s="5"/>
      <c r="K547" s="1"/>
      <c r="L547" s="5"/>
      <c r="M547" s="5"/>
      <c r="N547" s="26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37">
        <f t="shared" si="7"/>
        <v>0</v>
      </c>
    </row>
    <row r="548" spans="1:70" hidden="1">
      <c r="A548" s="7" t="s">
        <v>897</v>
      </c>
      <c r="B548" s="7" t="s">
        <v>898</v>
      </c>
      <c r="C548" s="7" t="s">
        <v>7</v>
      </c>
      <c r="D548" s="7" t="s">
        <v>8180</v>
      </c>
      <c r="E548" s="7" t="s">
        <v>21</v>
      </c>
      <c r="F548" s="7" t="s">
        <v>817</v>
      </c>
      <c r="G548" s="25"/>
      <c r="H548" s="1"/>
      <c r="I548" s="5"/>
      <c r="J548" s="5"/>
      <c r="K548" s="1"/>
      <c r="L548" s="5"/>
      <c r="M548" s="5"/>
      <c r="N548" s="26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37">
        <f t="shared" si="7"/>
        <v>0</v>
      </c>
    </row>
    <row r="549" spans="1:70" hidden="1">
      <c r="A549" s="6" t="s">
        <v>899</v>
      </c>
      <c r="B549" s="6" t="s">
        <v>900</v>
      </c>
      <c r="C549" s="6" t="s">
        <v>7</v>
      </c>
      <c r="D549" s="6" t="s">
        <v>18</v>
      </c>
      <c r="E549" s="6" t="s">
        <v>31</v>
      </c>
      <c r="F549" s="6" t="s">
        <v>817</v>
      </c>
      <c r="G549" s="6"/>
      <c r="H549" s="1"/>
      <c r="I549" s="5"/>
      <c r="J549" s="5"/>
      <c r="K549" s="1"/>
      <c r="L549" s="5"/>
      <c r="M549" s="5"/>
      <c r="N549" s="26"/>
      <c r="O549" s="1"/>
      <c r="P549" s="1"/>
      <c r="Q549" s="1"/>
      <c r="R549" s="1"/>
      <c r="S549" s="1"/>
      <c r="T549" s="1"/>
      <c r="U549" s="1"/>
      <c r="V549" s="5"/>
      <c r="W549" s="5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37" t="e">
        <f>BQ549+BP549+BO549+BN549+BM549+#REF!+#REF!+BG549+BF549+#REF!+BC549+#REF!+#REF!+AY549+#REF!+#REF!+#REF!+#REF!+AS549+#REF!+#REF!+#REF!+#REF!+AM549+AK549+#REF!+#REF!+#REF!+AF549+AD549+AC549+AB549+BL549+AA549+Z549+Y549+X549+U549+T549+S549+R549+Q549+P549+O549+N549+M549+L549+K549+J549+I549+H549</f>
        <v>#REF!</v>
      </c>
    </row>
    <row r="550" spans="1:70" hidden="1">
      <c r="A550" s="6" t="s">
        <v>901</v>
      </c>
      <c r="B550" s="6" t="s">
        <v>902</v>
      </c>
      <c r="C550" s="6" t="s">
        <v>7</v>
      </c>
      <c r="D550" s="6" t="s">
        <v>18</v>
      </c>
      <c r="E550" s="6" t="s">
        <v>31</v>
      </c>
      <c r="F550" s="6" t="s">
        <v>817</v>
      </c>
      <c r="G550" s="6"/>
      <c r="H550" s="1"/>
      <c r="I550" s="5"/>
      <c r="J550" s="5"/>
      <c r="K550" s="1"/>
      <c r="L550" s="5"/>
      <c r="M550" s="5"/>
      <c r="N550" s="26"/>
      <c r="O550" s="1"/>
      <c r="P550" s="1"/>
      <c r="Q550" s="1"/>
      <c r="R550" s="1"/>
      <c r="S550" s="1"/>
      <c r="T550" s="1"/>
      <c r="U550" s="1"/>
      <c r="V550" s="5"/>
      <c r="W550" s="5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37" t="e">
        <f>BQ550+BP550+BO550+BN550+BM550+#REF!+#REF!+BG550+BF550+#REF!+BC550+#REF!+#REF!+AY550+#REF!+#REF!+#REF!+#REF!+AS550+#REF!+#REF!+#REF!+#REF!+AM550+AK550+#REF!+#REF!+#REF!+AF550+AD550+AC550+AB550+BL550+AA550+Z550+Y550+X550+U550+T550+S550+R550+Q550+P550+O550+N550+M550+L550+K550+J550+I550+H550</f>
        <v>#REF!</v>
      </c>
    </row>
    <row r="551" spans="1:70" hidden="1">
      <c r="A551" s="6" t="s">
        <v>903</v>
      </c>
      <c r="B551" s="6" t="s">
        <v>904</v>
      </c>
      <c r="C551" s="6" t="s">
        <v>7</v>
      </c>
      <c r="D551" s="6" t="s">
        <v>18</v>
      </c>
      <c r="E551" s="6" t="s">
        <v>31</v>
      </c>
      <c r="F551" s="6" t="s">
        <v>817</v>
      </c>
      <c r="G551" s="6"/>
      <c r="H551" s="1"/>
      <c r="I551" s="5"/>
      <c r="J551" s="5"/>
      <c r="K551" s="1"/>
      <c r="L551" s="5"/>
      <c r="M551" s="5"/>
      <c r="N551" s="26"/>
      <c r="O551" s="1"/>
      <c r="P551" s="1"/>
      <c r="Q551" s="1"/>
      <c r="R551" s="1"/>
      <c r="S551" s="1"/>
      <c r="T551" s="1"/>
      <c r="U551" s="1"/>
      <c r="V551" s="5"/>
      <c r="W551" s="5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37" t="e">
        <f>BQ551+BP551+BO551+BN551+BM551+#REF!+#REF!+BG551+BF551+#REF!+BC551+#REF!+#REF!+AY551+#REF!+#REF!+#REF!+#REF!+AS551+#REF!+#REF!+#REF!+#REF!+AM551+AK551+#REF!+#REF!+#REF!+AF551+AD551+AC551+AB551+BL551+AA551+Z551+Y551+X551+U551+T551+S551+R551+Q551+P551+O551+N551+M551+L551+K551+J551+I551+H551</f>
        <v>#REF!</v>
      </c>
    </row>
    <row r="552" spans="1:70" hidden="1">
      <c r="A552" s="7" t="s">
        <v>905</v>
      </c>
      <c r="B552" s="7" t="s">
        <v>906</v>
      </c>
      <c r="C552" s="7" t="s">
        <v>7</v>
      </c>
      <c r="D552" s="7" t="s">
        <v>8180</v>
      </c>
      <c r="E552" s="7" t="s">
        <v>21</v>
      </c>
      <c r="F552" s="7" t="s">
        <v>817</v>
      </c>
      <c r="G552" s="25"/>
      <c r="H552" s="1"/>
      <c r="I552" s="5"/>
      <c r="J552" s="5"/>
      <c r="K552" s="1"/>
      <c r="L552" s="5"/>
      <c r="M552" s="5"/>
      <c r="N552" s="26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37">
        <f>BQ552+BP552+BO552+BN552+BM552+BG552+BF552+BC552+AY552+AS552+AM552+AL552+AK552+AF552+AE552+AD552+AC552+AB552+++BK552+BL552+AA552+Z552+Y552+X552+V552+U552+T552+S552+R552+Q552+P552+O552+N552+M552+L552+K552+J552+I552+H552+G552</f>
        <v>0</v>
      </c>
    </row>
    <row r="553" spans="1:70" hidden="1">
      <c r="A553" s="6" t="s">
        <v>956</v>
      </c>
      <c r="B553" s="6" t="s">
        <v>957</v>
      </c>
      <c r="C553" s="6" t="s">
        <v>151</v>
      </c>
      <c r="D553" s="6"/>
      <c r="E553" s="6" t="s">
        <v>152</v>
      </c>
      <c r="F553" s="6" t="s">
        <v>817</v>
      </c>
      <c r="G553" s="6"/>
      <c r="H553" s="1"/>
      <c r="I553" s="5"/>
      <c r="J553" s="5"/>
      <c r="K553" s="1"/>
      <c r="L553" s="5"/>
      <c r="M553" s="5"/>
      <c r="N553" s="26"/>
      <c r="O553" s="1"/>
      <c r="P553" s="1"/>
      <c r="Q553" s="1"/>
      <c r="R553" s="1"/>
      <c r="S553" s="1"/>
      <c r="T553" s="1"/>
      <c r="U553" s="1"/>
      <c r="V553" s="5"/>
      <c r="W553" s="5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37" t="e">
        <f>BQ553+BP553+BO553+BN553+BM553+#REF!+#REF!+BG553+BF553+#REF!+BC553+#REF!+#REF!+AY553+#REF!+#REF!+#REF!+#REF!+AS553+#REF!+#REF!+#REF!+#REF!+AM553+AK553+#REF!+#REF!+#REF!+AF553+AD553+AC553+AB553+BL553+AA553+Z553+Y553+X553+U553+T553+S553+R553+Q553+P553+O553+N553+M553+L553+K553+J553+I553+H553</f>
        <v>#REF!</v>
      </c>
    </row>
    <row r="554" spans="1:70" hidden="1">
      <c r="A554" s="6" t="s">
        <v>907</v>
      </c>
      <c r="B554" s="6" t="s">
        <v>908</v>
      </c>
      <c r="C554" s="6" t="s">
        <v>7</v>
      </c>
      <c r="D554" s="6" t="s">
        <v>8180</v>
      </c>
      <c r="E554" s="6" t="s">
        <v>8186</v>
      </c>
      <c r="F554" s="6" t="s">
        <v>817</v>
      </c>
      <c r="G554" s="6"/>
      <c r="H554" s="1"/>
      <c r="I554" s="5"/>
      <c r="J554" s="5"/>
      <c r="K554" s="1"/>
      <c r="L554" s="5"/>
      <c r="M554" s="5"/>
      <c r="N554" s="26"/>
      <c r="O554" s="1"/>
      <c r="P554" s="1"/>
      <c r="Q554" s="1"/>
      <c r="R554" s="1"/>
      <c r="S554" s="1"/>
      <c r="T554" s="1"/>
      <c r="U554" s="1"/>
      <c r="V554" s="5"/>
      <c r="W554" s="5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37" t="e">
        <f>BQ554+BP554+BO554+BN554+BM554+#REF!+#REF!+BG554+BF554+#REF!+BC554+#REF!+#REF!+AY554+#REF!+#REF!+#REF!+#REF!+AS554+#REF!+#REF!+#REF!+#REF!+AM554+AK554+#REF!+#REF!+#REF!+AF554+AD554+AC554+AB554+BL554+AA554+Z554+Y554+X554+U554+T554+S554+R554+Q554+P554+O554+N554+M554+L554+K554+J554+I554+H554</f>
        <v>#REF!</v>
      </c>
    </row>
    <row r="555" spans="1:70" hidden="1">
      <c r="A555" s="6" t="s">
        <v>909</v>
      </c>
      <c r="B555" s="6" t="s">
        <v>910</v>
      </c>
      <c r="C555" s="6" t="s">
        <v>7</v>
      </c>
      <c r="D555" s="6" t="s">
        <v>18</v>
      </c>
      <c r="E555" s="6" t="s">
        <v>13</v>
      </c>
      <c r="F555" s="6" t="s">
        <v>817</v>
      </c>
      <c r="G555" s="6"/>
      <c r="H555" s="1"/>
      <c r="I555" s="5"/>
      <c r="J555" s="5"/>
      <c r="K555" s="1"/>
      <c r="L555" s="5"/>
      <c r="M555" s="5"/>
      <c r="N555" s="26"/>
      <c r="O555" s="1"/>
      <c r="P555" s="1"/>
      <c r="Q555" s="1"/>
      <c r="R555" s="1"/>
      <c r="S555" s="1"/>
      <c r="T555" s="1"/>
      <c r="U555" s="1"/>
      <c r="V555" s="5"/>
      <c r="W555" s="5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37" t="e">
        <f>BQ555+BP555+BO555+BN555+BM555+#REF!+#REF!+BG555+BF555+#REF!+BC555+#REF!+#REF!+AY555+#REF!+#REF!+#REF!+#REF!+AS555+#REF!+#REF!+#REF!+#REF!+AM555+AK555+#REF!+#REF!+#REF!+AF555+AD555+AC555+AB555+BL555+AA555+Z555+Y555+X555+U555+T555+S555+R555+Q555+P555+O555+N555+M555+L555+K555+J555+I555+H555</f>
        <v>#REF!</v>
      </c>
    </row>
    <row r="556" spans="1:70" hidden="1">
      <c r="A556" s="6" t="s">
        <v>911</v>
      </c>
      <c r="B556" s="6" t="s">
        <v>7466</v>
      </c>
      <c r="C556" s="6" t="s">
        <v>7</v>
      </c>
      <c r="D556" s="6" t="s">
        <v>18</v>
      </c>
      <c r="E556" s="6" t="s">
        <v>13</v>
      </c>
      <c r="F556" s="6" t="s">
        <v>817</v>
      </c>
      <c r="G556" s="6"/>
      <c r="H556" s="1"/>
      <c r="I556" s="5"/>
      <c r="J556" s="5"/>
      <c r="K556" s="1"/>
      <c r="L556" s="5"/>
      <c r="M556" s="5"/>
      <c r="N556" s="26"/>
      <c r="O556" s="1"/>
      <c r="P556" s="1"/>
      <c r="Q556" s="1"/>
      <c r="R556" s="1"/>
      <c r="S556" s="1"/>
      <c r="T556" s="1"/>
      <c r="U556" s="1"/>
      <c r="V556" s="5"/>
      <c r="W556" s="5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37" t="e">
        <f>BQ556+BP556+BO556+BN556+BM556+#REF!+#REF!+BG556+BF556+#REF!+BC556+#REF!+#REF!+AY556+#REF!+#REF!+#REF!+#REF!+AS556+#REF!+#REF!+#REF!+#REF!+AM556+AK556+#REF!+#REF!+#REF!+AF556+AD556+AC556+AB556+BL556+AA556+Z556+Y556+X556+U556+T556+S556+R556+Q556+P556+O556+N556+M556+L556+K556+J556+I556+H556</f>
        <v>#REF!</v>
      </c>
    </row>
    <row r="557" spans="1:70" hidden="1">
      <c r="A557" s="6" t="s">
        <v>912</v>
      </c>
      <c r="B557" s="6" t="s">
        <v>913</v>
      </c>
      <c r="C557" s="6" t="s">
        <v>7</v>
      </c>
      <c r="D557" s="6" t="s">
        <v>67</v>
      </c>
      <c r="E557" s="6" t="s">
        <v>67</v>
      </c>
      <c r="F557" s="6" t="s">
        <v>817</v>
      </c>
      <c r="G557" s="6"/>
      <c r="H557" s="1"/>
      <c r="I557" s="5"/>
      <c r="J557" s="5"/>
      <c r="K557" s="1"/>
      <c r="L557" s="5"/>
      <c r="M557" s="5"/>
      <c r="N557" s="26"/>
      <c r="O557" s="1"/>
      <c r="P557" s="1"/>
      <c r="Q557" s="1"/>
      <c r="R557" s="1"/>
      <c r="S557" s="1"/>
      <c r="T557" s="1"/>
      <c r="U557" s="1"/>
      <c r="V557" s="5"/>
      <c r="W557" s="5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37" t="e">
        <f>BQ557+BP557+BO557+BN557+BM557+#REF!+#REF!+BG557+BF557+#REF!+BC557+#REF!+#REF!+AY557+#REF!+#REF!+#REF!+#REF!+AS557+#REF!+#REF!+#REF!+#REF!+AM557+AK557+#REF!+#REF!+#REF!+AF557+AD557+AC557+AB557+BL557+AA557+Z557+Y557+X557+U557+T557+S557+R557+Q557+P557+O557+N557+M557+L557+K557+J557+I557+H557</f>
        <v>#REF!</v>
      </c>
    </row>
    <row r="558" spans="1:70" hidden="1">
      <c r="A558" s="6" t="s">
        <v>914</v>
      </c>
      <c r="B558" s="6" t="s">
        <v>915</v>
      </c>
      <c r="C558" s="6" t="s">
        <v>7</v>
      </c>
      <c r="D558" s="6" t="s">
        <v>18</v>
      </c>
      <c r="E558" s="6" t="s">
        <v>13</v>
      </c>
      <c r="F558" s="6" t="s">
        <v>817</v>
      </c>
      <c r="G558" s="6"/>
      <c r="H558" s="1"/>
      <c r="I558" s="5"/>
      <c r="J558" s="5"/>
      <c r="K558" s="1"/>
      <c r="L558" s="5"/>
      <c r="M558" s="5"/>
      <c r="N558" s="26"/>
      <c r="O558" s="1"/>
      <c r="P558" s="1"/>
      <c r="Q558" s="1"/>
      <c r="R558" s="1"/>
      <c r="S558" s="1"/>
      <c r="T558" s="1"/>
      <c r="U558" s="1"/>
      <c r="V558" s="5"/>
      <c r="W558" s="5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37" t="e">
        <f>BQ558+BP558+BO558+BN558+BM558+#REF!+#REF!+BG558+BF558+#REF!+BC558+#REF!+#REF!+AY558+#REF!+#REF!+#REF!+#REF!+AS558+#REF!+#REF!+#REF!+#REF!+AM558+AK558+#REF!+#REF!+#REF!+AF558+AD558+AC558+AB558+BL558+AA558+Z558+Y558+X558+U558+T558+S558+R558+Q558+P558+O558+N558+M558+L558+K558+J558+I558+H558</f>
        <v>#REF!</v>
      </c>
    </row>
    <row r="559" spans="1:70" hidden="1">
      <c r="A559" s="6" t="s">
        <v>916</v>
      </c>
      <c r="B559" s="6" t="s">
        <v>917</v>
      </c>
      <c r="C559" s="6" t="s">
        <v>7</v>
      </c>
      <c r="D559" s="6" t="s">
        <v>67</v>
      </c>
      <c r="E559" s="6" t="s">
        <v>67</v>
      </c>
      <c r="F559" s="6" t="s">
        <v>817</v>
      </c>
      <c r="G559" s="6"/>
      <c r="H559" s="1"/>
      <c r="I559" s="5"/>
      <c r="J559" s="5"/>
      <c r="K559" s="1"/>
      <c r="L559" s="5"/>
      <c r="M559" s="5"/>
      <c r="N559" s="26"/>
      <c r="O559" s="1"/>
      <c r="P559" s="1"/>
      <c r="Q559" s="1"/>
      <c r="R559" s="1"/>
      <c r="S559" s="1"/>
      <c r="T559" s="1"/>
      <c r="U559" s="1"/>
      <c r="V559" s="5"/>
      <c r="W559" s="5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37" t="e">
        <f>BQ559+BP559+BO559+BN559+BM559+#REF!+#REF!+BG559+BF559+#REF!+BC559+#REF!+#REF!+AY559+#REF!+#REF!+#REF!+#REF!+AS559+#REF!+#REF!+#REF!+#REF!+AM559+AK559+#REF!+#REF!+#REF!+AF559+AD559+AC559+AB559+BL559+AA559+Z559+Y559+X559+U559+T559+S559+R559+Q559+P559+O559+N559+M559+L559+K559+J559+I559+H559</f>
        <v>#REF!</v>
      </c>
    </row>
    <row r="560" spans="1:70" hidden="1">
      <c r="A560" s="7" t="s">
        <v>918</v>
      </c>
      <c r="B560" s="7" t="s">
        <v>919</v>
      </c>
      <c r="C560" s="7" t="s">
        <v>7</v>
      </c>
      <c r="D560" s="7" t="s">
        <v>8180</v>
      </c>
      <c r="E560" s="7" t="s">
        <v>21</v>
      </c>
      <c r="F560" s="7" t="s">
        <v>817</v>
      </c>
      <c r="G560" s="25"/>
      <c r="H560" s="1"/>
      <c r="I560" s="5"/>
      <c r="J560" s="5"/>
      <c r="K560" s="1"/>
      <c r="L560" s="5"/>
      <c r="M560" s="5"/>
      <c r="N560" s="26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37">
        <f>BQ560+BP560+BO560+BN560+BM560+BG560+BF560+BC560+AY560+AS560+AM560+AL560+AK560+AF560+AE560+AD560+AC560+AB560+++BK560+BL560+AA560+Z560+Y560+X560+V560+U560+T560+S560+R560+Q560+P560+O560+N560+M560+L560+K560+J560+I560+H560+G560</f>
        <v>0</v>
      </c>
    </row>
    <row r="561" spans="1:70" hidden="1">
      <c r="A561" s="6" t="s">
        <v>1096</v>
      </c>
      <c r="B561" s="6" t="s">
        <v>1097</v>
      </c>
      <c r="C561" s="6" t="s">
        <v>151</v>
      </c>
      <c r="D561" s="6"/>
      <c r="E561" s="6" t="s">
        <v>152</v>
      </c>
      <c r="F561" s="6" t="s">
        <v>960</v>
      </c>
      <c r="G561" s="6"/>
      <c r="H561" s="1"/>
      <c r="I561" s="5"/>
      <c r="J561" s="5"/>
      <c r="K561" s="1"/>
      <c r="L561" s="5"/>
      <c r="M561" s="5"/>
      <c r="N561" s="26"/>
      <c r="O561" s="1"/>
      <c r="P561" s="1"/>
      <c r="Q561" s="1"/>
      <c r="R561" s="1"/>
      <c r="S561" s="1"/>
      <c r="T561" s="1"/>
      <c r="U561" s="1"/>
      <c r="V561" s="5"/>
      <c r="W561" s="5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37" t="e">
        <f>BQ561+BP561+BO561+BN561+BM561+#REF!+#REF!+BG561+BF561+#REF!+BC561+#REF!+#REF!+AY561+#REF!+#REF!+#REF!+#REF!+AS561+#REF!+#REF!+#REF!+#REF!+AM561+AK561+#REF!+#REF!+#REF!+AF561+AD561+AC561+AB561+BL561+AA561+Z561+Y561+X561+U561+T561+S561+R561+Q561+P561+O561+N561+M561+L561+K561+J561+I561+H561</f>
        <v>#REF!</v>
      </c>
    </row>
    <row r="562" spans="1:70" hidden="1">
      <c r="A562" s="6" t="s">
        <v>7277</v>
      </c>
      <c r="B562" s="6" t="s">
        <v>7575</v>
      </c>
      <c r="C562" s="6" t="s">
        <v>151</v>
      </c>
      <c r="D562" s="6"/>
      <c r="E562" s="6" t="s">
        <v>8199</v>
      </c>
      <c r="F562" s="6" t="s">
        <v>960</v>
      </c>
      <c r="G562" s="6"/>
      <c r="H562" s="1"/>
      <c r="I562" s="5"/>
      <c r="J562" s="5"/>
      <c r="K562" s="1"/>
      <c r="L562" s="5"/>
      <c r="M562" s="5"/>
      <c r="N562" s="26"/>
      <c r="O562" s="1"/>
      <c r="P562" s="1"/>
      <c r="Q562" s="1"/>
      <c r="R562" s="1"/>
      <c r="S562" s="1"/>
      <c r="T562" s="1"/>
      <c r="U562" s="1"/>
      <c r="V562" s="5"/>
      <c r="W562" s="5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37" t="e">
        <f>BQ562+BP562+BO562+BN562+BM562+#REF!+#REF!+BG562+BF562+#REF!+BC562+#REF!+#REF!+AY562+#REF!+#REF!+#REF!+#REF!+AS562+#REF!+#REF!+#REF!+#REF!+AM562+AK562+#REF!+#REF!+#REF!+AF562+AD562+AC562+AB562+BL562+AA562+Z562+Y562+X562+U562+T562+S562+R562+Q562+P562+O562+N562+M562+L562+K562+J562+I562+H562</f>
        <v>#REF!</v>
      </c>
    </row>
    <row r="563" spans="1:70" hidden="1">
      <c r="A563" s="6" t="s">
        <v>1098</v>
      </c>
      <c r="B563" s="6" t="s">
        <v>1099</v>
      </c>
      <c r="C563" s="6" t="s">
        <v>151</v>
      </c>
      <c r="D563" s="6"/>
      <c r="E563" s="6" t="s">
        <v>152</v>
      </c>
      <c r="F563" s="6" t="s">
        <v>960</v>
      </c>
      <c r="G563" s="6"/>
      <c r="H563" s="1"/>
      <c r="I563" s="1"/>
      <c r="J563" s="5"/>
      <c r="K563" s="1"/>
      <c r="L563" s="5"/>
      <c r="M563" s="1"/>
      <c r="N563" s="26"/>
      <c r="O563" s="1"/>
      <c r="P563" s="1"/>
      <c r="Q563" s="1"/>
      <c r="R563" s="1"/>
      <c r="S563" s="1"/>
      <c r="T563" s="1"/>
      <c r="U563" s="1"/>
      <c r="V563" s="5"/>
      <c r="W563" s="5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37" t="e">
        <f>BQ563+BP563+BO563+BN563+BM563+#REF!+#REF!+BG563+BF563+#REF!+BC563+#REF!+#REF!+AY563+#REF!+#REF!+#REF!+#REF!+AS563+#REF!+#REF!+#REF!+#REF!+AM563+AK563+#REF!+#REF!+#REF!+AF563+AD563+AC563+AB563+BL563+AA563+Z563+Y563+X563+U563+T563+S563+R563+Q563+P563+O563+N563+M563+L563+K563+J563+I563+H563</f>
        <v>#REF!</v>
      </c>
    </row>
    <row r="564" spans="1:70" hidden="1">
      <c r="A564" s="6" t="s">
        <v>1100</v>
      </c>
      <c r="B564" s="6" t="s">
        <v>1101</v>
      </c>
      <c r="C564" s="6" t="s">
        <v>151</v>
      </c>
      <c r="D564" s="6"/>
      <c r="E564" s="6" t="s">
        <v>152</v>
      </c>
      <c r="F564" s="6" t="s">
        <v>960</v>
      </c>
      <c r="G564" s="6"/>
      <c r="H564" s="1"/>
      <c r="I564" s="5"/>
      <c r="J564" s="5"/>
      <c r="K564" s="1"/>
      <c r="L564" s="5"/>
      <c r="M564" s="5"/>
      <c r="N564" s="26"/>
      <c r="O564" s="1"/>
      <c r="P564" s="1"/>
      <c r="Q564" s="1"/>
      <c r="R564" s="1"/>
      <c r="S564" s="1"/>
      <c r="T564" s="1"/>
      <c r="U564" s="1"/>
      <c r="V564" s="5"/>
      <c r="W564" s="5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37" t="e">
        <f>BQ564+BP564+BO564+BN564+BM564+#REF!+#REF!+BG564+BF564+#REF!+BC564+#REF!+#REF!+AY564+#REF!+#REF!+#REF!+#REF!+AS564+#REF!+#REF!+#REF!+#REF!+AM564+AK564+#REF!+#REF!+#REF!+AF564+AD564+AC564+AB564+BL564+AA564+Z564+Y564+X564+U564+T564+S564+R564+Q564+P564+O564+N564+M564+L564+K564+J564+I564+H564</f>
        <v>#REF!</v>
      </c>
    </row>
    <row r="565" spans="1:70" hidden="1">
      <c r="A565" s="6" t="s">
        <v>1102</v>
      </c>
      <c r="B565" s="6" t="s">
        <v>1103</v>
      </c>
      <c r="C565" s="6" t="s">
        <v>151</v>
      </c>
      <c r="D565" s="6"/>
      <c r="E565" s="6" t="s">
        <v>152</v>
      </c>
      <c r="F565" s="6" t="s">
        <v>960</v>
      </c>
      <c r="G565" s="6"/>
      <c r="H565" s="1"/>
      <c r="I565" s="5"/>
      <c r="J565" s="5"/>
      <c r="K565" s="1"/>
      <c r="L565" s="5"/>
      <c r="M565" s="5"/>
      <c r="N565" s="26"/>
      <c r="O565" s="1"/>
      <c r="P565" s="1"/>
      <c r="Q565" s="1"/>
      <c r="R565" s="1"/>
      <c r="S565" s="1"/>
      <c r="T565" s="1"/>
      <c r="U565" s="1"/>
      <c r="V565" s="5"/>
      <c r="W565" s="5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37" t="e">
        <f>BQ565+BP565+BO565+BN565+BM565+#REF!+#REF!+BG565+BF565+#REF!+BC565+#REF!+#REF!+AY565+#REF!+#REF!+#REF!+#REF!+AS565+#REF!+#REF!+#REF!+#REF!+AM565+AK565+#REF!+#REF!+#REF!+AF565+AD565+AC565+AB565+BL565+AA565+Z565+Y565+X565+U565+T565+S565+R565+Q565+P565+O565+N565+M565+L565+K565+J565+I565+H565</f>
        <v>#REF!</v>
      </c>
    </row>
    <row r="566" spans="1:70" hidden="1">
      <c r="A566" s="6" t="s">
        <v>1104</v>
      </c>
      <c r="B566" s="6" t="s">
        <v>7576</v>
      </c>
      <c r="C566" s="6" t="s">
        <v>151</v>
      </c>
      <c r="D566" s="6"/>
      <c r="E566" s="6" t="s">
        <v>8193</v>
      </c>
      <c r="F566" s="6" t="s">
        <v>960</v>
      </c>
      <c r="G566" s="6"/>
      <c r="H566" s="1"/>
      <c r="I566" s="5"/>
      <c r="J566" s="5"/>
      <c r="K566" s="1"/>
      <c r="L566" s="5"/>
      <c r="M566" s="5"/>
      <c r="N566" s="26"/>
      <c r="O566" s="1"/>
      <c r="P566" s="1"/>
      <c r="Q566" s="4"/>
      <c r="R566" s="4"/>
      <c r="S566" s="1"/>
      <c r="T566" s="1"/>
      <c r="U566" s="1"/>
      <c r="V566" s="5"/>
      <c r="W566" s="5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37" t="e">
        <f>BQ566+BP566+BO566+BN566+BM566+#REF!+#REF!+BG566+BF566+#REF!+BC566+#REF!+#REF!+AY566+#REF!+#REF!+#REF!+#REF!+AS566+#REF!+#REF!+#REF!+#REF!+AM566+AK566+#REF!+#REF!+#REF!+AF566+AD566+AC566+AB566+BL566+AA566+Z566+Y566+X566+U566+T566+S566+R566+Q566+P566+O566+N566+M566+L566+K566+J566+I566+H566</f>
        <v>#REF!</v>
      </c>
    </row>
    <row r="567" spans="1:70" hidden="1">
      <c r="A567" s="6" t="s">
        <v>6553</v>
      </c>
      <c r="B567" s="6" t="s">
        <v>7577</v>
      </c>
      <c r="C567" s="6" t="s">
        <v>151</v>
      </c>
      <c r="D567" s="6"/>
      <c r="E567" s="6" t="s">
        <v>8186</v>
      </c>
      <c r="F567" s="6" t="s">
        <v>960</v>
      </c>
      <c r="G567" s="6"/>
      <c r="H567" s="1"/>
      <c r="I567" s="5"/>
      <c r="J567" s="5"/>
      <c r="K567" s="1"/>
      <c r="L567" s="5"/>
      <c r="M567" s="5"/>
      <c r="N567" s="26"/>
      <c r="O567" s="1"/>
      <c r="P567" s="1"/>
      <c r="Q567" s="1"/>
      <c r="R567" s="1"/>
      <c r="S567" s="1"/>
      <c r="T567" s="1"/>
      <c r="U567" s="1"/>
      <c r="V567" s="5"/>
      <c r="W567" s="5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37" t="e">
        <f>BQ567+BP567+BO567+BN567+BM567+#REF!+#REF!+BG567+BF567+#REF!+BC567+#REF!+#REF!+AY567+#REF!+#REF!+#REF!+#REF!+AS567+#REF!+#REF!+#REF!+#REF!+AM567+AK567+#REF!+#REF!+#REF!+AF567+AD567+AC567+AB567+BL567+AA567+Z567+Y567+X567+U567+T567+S567+R567+Q567+P567+O567+N567+M567+L567+K567+J567+I567+H567</f>
        <v>#REF!</v>
      </c>
    </row>
    <row r="568" spans="1:70" hidden="1">
      <c r="A568" s="6" t="s">
        <v>958</v>
      </c>
      <c r="B568" s="6" t="s">
        <v>959</v>
      </c>
      <c r="C568" s="6" t="s">
        <v>7</v>
      </c>
      <c r="D568" s="6" t="s">
        <v>8180</v>
      </c>
      <c r="E568" s="6" t="s">
        <v>21</v>
      </c>
      <c r="F568" s="6" t="s">
        <v>960</v>
      </c>
      <c r="G568" s="6"/>
      <c r="H568" s="1"/>
      <c r="I568" s="5"/>
      <c r="J568" s="5"/>
      <c r="K568" s="1"/>
      <c r="L568" s="5"/>
      <c r="M568" s="5"/>
      <c r="N568" s="26"/>
      <c r="O568" s="1"/>
      <c r="P568" s="1"/>
      <c r="Q568" s="1"/>
      <c r="R568" s="1"/>
      <c r="S568" s="1"/>
      <c r="T568" s="1"/>
      <c r="U568" s="1"/>
      <c r="V568" s="5"/>
      <c r="W568" s="5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37" t="e">
        <f>BQ568+BP568+BO568+BN568+BM568+#REF!+#REF!+BG568+BF568+#REF!+BC568+#REF!+#REF!+AY568+#REF!+#REF!+#REF!+#REF!+AS568+#REF!+#REF!+#REF!+#REF!+AM568+AK568+#REF!+#REF!+#REF!+AF568+AD568+AC568+AB568+BL568+AA568+Z568+Y568+X568+U568+T568+S568+R568+Q568+P568+O568+N568+M568+L568+K568+J568+I568+H568</f>
        <v>#REF!</v>
      </c>
    </row>
    <row r="569" spans="1:70" hidden="1">
      <c r="A569" s="6" t="s">
        <v>6554</v>
      </c>
      <c r="B569" s="6" t="s">
        <v>7578</v>
      </c>
      <c r="C569" s="6" t="s">
        <v>151</v>
      </c>
      <c r="D569" s="6"/>
      <c r="E569" s="6" t="s">
        <v>8207</v>
      </c>
      <c r="F569" s="6" t="s">
        <v>960</v>
      </c>
      <c r="G569" s="6"/>
      <c r="H569" s="1"/>
      <c r="I569" s="5"/>
      <c r="J569" s="5"/>
      <c r="K569" s="1"/>
      <c r="L569" s="5"/>
      <c r="M569" s="5"/>
      <c r="N569" s="26"/>
      <c r="O569" s="1"/>
      <c r="P569" s="1"/>
      <c r="Q569" s="1"/>
      <c r="R569" s="1"/>
      <c r="S569" s="1"/>
      <c r="T569" s="1"/>
      <c r="U569" s="1"/>
      <c r="V569" s="5"/>
      <c r="W569" s="5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37" t="e">
        <f>BQ569+BP569+BO569+BN569+BM569+#REF!+#REF!+BG569+BF569+#REF!+BC569+#REF!+#REF!+AY569+#REF!+#REF!+#REF!+#REF!+AS569+#REF!+#REF!+#REF!+#REF!+AM569+AK569+#REF!+#REF!+#REF!+AF569+AD569+AC569+AB569+BL569+AA569+Z569+Y569+X569+U569+T569+S569+R569+Q569+P569+O569+N569+M569+L569+K569+J569+I569+H569</f>
        <v>#REF!</v>
      </c>
    </row>
    <row r="570" spans="1:70" hidden="1">
      <c r="A570" s="6" t="s">
        <v>961</v>
      </c>
      <c r="B570" s="6" t="s">
        <v>962</v>
      </c>
      <c r="C570" s="6" t="s">
        <v>7</v>
      </c>
      <c r="D570" s="6" t="s">
        <v>18</v>
      </c>
      <c r="E570" s="6" t="s">
        <v>31</v>
      </c>
      <c r="F570" s="6" t="s">
        <v>960</v>
      </c>
      <c r="G570" s="6"/>
      <c r="H570" s="1"/>
      <c r="I570" s="5"/>
      <c r="J570" s="5"/>
      <c r="K570" s="1"/>
      <c r="L570" s="5"/>
      <c r="M570" s="5"/>
      <c r="N570" s="26"/>
      <c r="O570" s="1"/>
      <c r="P570" s="1"/>
      <c r="Q570" s="1"/>
      <c r="R570" s="1"/>
      <c r="S570" s="1"/>
      <c r="T570" s="1"/>
      <c r="U570" s="1"/>
      <c r="V570" s="5"/>
      <c r="W570" s="5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37" t="e">
        <f>BQ570+BP570+BO570+BN570+BM570+#REF!+#REF!+BG570+BF570+#REF!+BC570+#REF!+#REF!+AY570+#REF!+#REF!+#REF!+#REF!+AS570+#REF!+#REF!+#REF!+#REF!+AM570+AK570+#REF!+#REF!+#REF!+AF570+AD570+AC570+AB570+BL570+AA570+Z570+Y570+X570+U570+T570+S570+R570+Q570+P570+O570+N570+M570+L570+K570+J570+I570+H570</f>
        <v>#REF!</v>
      </c>
    </row>
    <row r="571" spans="1:70" hidden="1">
      <c r="A571" s="7" t="s">
        <v>963</v>
      </c>
      <c r="B571" s="7" t="s">
        <v>964</v>
      </c>
      <c r="C571" s="7" t="s">
        <v>7</v>
      </c>
      <c r="D571" s="7" t="s">
        <v>8180</v>
      </c>
      <c r="E571" s="7" t="s">
        <v>8185</v>
      </c>
      <c r="F571" s="7" t="s">
        <v>960</v>
      </c>
      <c r="G571" s="25"/>
      <c r="H571" s="1"/>
      <c r="I571" s="5"/>
      <c r="J571" s="5"/>
      <c r="K571" s="1"/>
      <c r="L571" s="1"/>
      <c r="M571" s="5"/>
      <c r="N571" s="26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37">
        <f>BQ571+BP571+BO571+BN571+BM571+BG571+BF571+BC571+AY571+AS571+AM571+AL571+AK571+AF571+AE571+AD571+AC571+AB571+++BK571+BL571+AA571+Z571+Y571+X571+V571+U571+T571+S571+R571+Q571+P571+O571+N571+M571+L571+K571+J571+I571+H571+G571</f>
        <v>0</v>
      </c>
    </row>
    <row r="572" spans="1:70" hidden="1">
      <c r="A572" s="6" t="s">
        <v>7278</v>
      </c>
      <c r="B572" s="6" t="s">
        <v>7579</v>
      </c>
      <c r="C572" s="6" t="s">
        <v>151</v>
      </c>
      <c r="D572" s="6"/>
      <c r="E572" s="6" t="s">
        <v>152</v>
      </c>
      <c r="F572" s="6" t="s">
        <v>960</v>
      </c>
      <c r="G572" s="6"/>
      <c r="H572" s="1"/>
      <c r="I572" s="5"/>
      <c r="J572" s="5"/>
      <c r="K572" s="1"/>
      <c r="L572" s="5"/>
      <c r="M572" s="5"/>
      <c r="N572" s="26"/>
      <c r="O572" s="1"/>
      <c r="P572" s="1"/>
      <c r="Q572" s="1"/>
      <c r="R572" s="1"/>
      <c r="S572" s="1"/>
      <c r="T572" s="1"/>
      <c r="U572" s="1"/>
      <c r="V572" s="5"/>
      <c r="W572" s="5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37" t="e">
        <f>BQ572+BP572+BO572+BN572+BM572+#REF!+#REF!+BG572+BF572+#REF!+BC572+#REF!+#REF!+AY572+#REF!+#REF!+#REF!+#REF!+AS572+#REF!+#REF!+#REF!+#REF!+AM572+AK572+#REF!+#REF!+#REF!+AF572+AD572+AC572+AB572+BL572+AA572+Z572+Y572+X572+U572+T572+S572+R572+Q572+P572+O572+N572+M572+L572+K572+J572+I572+H572</f>
        <v>#REF!</v>
      </c>
    </row>
    <row r="573" spans="1:70" hidden="1">
      <c r="A573" s="6" t="s">
        <v>7279</v>
      </c>
      <c r="B573" s="6" t="s">
        <v>7579</v>
      </c>
      <c r="C573" s="6" t="s">
        <v>151</v>
      </c>
      <c r="D573" s="6"/>
      <c r="E573" s="6" t="s">
        <v>8193</v>
      </c>
      <c r="F573" s="6" t="s">
        <v>960</v>
      </c>
      <c r="G573" s="6"/>
      <c r="H573" s="1"/>
      <c r="I573" s="5"/>
      <c r="J573" s="5"/>
      <c r="K573" s="1"/>
      <c r="L573" s="5"/>
      <c r="M573" s="5"/>
      <c r="N573" s="26"/>
      <c r="O573" s="1"/>
      <c r="P573" s="1"/>
      <c r="Q573" s="1"/>
      <c r="R573" s="1"/>
      <c r="S573" s="1"/>
      <c r="T573" s="1"/>
      <c r="U573" s="1"/>
      <c r="V573" s="5"/>
      <c r="W573" s="5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37" t="e">
        <f>BQ573+BP573+BO573+BN573+BM573+#REF!+#REF!+BG573+BF573+#REF!+BC573+#REF!+#REF!+AY573+#REF!+#REF!+#REF!+#REF!+AS573+#REF!+#REF!+#REF!+#REF!+AM573+AK573+#REF!+#REF!+#REF!+AF573+AD573+AC573+AB573+BL573+AA573+Z573+Y573+X573+U573+T573+S573+R573+Q573+P573+O573+N573+M573+L573+K573+J573+I573+H573</f>
        <v>#REF!</v>
      </c>
    </row>
    <row r="574" spans="1:70" hidden="1">
      <c r="A574" s="6" t="s">
        <v>7280</v>
      </c>
      <c r="B574" s="6" t="s">
        <v>7580</v>
      </c>
      <c r="C574" s="6" t="s">
        <v>151</v>
      </c>
      <c r="D574" s="6"/>
      <c r="E574" s="6" t="s">
        <v>8188</v>
      </c>
      <c r="F574" s="6" t="s">
        <v>960</v>
      </c>
      <c r="G574" s="6"/>
      <c r="H574" s="1"/>
      <c r="I574" s="5"/>
      <c r="J574" s="5"/>
      <c r="K574" s="1"/>
      <c r="L574" s="5"/>
      <c r="M574" s="5"/>
      <c r="N574" s="26"/>
      <c r="O574" s="1"/>
      <c r="P574" s="1"/>
      <c r="Q574" s="1"/>
      <c r="R574" s="1"/>
      <c r="S574" s="1"/>
      <c r="T574" s="1"/>
      <c r="U574" s="1"/>
      <c r="V574" s="5"/>
      <c r="W574" s="5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37" t="e">
        <f>BQ574+BP574+BO574+BN574+BM574+#REF!+#REF!+BG574+BF574+#REF!+BC574+#REF!+#REF!+AY574+#REF!+#REF!+#REF!+#REF!+AS574+#REF!+#REF!+#REF!+#REF!+AM574+AK574+#REF!+#REF!+#REF!+AF574+AD574+AC574+AB574+BL574+AA574+Z574+Y574+X574+U574+T574+S574+R574+Q574+P574+O574+N574+M574+L574+K574+J574+I574+H574</f>
        <v>#REF!</v>
      </c>
    </row>
    <row r="575" spans="1:70" hidden="1">
      <c r="A575" s="6" t="s">
        <v>7281</v>
      </c>
      <c r="B575" s="6" t="s">
        <v>7581</v>
      </c>
      <c r="C575" s="6" t="s">
        <v>151</v>
      </c>
      <c r="D575" s="6"/>
      <c r="E575" s="6" t="s">
        <v>8188</v>
      </c>
      <c r="F575" s="6" t="s">
        <v>960</v>
      </c>
      <c r="G575" s="6"/>
      <c r="H575" s="1"/>
      <c r="I575" s="5"/>
      <c r="J575" s="5"/>
      <c r="K575" s="1"/>
      <c r="L575" s="5"/>
      <c r="M575" s="5"/>
      <c r="N575" s="26"/>
      <c r="O575" s="1"/>
      <c r="P575" s="1"/>
      <c r="Q575" s="1"/>
      <c r="R575" s="1"/>
      <c r="S575" s="1"/>
      <c r="T575" s="1"/>
      <c r="U575" s="1"/>
      <c r="V575" s="5"/>
      <c r="W575" s="5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37" t="e">
        <f>BQ575+BP575+BO575+BN575+BM575+#REF!+#REF!+BG575+BF575+#REF!+BC575+#REF!+#REF!+AY575+#REF!+#REF!+#REF!+#REF!+AS575+#REF!+#REF!+#REF!+#REF!+AM575+AK575+#REF!+#REF!+#REF!+AF575+AD575+AC575+AB575+BL575+AA575+Z575+Y575+X575+U575+T575+S575+R575+Q575+P575+O575+N575+M575+L575+K575+J575+I575+H575</f>
        <v>#REF!</v>
      </c>
    </row>
    <row r="576" spans="1:70" hidden="1">
      <c r="A576" s="6" t="s">
        <v>1105</v>
      </c>
      <c r="B576" s="6" t="s">
        <v>1106</v>
      </c>
      <c r="C576" s="6" t="s">
        <v>151</v>
      </c>
      <c r="D576" s="6"/>
      <c r="E576" s="6" t="s">
        <v>152</v>
      </c>
      <c r="F576" s="6" t="s">
        <v>960</v>
      </c>
      <c r="G576" s="6"/>
      <c r="H576" s="1"/>
      <c r="I576" s="5"/>
      <c r="J576" s="5"/>
      <c r="K576" s="1"/>
      <c r="L576" s="5"/>
      <c r="M576" s="5"/>
      <c r="N576" s="26"/>
      <c r="O576" s="1"/>
      <c r="P576" s="1"/>
      <c r="Q576" s="1"/>
      <c r="R576" s="1"/>
      <c r="S576" s="1"/>
      <c r="T576" s="1"/>
      <c r="U576" s="1"/>
      <c r="V576" s="5"/>
      <c r="W576" s="5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37" t="e">
        <f>BQ576+BP576+BO576+BN576+BM576+#REF!+#REF!+BG576+BF576+#REF!+BC576+#REF!+#REF!+AY576+#REF!+#REF!+#REF!+#REF!+AS576+#REF!+#REF!+#REF!+#REF!+AM576+AK576+#REF!+#REF!+#REF!+AF576+AD576+AC576+AB576+BL576+AA576+Z576+Y576+X576+U576+T576+S576+R576+Q576+P576+O576+N576+M576+L576+K576+J576+I576+H576</f>
        <v>#REF!</v>
      </c>
    </row>
    <row r="577" spans="1:70" hidden="1">
      <c r="A577" s="6" t="s">
        <v>1107</v>
      </c>
      <c r="B577" s="6" t="s">
        <v>1108</v>
      </c>
      <c r="C577" s="6" t="s">
        <v>151</v>
      </c>
      <c r="D577" s="6"/>
      <c r="E577" s="6" t="s">
        <v>152</v>
      </c>
      <c r="F577" s="6" t="s">
        <v>960</v>
      </c>
      <c r="G577" s="6"/>
      <c r="H577" s="1"/>
      <c r="I577" s="5"/>
      <c r="J577" s="5"/>
      <c r="K577" s="1"/>
      <c r="L577" s="5"/>
      <c r="M577" s="5"/>
      <c r="N577" s="26"/>
      <c r="O577" s="1"/>
      <c r="P577" s="1"/>
      <c r="Q577" s="1"/>
      <c r="R577" s="1"/>
      <c r="S577" s="1"/>
      <c r="T577" s="1"/>
      <c r="U577" s="1"/>
      <c r="V577" s="5"/>
      <c r="W577" s="5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37" t="e">
        <f>BQ577+BP577+BO577+BN577+BM577+#REF!+#REF!+BG577+BF577+#REF!+BC577+#REF!+#REF!+AY577+#REF!+#REF!+#REF!+#REF!+AS577+#REF!+#REF!+#REF!+#REF!+AM577+AK577+#REF!+#REF!+#REF!+AF577+AD577+AC577+AB577+BL577+AA577+Z577+Y577+X577+U577+T577+S577+R577+Q577+P577+O577+N577+M577+L577+K577+J577+I577+H577</f>
        <v>#REF!</v>
      </c>
    </row>
    <row r="578" spans="1:70" hidden="1">
      <c r="A578" s="6" t="s">
        <v>6555</v>
      </c>
      <c r="B578" s="6" t="s">
        <v>6556</v>
      </c>
      <c r="C578" s="6" t="s">
        <v>151</v>
      </c>
      <c r="D578" s="6"/>
      <c r="E578" s="6" t="s">
        <v>8186</v>
      </c>
      <c r="F578" s="6" t="s">
        <v>960</v>
      </c>
      <c r="G578" s="6"/>
      <c r="H578" s="1"/>
      <c r="I578" s="5"/>
      <c r="J578" s="5"/>
      <c r="K578" s="1"/>
      <c r="L578" s="5"/>
      <c r="M578" s="5"/>
      <c r="N578" s="26"/>
      <c r="O578" s="1"/>
      <c r="P578" s="1"/>
      <c r="Q578" s="1"/>
      <c r="R578" s="1"/>
      <c r="S578" s="1"/>
      <c r="T578" s="1"/>
      <c r="U578" s="1"/>
      <c r="V578" s="5"/>
      <c r="W578" s="5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37" t="e">
        <f>BQ578+BP578+BO578+BN578+BM578+#REF!+#REF!+BG578+BF578+#REF!+BC578+#REF!+#REF!+AY578+#REF!+#REF!+#REF!+#REF!+AS578+#REF!+#REF!+#REF!+#REF!+AM578+AK578+#REF!+#REF!+#REF!+AF578+AD578+AC578+AB578+BL578+AA578+Z578+Y578+X578+U578+T578+S578+R578+Q578+P578+O578+N578+M578+L578+K578+J578+I578+H578</f>
        <v>#REF!</v>
      </c>
    </row>
    <row r="579" spans="1:70" hidden="1">
      <c r="A579" s="6" t="s">
        <v>6557</v>
      </c>
      <c r="B579" s="6" t="s">
        <v>7582</v>
      </c>
      <c r="C579" s="6" t="s">
        <v>151</v>
      </c>
      <c r="D579" s="6"/>
      <c r="E579" s="6" t="s">
        <v>8186</v>
      </c>
      <c r="F579" s="6" t="s">
        <v>960</v>
      </c>
      <c r="G579" s="6"/>
      <c r="H579" s="1"/>
      <c r="I579" s="5"/>
      <c r="J579" s="5"/>
      <c r="K579" s="1"/>
      <c r="L579" s="5"/>
      <c r="M579" s="5"/>
      <c r="N579" s="26"/>
      <c r="O579" s="1"/>
      <c r="P579" s="1"/>
      <c r="Q579" s="1"/>
      <c r="R579" s="1"/>
      <c r="S579" s="1"/>
      <c r="T579" s="1"/>
      <c r="U579" s="1"/>
      <c r="V579" s="5"/>
      <c r="W579" s="5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37" t="e">
        <f>BQ579+BP579+BO579+BN579+BM579+#REF!+#REF!+BG579+BF579+#REF!+BC579+#REF!+#REF!+AY579+#REF!+#REF!+#REF!+#REF!+AS579+#REF!+#REF!+#REF!+#REF!+AM579+AK579+#REF!+#REF!+#REF!+AF579+AD579+AC579+AB579+BL579+AA579+Z579+Y579+X579+U579+T579+S579+R579+Q579+P579+O579+N579+M579+L579+K579+J579+I579+H579</f>
        <v>#REF!</v>
      </c>
    </row>
    <row r="580" spans="1:70" hidden="1">
      <c r="A580" s="6" t="s">
        <v>6558</v>
      </c>
      <c r="B580" s="6" t="s">
        <v>7583</v>
      </c>
      <c r="C580" s="6" t="s">
        <v>151</v>
      </c>
      <c r="D580" s="6"/>
      <c r="E580" s="6" t="s">
        <v>8186</v>
      </c>
      <c r="F580" s="6" t="s">
        <v>960</v>
      </c>
      <c r="G580" s="6"/>
      <c r="H580" s="1"/>
      <c r="I580" s="5"/>
      <c r="J580" s="5"/>
      <c r="K580" s="1"/>
      <c r="L580" s="5"/>
      <c r="M580" s="5"/>
      <c r="N580" s="26"/>
      <c r="O580" s="1"/>
      <c r="P580" s="1"/>
      <c r="Q580" s="1"/>
      <c r="R580" s="1"/>
      <c r="S580" s="1"/>
      <c r="T580" s="1"/>
      <c r="U580" s="1"/>
      <c r="V580" s="5"/>
      <c r="W580" s="5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37" t="e">
        <f>BQ580+BP580+BO580+BN580+BM580+#REF!+#REF!+BG580+BF580+#REF!+BC580+#REF!+#REF!+AY580+#REF!+#REF!+#REF!+#REF!+AS580+#REF!+#REF!+#REF!+#REF!+AM580+AK580+#REF!+#REF!+#REF!+AF580+AD580+AC580+AB580+BL580+AA580+Z580+Y580+X580+U580+T580+S580+R580+Q580+P580+O580+N580+M580+L580+K580+J580+I580+H580</f>
        <v>#REF!</v>
      </c>
    </row>
    <row r="581" spans="1:70" hidden="1">
      <c r="A581" s="6" t="s">
        <v>965</v>
      </c>
      <c r="B581" s="6" t="s">
        <v>966</v>
      </c>
      <c r="C581" s="6" t="s">
        <v>7</v>
      </c>
      <c r="D581" s="6" t="s">
        <v>18</v>
      </c>
      <c r="E581" s="6" t="s">
        <v>13</v>
      </c>
      <c r="F581" s="6" t="s">
        <v>960</v>
      </c>
      <c r="G581" s="6"/>
      <c r="H581" s="1"/>
      <c r="I581" s="5"/>
      <c r="J581" s="5"/>
      <c r="K581" s="1"/>
      <c r="L581" s="5"/>
      <c r="M581" s="5"/>
      <c r="N581" s="26"/>
      <c r="O581" s="1"/>
      <c r="P581" s="1"/>
      <c r="Q581" s="1"/>
      <c r="R581" s="1"/>
      <c r="S581" s="1"/>
      <c r="T581" s="1"/>
      <c r="U581" s="1"/>
      <c r="V581" s="5"/>
      <c r="W581" s="5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37" t="e">
        <f>BQ581+BP581+BO581+BN581+BM581+#REF!+#REF!+BG581+BF581+#REF!+BC581+#REF!+#REF!+AY581+#REF!+#REF!+#REF!+#REF!+AS581+#REF!+#REF!+#REF!+#REF!+AM581+AK581+#REF!+#REF!+#REF!+AF581+AD581+AC581+AB581+BL581+AA581+Z581+Y581+X581+U581+T581+S581+R581+Q581+P581+O581+N581+M581+L581+K581+J581+I581+H581</f>
        <v>#REF!</v>
      </c>
    </row>
    <row r="582" spans="1:70">
      <c r="A582" s="7" t="s">
        <v>967</v>
      </c>
      <c r="B582" s="7" t="s">
        <v>968</v>
      </c>
      <c r="C582" s="7" t="s">
        <v>7</v>
      </c>
      <c r="D582" s="7" t="s">
        <v>8180</v>
      </c>
      <c r="E582" s="7" t="s">
        <v>28</v>
      </c>
      <c r="F582" s="7" t="s">
        <v>960</v>
      </c>
      <c r="G582" s="25"/>
      <c r="H582" s="1"/>
      <c r="I582" s="1"/>
      <c r="J582" s="5"/>
      <c r="K582" s="1"/>
      <c r="L582" s="5"/>
      <c r="M582" s="1"/>
      <c r="N582" s="26"/>
      <c r="O582" s="1"/>
      <c r="P582" s="1">
        <f>1000*170.908252</f>
        <v>170908.25200000001</v>
      </c>
      <c r="Q582" s="1"/>
      <c r="R582" s="1"/>
      <c r="S582" s="1"/>
      <c r="T582" s="3"/>
      <c r="U582" s="1">
        <v>49500</v>
      </c>
      <c r="V582" s="1"/>
      <c r="W582" s="1">
        <f>1000*415.422283208222</f>
        <v>415422.28320822201</v>
      </c>
      <c r="X582" s="1"/>
      <c r="Y582" s="1"/>
      <c r="Z582" s="1"/>
      <c r="AA582" s="1"/>
      <c r="AB582" s="1"/>
      <c r="AC582" s="1"/>
      <c r="AD582" s="1">
        <f>1000*48.749</f>
        <v>48749</v>
      </c>
      <c r="AE582" s="1"/>
      <c r="AF582" s="1">
        <v>50000</v>
      </c>
      <c r="AG582" s="1"/>
      <c r="AH582" s="1"/>
      <c r="AI582" s="1"/>
      <c r="AJ582" s="1"/>
      <c r="AK582" s="1">
        <f>1000*84.67</f>
        <v>84670</v>
      </c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37">
        <f>BQ582+BP582+BO582+BN582+BM582+BG582+BF582+BC582+AY582+AS582+AM582+AL582+AK582+AF582+AE582+AD582+AC582+AB582+BK582+BL582+AA582+Z582+Y582+X582+V582+U582+T582+S582+R582+Q582+P582+O582+N582+M582+L582+K582+J582+I582+H582+G582+AX582+W582</f>
        <v>819249.53520822199</v>
      </c>
    </row>
    <row r="583" spans="1:70" hidden="1">
      <c r="A583" s="7" t="s">
        <v>969</v>
      </c>
      <c r="B583" s="7" t="s">
        <v>970</v>
      </c>
      <c r="C583" s="7" t="s">
        <v>7</v>
      </c>
      <c r="D583" s="7" t="s">
        <v>8180</v>
      </c>
      <c r="E583" s="7" t="s">
        <v>21</v>
      </c>
      <c r="F583" s="7" t="s">
        <v>960</v>
      </c>
      <c r="G583" s="25"/>
      <c r="H583" s="1"/>
      <c r="I583" s="5"/>
      <c r="J583" s="5"/>
      <c r="K583" s="1"/>
      <c r="L583" s="5"/>
      <c r="M583" s="5"/>
      <c r="N583" s="26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37">
        <f t="shared" ref="BR583" si="8">BQ583+BP583+BO583+BN583+BM583+BG583+BF583+BC583+AY583+AS583+AM583+AL583+AK583+AF583+AE583+AD583+AC583+AB583+++BK583+BL583+AA583+Z583+Y583+X583+V583+U583+T583+S583+R583+Q583+P583+O583+N583+M583+L583+K583+J583+I583+H583+G583</f>
        <v>0</v>
      </c>
    </row>
    <row r="584" spans="1:70" hidden="1">
      <c r="A584" s="6" t="s">
        <v>971</v>
      </c>
      <c r="B584" s="6" t="s">
        <v>972</v>
      </c>
      <c r="C584" s="6" t="s">
        <v>7</v>
      </c>
      <c r="D584" s="6" t="s">
        <v>18</v>
      </c>
      <c r="E584" s="6" t="s">
        <v>31</v>
      </c>
      <c r="F584" s="6" t="s">
        <v>960</v>
      </c>
      <c r="G584" s="6"/>
      <c r="H584" s="1"/>
      <c r="I584" s="5"/>
      <c r="J584" s="5"/>
      <c r="K584" s="1"/>
      <c r="L584" s="5"/>
      <c r="M584" s="5"/>
      <c r="N584" s="26"/>
      <c r="O584" s="1"/>
      <c r="P584" s="1"/>
      <c r="Q584" s="1"/>
      <c r="R584" s="1"/>
      <c r="S584" s="1"/>
      <c r="T584" s="1"/>
      <c r="U584" s="1"/>
      <c r="V584" s="5"/>
      <c r="W584" s="5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37" t="e">
        <f>BQ584+BP584+BO584+BN584+BM584+#REF!+#REF!+BG584+BF584+#REF!+BC584+#REF!+#REF!+AY584+#REF!+#REF!+#REF!+#REF!+AS584+#REF!+#REF!+#REF!+#REF!+AM584+AK584+#REF!+#REF!+#REF!+AF584+AD584+AC584+AB584+BL584+AA584+Z584+Y584+X584+U584+T584+S584+R584+Q584+P584+O584+N584+M584+L584+K584+J584+I584+H584</f>
        <v>#REF!</v>
      </c>
    </row>
    <row r="585" spans="1:70" hidden="1">
      <c r="A585" s="6" t="s">
        <v>973</v>
      </c>
      <c r="B585" s="6" t="s">
        <v>974</v>
      </c>
      <c r="C585" s="6" t="s">
        <v>7</v>
      </c>
      <c r="D585" s="6" t="s">
        <v>18</v>
      </c>
      <c r="E585" s="6" t="s">
        <v>31</v>
      </c>
      <c r="F585" s="6" t="s">
        <v>960</v>
      </c>
      <c r="G585" s="6"/>
      <c r="H585" s="1"/>
      <c r="I585" s="5"/>
      <c r="J585" s="5"/>
      <c r="K585" s="1"/>
      <c r="L585" s="5"/>
      <c r="M585" s="5"/>
      <c r="N585" s="26"/>
      <c r="O585" s="1"/>
      <c r="P585" s="1"/>
      <c r="Q585" s="1"/>
      <c r="R585" s="1"/>
      <c r="S585" s="1"/>
      <c r="T585" s="1"/>
      <c r="U585" s="1"/>
      <c r="V585" s="5"/>
      <c r="W585" s="5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37" t="e">
        <f>BQ585+BP585+BO585+BN585+BM585+#REF!+#REF!+BG585+BF585+#REF!+BC585+#REF!+#REF!+AY585+#REF!+#REF!+#REF!+#REF!+AS585+#REF!+#REF!+#REF!+#REF!+AM585+AK585+#REF!+#REF!+#REF!+AF585+AD585+AC585+AB585+BL585+AA585+Z585+Y585+X585+U585+T585+S585+R585+Q585+P585+O585+N585+M585+L585+K585+J585+I585+H585</f>
        <v>#REF!</v>
      </c>
    </row>
    <row r="586" spans="1:70" hidden="1">
      <c r="A586" s="6" t="s">
        <v>975</v>
      </c>
      <c r="B586" s="6" t="s">
        <v>976</v>
      </c>
      <c r="C586" s="6" t="s">
        <v>7</v>
      </c>
      <c r="D586" s="6" t="s">
        <v>18</v>
      </c>
      <c r="E586" s="6" t="s">
        <v>31</v>
      </c>
      <c r="F586" s="6" t="s">
        <v>960</v>
      </c>
      <c r="G586" s="6"/>
      <c r="H586" s="1"/>
      <c r="I586" s="5"/>
      <c r="J586" s="5"/>
      <c r="K586" s="1"/>
      <c r="L586" s="5"/>
      <c r="M586" s="5"/>
      <c r="N586" s="26"/>
      <c r="O586" s="1"/>
      <c r="P586" s="1"/>
      <c r="Q586" s="1"/>
      <c r="R586" s="1"/>
      <c r="S586" s="1"/>
      <c r="T586" s="1"/>
      <c r="U586" s="1"/>
      <c r="V586" s="5"/>
      <c r="W586" s="5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37" t="e">
        <f>BQ586+BP586+BO586+BN586+BM586+#REF!+#REF!+BG586+BF586+#REF!+BC586+#REF!+#REF!+AY586+#REF!+#REF!+#REF!+#REF!+AS586+#REF!+#REF!+#REF!+#REF!+AM586+AK586+#REF!+#REF!+#REF!+AF586+AD586+AC586+AB586+BL586+AA586+Z586+Y586+X586+U586+T586+S586+R586+Q586+P586+O586+N586+M586+L586+K586+J586+I586+H586</f>
        <v>#REF!</v>
      </c>
    </row>
    <row r="587" spans="1:70" hidden="1">
      <c r="A587" s="6" t="s">
        <v>977</v>
      </c>
      <c r="B587" s="6" t="s">
        <v>978</v>
      </c>
      <c r="C587" s="6" t="s">
        <v>7</v>
      </c>
      <c r="D587" s="6" t="s">
        <v>18</v>
      </c>
      <c r="E587" s="6" t="s">
        <v>31</v>
      </c>
      <c r="F587" s="6" t="s">
        <v>960</v>
      </c>
      <c r="G587" s="6"/>
      <c r="H587" s="1"/>
      <c r="I587" s="5"/>
      <c r="J587" s="5"/>
      <c r="K587" s="1"/>
      <c r="L587" s="5"/>
      <c r="M587" s="5"/>
      <c r="N587" s="26"/>
      <c r="O587" s="1"/>
      <c r="P587" s="1"/>
      <c r="Q587" s="1"/>
      <c r="R587" s="1"/>
      <c r="S587" s="1"/>
      <c r="T587" s="1"/>
      <c r="U587" s="1"/>
      <c r="V587" s="5"/>
      <c r="W587" s="5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37" t="e">
        <f>BQ587+BP587+BO587+BN587+BM587+#REF!+#REF!+BG587+BF587+#REF!+BC587+#REF!+#REF!+AY587+#REF!+#REF!+#REF!+#REF!+AS587+#REF!+#REF!+#REF!+#REF!+AM587+AK587+#REF!+#REF!+#REF!+AF587+AD587+AC587+AB587+BL587+AA587+Z587+Y587+X587+U587+T587+S587+R587+Q587+P587+O587+N587+M587+L587+K587+J587+I587+H587</f>
        <v>#REF!</v>
      </c>
    </row>
    <row r="588" spans="1:70" hidden="1">
      <c r="A588" s="6" t="s">
        <v>979</v>
      </c>
      <c r="B588" s="6" t="s">
        <v>980</v>
      </c>
      <c r="C588" s="6" t="s">
        <v>7</v>
      </c>
      <c r="D588" s="6" t="s">
        <v>18</v>
      </c>
      <c r="E588" s="6" t="s">
        <v>31</v>
      </c>
      <c r="F588" s="6" t="s">
        <v>960</v>
      </c>
      <c r="G588" s="6"/>
      <c r="H588" s="1"/>
      <c r="I588" s="5"/>
      <c r="J588" s="5"/>
      <c r="K588" s="1"/>
      <c r="L588" s="5"/>
      <c r="M588" s="5"/>
      <c r="N588" s="26"/>
      <c r="O588" s="1"/>
      <c r="P588" s="1"/>
      <c r="Q588" s="1"/>
      <c r="R588" s="1"/>
      <c r="S588" s="1"/>
      <c r="T588" s="1"/>
      <c r="U588" s="1"/>
      <c r="V588" s="5"/>
      <c r="W588" s="5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37" t="e">
        <f>BQ588+BP588+BO588+BN588+BM588+#REF!+#REF!+BG588+BF588+#REF!+BC588+#REF!+#REF!+AY588+#REF!+#REF!+#REF!+#REF!+AS588+#REF!+#REF!+#REF!+#REF!+AM588+AK588+#REF!+#REF!+#REF!+AF588+AD588+AC588+AB588+BL588+AA588+Z588+Y588+X588+U588+T588+S588+R588+Q588+P588+O588+N588+M588+L588+K588+J588+I588+H588</f>
        <v>#REF!</v>
      </c>
    </row>
    <row r="589" spans="1:70" hidden="1">
      <c r="A589" s="6" t="s">
        <v>981</v>
      </c>
      <c r="B589" s="6" t="s">
        <v>982</v>
      </c>
      <c r="C589" s="6" t="s">
        <v>7</v>
      </c>
      <c r="D589" s="6" t="s">
        <v>8180</v>
      </c>
      <c r="E589" s="6" t="s">
        <v>21</v>
      </c>
      <c r="F589" s="6" t="s">
        <v>960</v>
      </c>
      <c r="G589" s="6"/>
      <c r="H589" s="1"/>
      <c r="I589" s="5"/>
      <c r="J589" s="5"/>
      <c r="K589" s="1"/>
      <c r="L589" s="5"/>
      <c r="M589" s="5"/>
      <c r="N589" s="26"/>
      <c r="O589" s="1"/>
      <c r="P589" s="1"/>
      <c r="Q589" s="1"/>
      <c r="R589" s="1"/>
      <c r="S589" s="1"/>
      <c r="T589" s="1"/>
      <c r="U589" s="1"/>
      <c r="V589" s="5"/>
      <c r="W589" s="5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37" t="e">
        <f>BQ589+BP589+BO589+BN589+BM589+#REF!+#REF!+BG589+BF589+#REF!+BC589+#REF!+#REF!+AY589+#REF!+#REF!+#REF!+#REF!+AS589+#REF!+#REF!+#REF!+#REF!+AM589+AK589+#REF!+#REF!+#REF!+AF589+AD589+AC589+AB589+BL589+AA589+Z589+Y589+X589+U589+T589+S589+R589+Q589+P589+O589+N589+M589+L589+K589+J589+I589+H589</f>
        <v>#REF!</v>
      </c>
    </row>
    <row r="590" spans="1:70" hidden="1">
      <c r="A590" s="7" t="s">
        <v>983</v>
      </c>
      <c r="B590" s="7" t="s">
        <v>984</v>
      </c>
      <c r="C590" s="7" t="s">
        <v>7</v>
      </c>
      <c r="D590" s="7" t="s">
        <v>8180</v>
      </c>
      <c r="E590" s="7" t="s">
        <v>21</v>
      </c>
      <c r="F590" s="7" t="s">
        <v>960</v>
      </c>
      <c r="G590" s="25"/>
      <c r="H590" s="1"/>
      <c r="I590" s="5"/>
      <c r="J590" s="5"/>
      <c r="K590" s="1"/>
      <c r="L590" s="5"/>
      <c r="M590" s="5"/>
      <c r="N590" s="26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37">
        <f t="shared" ref="BR590:BR591" si="9">BQ590+BP590+BO590+BN590+BM590+BG590+BF590+BC590+AY590+AS590+AM590+AL590+AK590+AF590+AE590+AD590+AC590+AB590+++BK590+BL590+AA590+Z590+Y590+X590+V590+U590+T590+S590+R590+Q590+P590+O590+N590+M590+L590+K590+J590+I590+H590+G590</f>
        <v>0</v>
      </c>
    </row>
    <row r="591" spans="1:70" hidden="1">
      <c r="A591" s="7" t="s">
        <v>1109</v>
      </c>
      <c r="B591" s="7" t="s">
        <v>1110</v>
      </c>
      <c r="C591" s="7" t="s">
        <v>151</v>
      </c>
      <c r="D591" s="7"/>
      <c r="E591" s="7" t="s">
        <v>152</v>
      </c>
      <c r="F591" s="7" t="s">
        <v>960</v>
      </c>
      <c r="G591" s="25"/>
      <c r="H591" s="1"/>
      <c r="I591" s="5"/>
      <c r="J591" s="5"/>
      <c r="K591" s="1"/>
      <c r="L591" s="5"/>
      <c r="M591" s="5"/>
      <c r="N591" s="26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37">
        <f t="shared" si="9"/>
        <v>0</v>
      </c>
    </row>
    <row r="592" spans="1:70" hidden="1">
      <c r="A592" s="6" t="s">
        <v>1111</v>
      </c>
      <c r="B592" s="6" t="s">
        <v>1112</v>
      </c>
      <c r="C592" s="6" t="s">
        <v>151</v>
      </c>
      <c r="D592" s="6"/>
      <c r="E592" s="6" t="s">
        <v>152</v>
      </c>
      <c r="F592" s="6" t="s">
        <v>960</v>
      </c>
      <c r="G592" s="6"/>
      <c r="H592" s="1"/>
      <c r="I592" s="5"/>
      <c r="J592" s="5"/>
      <c r="K592" s="1"/>
      <c r="L592" s="5"/>
      <c r="M592" s="5"/>
      <c r="N592" s="26"/>
      <c r="O592" s="1"/>
      <c r="P592" s="1"/>
      <c r="Q592" s="1"/>
      <c r="R592" s="1"/>
      <c r="S592" s="1"/>
      <c r="T592" s="1"/>
      <c r="U592" s="1"/>
      <c r="V592" s="5"/>
      <c r="W592" s="5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37" t="e">
        <f>BQ592+BP592+BO592+BN592+BM592+#REF!+#REF!+BG592+BF592+#REF!+BC592+#REF!+#REF!+AY592+#REF!+#REF!+#REF!+#REF!+AS592+#REF!+#REF!+#REF!+#REF!+AM592+AK592+#REF!+#REF!+#REF!+AF592+AD592+AC592+AB592+BL592+AA592+Z592+Y592+X592+U592+T592+S592+R592+Q592+P592+O592+N592+M592+L592+K592+J592+I592+H592</f>
        <v>#REF!</v>
      </c>
    </row>
    <row r="593" spans="1:70" hidden="1">
      <c r="A593" s="6" t="s">
        <v>7192</v>
      </c>
      <c r="B593" s="6" t="s">
        <v>7387</v>
      </c>
      <c r="C593" s="6" t="s">
        <v>7</v>
      </c>
      <c r="D593" s="6" t="s">
        <v>8180</v>
      </c>
      <c r="E593" s="6" t="s">
        <v>8187</v>
      </c>
      <c r="F593" s="6" t="s">
        <v>960</v>
      </c>
      <c r="G593" s="6"/>
      <c r="H593" s="1"/>
      <c r="I593" s="5"/>
      <c r="J593" s="5"/>
      <c r="K593" s="1"/>
      <c r="L593" s="5"/>
      <c r="M593" s="5"/>
      <c r="N593" s="26"/>
      <c r="O593" s="1"/>
      <c r="P593" s="1"/>
      <c r="Q593" s="1"/>
      <c r="R593" s="1"/>
      <c r="S593" s="1"/>
      <c r="T593" s="1"/>
      <c r="U593" s="1"/>
      <c r="V593" s="5"/>
      <c r="W593" s="5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37" t="e">
        <f>BQ593+BP593+BO593+BN593+BM593+#REF!+#REF!+BG593+BF593+#REF!+BC593+#REF!+#REF!+AY593+#REF!+#REF!+#REF!+#REF!+AS593+#REF!+#REF!+#REF!+#REF!+AM593+AK593+#REF!+#REF!+#REF!+AF593+AD593+AC593+AB593+BL593+AA593+Z593+Y593+X593+U593+T593+S593+R593+Q593+P593+O593+N593+M593+L593+K593+J593+I593+H593</f>
        <v>#REF!</v>
      </c>
    </row>
    <row r="594" spans="1:70" hidden="1">
      <c r="A594" s="6" t="s">
        <v>985</v>
      </c>
      <c r="B594" s="6" t="s">
        <v>986</v>
      </c>
      <c r="C594" s="6" t="s">
        <v>7</v>
      </c>
      <c r="D594" s="6" t="s">
        <v>67</v>
      </c>
      <c r="E594" s="6" t="s">
        <v>67</v>
      </c>
      <c r="F594" s="6" t="s">
        <v>960</v>
      </c>
      <c r="G594" s="6"/>
      <c r="H594" s="1"/>
      <c r="I594" s="5"/>
      <c r="J594" s="5"/>
      <c r="K594" s="1"/>
      <c r="L594" s="5"/>
      <c r="M594" s="5"/>
      <c r="N594" s="26"/>
      <c r="O594" s="1"/>
      <c r="P594" s="1"/>
      <c r="Q594" s="1"/>
      <c r="R594" s="1"/>
      <c r="S594" s="1"/>
      <c r="T594" s="1"/>
      <c r="U594" s="1"/>
      <c r="V594" s="5"/>
      <c r="W594" s="5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37" t="e">
        <f>BQ594+BP594+BO594+BN594+BM594+#REF!+#REF!+BG594+BF594+#REF!+BC594+#REF!+#REF!+AY594+#REF!+#REF!+#REF!+#REF!+AS594+#REF!+#REF!+#REF!+#REF!+AM594+AK594+#REF!+#REF!+#REF!+AF594+AD594+AC594+AB594+BL594+AA594+Z594+Y594+X594+U594+T594+S594+R594+Q594+P594+O594+N594+M594+L594+K594+J594+I594+H594</f>
        <v>#REF!</v>
      </c>
    </row>
    <row r="595" spans="1:70" hidden="1">
      <c r="A595" s="6" t="s">
        <v>987</v>
      </c>
      <c r="B595" s="6" t="s">
        <v>988</v>
      </c>
      <c r="C595" s="6" t="s">
        <v>7</v>
      </c>
      <c r="D595" s="6" t="s">
        <v>67</v>
      </c>
      <c r="E595" s="6" t="s">
        <v>67</v>
      </c>
      <c r="F595" s="6" t="s">
        <v>960</v>
      </c>
      <c r="G595" s="6"/>
      <c r="H595" s="1"/>
      <c r="I595" s="5"/>
      <c r="J595" s="5"/>
      <c r="K595" s="1"/>
      <c r="L595" s="5"/>
      <c r="M595" s="5"/>
      <c r="N595" s="26"/>
      <c r="O595" s="1"/>
      <c r="P595" s="1"/>
      <c r="Q595" s="1"/>
      <c r="R595" s="1"/>
      <c r="S595" s="1"/>
      <c r="T595" s="1"/>
      <c r="U595" s="1"/>
      <c r="V595" s="5"/>
      <c r="W595" s="5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37" t="e">
        <f>BQ595+BP595+BO595+BN595+BM595+#REF!+#REF!+BG595+BF595+#REF!+BC595+#REF!+#REF!+AY595+#REF!+#REF!+#REF!+#REF!+AS595+#REF!+#REF!+#REF!+#REF!+AM595+AK595+#REF!+#REF!+#REF!+AF595+AD595+AC595+AB595+BL595+AA595+Z595+Y595+X595+U595+T595+S595+R595+Q595+P595+O595+N595+M595+L595+K595+J595+I595+H595</f>
        <v>#REF!</v>
      </c>
    </row>
    <row r="596" spans="1:70" hidden="1">
      <c r="A596" s="6" t="s">
        <v>989</v>
      </c>
      <c r="B596" s="6" t="s">
        <v>990</v>
      </c>
      <c r="C596" s="6" t="s">
        <v>7</v>
      </c>
      <c r="D596" s="6" t="s">
        <v>67</v>
      </c>
      <c r="E596" s="6" t="s">
        <v>67</v>
      </c>
      <c r="F596" s="6" t="s">
        <v>960</v>
      </c>
      <c r="G596" s="6"/>
      <c r="H596" s="1"/>
      <c r="I596" s="5"/>
      <c r="J596" s="5"/>
      <c r="K596" s="1"/>
      <c r="L596" s="5"/>
      <c r="M596" s="5"/>
      <c r="N596" s="26"/>
      <c r="O596" s="1"/>
      <c r="P596" s="1"/>
      <c r="Q596" s="1"/>
      <c r="R596" s="1"/>
      <c r="S596" s="1"/>
      <c r="T596" s="1"/>
      <c r="U596" s="1"/>
      <c r="V596" s="5"/>
      <c r="W596" s="5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37" t="e">
        <f>BQ596+BP596+BO596+BN596+BM596+#REF!+#REF!+BG596+BF596+#REF!+BC596+#REF!+#REF!+AY596+#REF!+#REF!+#REF!+#REF!+AS596+#REF!+#REF!+#REF!+#REF!+AM596+AK596+#REF!+#REF!+#REF!+AF596+AD596+AC596+AB596+BL596+AA596+Z596+Y596+X596+U596+T596+S596+R596+Q596+P596+O596+N596+M596+L596+K596+J596+I596+H596</f>
        <v>#REF!</v>
      </c>
    </row>
    <row r="597" spans="1:70" hidden="1">
      <c r="A597" s="6" t="s">
        <v>1113</v>
      </c>
      <c r="B597" s="6" t="s">
        <v>1114</v>
      </c>
      <c r="C597" s="6" t="s">
        <v>151</v>
      </c>
      <c r="D597" s="6"/>
      <c r="E597" s="6" t="s">
        <v>152</v>
      </c>
      <c r="F597" s="6" t="s">
        <v>960</v>
      </c>
      <c r="G597" s="6"/>
      <c r="H597" s="1"/>
      <c r="I597" s="5"/>
      <c r="J597" s="5"/>
      <c r="K597" s="1"/>
      <c r="L597" s="5"/>
      <c r="M597" s="5"/>
      <c r="N597" s="26"/>
      <c r="O597" s="1"/>
      <c r="P597" s="1"/>
      <c r="Q597" s="1"/>
      <c r="R597" s="1"/>
      <c r="S597" s="1"/>
      <c r="T597" s="1"/>
      <c r="U597" s="1"/>
      <c r="V597" s="5"/>
      <c r="W597" s="5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37" t="e">
        <f>BQ597+BP597+BO597+BN597+BM597+#REF!+#REF!+BG597+BF597+#REF!+BC597+#REF!+#REF!+AY597+#REF!+#REF!+#REF!+#REF!+AS597+#REF!+#REF!+#REF!+#REF!+AM597+AK597+#REF!+#REF!+#REF!+AF597+AD597+AC597+AB597+BL597+AA597+Z597+Y597+X597+U597+T597+S597+R597+Q597+P597+O597+N597+M597+L597+K597+J597+I597+H597</f>
        <v>#REF!</v>
      </c>
    </row>
    <row r="598" spans="1:70" hidden="1">
      <c r="A598" s="6" t="s">
        <v>1115</v>
      </c>
      <c r="B598" s="6" t="s">
        <v>1116</v>
      </c>
      <c r="C598" s="6" t="s">
        <v>151</v>
      </c>
      <c r="D598" s="6"/>
      <c r="E598" s="6" t="s">
        <v>152</v>
      </c>
      <c r="F598" s="6" t="s">
        <v>960</v>
      </c>
      <c r="G598" s="6"/>
      <c r="H598" s="1"/>
      <c r="I598" s="5"/>
      <c r="J598" s="5"/>
      <c r="K598" s="1"/>
      <c r="L598" s="5"/>
      <c r="M598" s="5"/>
      <c r="N598" s="26"/>
      <c r="O598" s="1"/>
      <c r="P598" s="1"/>
      <c r="Q598" s="1"/>
      <c r="R598" s="1"/>
      <c r="S598" s="1"/>
      <c r="T598" s="1"/>
      <c r="U598" s="1"/>
      <c r="V598" s="5"/>
      <c r="W598" s="5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37" t="e">
        <f>BQ598+BP598+BO598+BN598+BM598+#REF!+#REF!+BG598+BF598+#REF!+BC598+#REF!+#REF!+AY598+#REF!+#REF!+#REF!+#REF!+AS598+#REF!+#REF!+#REF!+#REF!+AM598+AK598+#REF!+#REF!+#REF!+AF598+AD598+AC598+AB598+BL598+AA598+Z598+Y598+X598+U598+T598+S598+R598+Q598+P598+O598+N598+M598+L598+K598+J598+I598+H598</f>
        <v>#REF!</v>
      </c>
    </row>
    <row r="599" spans="1:70" hidden="1">
      <c r="A599" s="6" t="s">
        <v>991</v>
      </c>
      <c r="B599" s="6" t="s">
        <v>992</v>
      </c>
      <c r="C599" s="6" t="s">
        <v>7</v>
      </c>
      <c r="D599" s="6" t="s">
        <v>67</v>
      </c>
      <c r="E599" s="6" t="s">
        <v>67</v>
      </c>
      <c r="F599" s="6" t="s">
        <v>960</v>
      </c>
      <c r="G599" s="6"/>
      <c r="H599" s="1"/>
      <c r="I599" s="5"/>
      <c r="J599" s="5"/>
      <c r="K599" s="1"/>
      <c r="L599" s="5"/>
      <c r="M599" s="5"/>
      <c r="N599" s="26"/>
      <c r="O599" s="1"/>
      <c r="P599" s="1"/>
      <c r="Q599" s="1"/>
      <c r="R599" s="1"/>
      <c r="S599" s="1"/>
      <c r="T599" s="1"/>
      <c r="U599" s="1"/>
      <c r="V599" s="5"/>
      <c r="W599" s="5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37" t="e">
        <f>BQ599+BP599+BO599+BN599+BM599+#REF!+#REF!+BG599+BF599+#REF!+BC599+#REF!+#REF!+AY599+#REF!+#REF!+#REF!+#REF!+AS599+#REF!+#REF!+#REF!+#REF!+AM599+AK599+#REF!+#REF!+#REF!+AF599+AD599+AC599+AB599+BL599+AA599+Z599+Y599+X599+U599+T599+S599+R599+Q599+P599+O599+N599+M599+L599+K599+J599+I599+H599</f>
        <v>#REF!</v>
      </c>
    </row>
    <row r="600" spans="1:70" hidden="1">
      <c r="A600" s="6" t="s">
        <v>6559</v>
      </c>
      <c r="B600" s="6" t="s">
        <v>7584</v>
      </c>
      <c r="C600" s="6" t="s">
        <v>151</v>
      </c>
      <c r="D600" s="6"/>
      <c r="E600" s="6" t="s">
        <v>8186</v>
      </c>
      <c r="F600" s="6" t="s">
        <v>960</v>
      </c>
      <c r="G600" s="6"/>
      <c r="H600" s="1"/>
      <c r="I600" s="5"/>
      <c r="J600" s="5"/>
      <c r="K600" s="1"/>
      <c r="L600" s="5"/>
      <c r="M600" s="5"/>
      <c r="N600" s="26"/>
      <c r="O600" s="1"/>
      <c r="P600" s="1"/>
      <c r="Q600" s="1"/>
      <c r="R600" s="1"/>
      <c r="S600" s="1"/>
      <c r="T600" s="1"/>
      <c r="U600" s="1"/>
      <c r="V600" s="5"/>
      <c r="W600" s="5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37" t="e">
        <f>BQ600+BP600+BO600+BN600+BM600+#REF!+#REF!+BG600+BF600+#REF!+BC600+#REF!+#REF!+AY600+#REF!+#REF!+#REF!+#REF!+AS600+#REF!+#REF!+#REF!+#REF!+AM600+AK600+#REF!+#REF!+#REF!+AF600+AD600+AC600+AB600+BL600+AA600+Z600+Y600+X600+U600+T600+S600+R600+Q600+P600+O600+N600+M600+L600+K600+J600+I600+H600</f>
        <v>#REF!</v>
      </c>
    </row>
    <row r="601" spans="1:70" hidden="1">
      <c r="A601" s="6" t="s">
        <v>6560</v>
      </c>
      <c r="B601" s="6" t="s">
        <v>7585</v>
      </c>
      <c r="C601" s="6" t="s">
        <v>151</v>
      </c>
      <c r="D601" s="6"/>
      <c r="E601" s="6" t="s">
        <v>8186</v>
      </c>
      <c r="F601" s="6" t="s">
        <v>960</v>
      </c>
      <c r="G601" s="6"/>
      <c r="H601" s="1"/>
      <c r="I601" s="5"/>
      <c r="J601" s="5"/>
      <c r="K601" s="1"/>
      <c r="L601" s="5"/>
      <c r="M601" s="5"/>
      <c r="N601" s="26"/>
      <c r="O601" s="1"/>
      <c r="P601" s="1"/>
      <c r="Q601" s="1"/>
      <c r="R601" s="1"/>
      <c r="S601" s="1"/>
      <c r="T601" s="1"/>
      <c r="U601" s="1"/>
      <c r="V601" s="5"/>
      <c r="W601" s="5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37" t="e">
        <f>BQ601+BP601+BO601+BN601+BM601+#REF!+#REF!+BG601+BF601+#REF!+BC601+#REF!+#REF!+AY601+#REF!+#REF!+#REF!+#REF!+AS601+#REF!+#REF!+#REF!+#REF!+AM601+AK601+#REF!+#REF!+#REF!+AF601+AD601+AC601+AB601+BL601+AA601+Z601+Y601+X601+U601+T601+S601+R601+Q601+P601+O601+N601+M601+L601+K601+J601+I601+H601</f>
        <v>#REF!</v>
      </c>
    </row>
    <row r="602" spans="1:70" hidden="1">
      <c r="A602" s="6" t="s">
        <v>6561</v>
      </c>
      <c r="B602" s="6" t="s">
        <v>7586</v>
      </c>
      <c r="C602" s="6" t="s">
        <v>151</v>
      </c>
      <c r="D602" s="6"/>
      <c r="E602" s="6" t="s">
        <v>8186</v>
      </c>
      <c r="F602" s="6" t="s">
        <v>960</v>
      </c>
      <c r="G602" s="6"/>
      <c r="H602" s="1"/>
      <c r="I602" s="5"/>
      <c r="J602" s="5"/>
      <c r="K602" s="1"/>
      <c r="L602" s="5"/>
      <c r="M602" s="5"/>
      <c r="N602" s="26"/>
      <c r="O602" s="1"/>
      <c r="P602" s="1"/>
      <c r="Q602" s="1"/>
      <c r="R602" s="1"/>
      <c r="S602" s="1"/>
      <c r="T602" s="1"/>
      <c r="U602" s="1"/>
      <c r="V602" s="5"/>
      <c r="W602" s="5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37" t="e">
        <f>BQ602+BP602+BO602+BN602+BM602+#REF!+#REF!+BG602+BF602+#REF!+BC602+#REF!+#REF!+AY602+#REF!+#REF!+#REF!+#REF!+AS602+#REF!+#REF!+#REF!+#REF!+AM602+AK602+#REF!+#REF!+#REF!+AF602+AD602+AC602+AB602+BL602+AA602+Z602+Y602+X602+U602+T602+S602+R602+Q602+P602+O602+N602+M602+L602+K602+J602+I602+H602</f>
        <v>#REF!</v>
      </c>
    </row>
    <row r="603" spans="1:70">
      <c r="A603" s="7" t="s">
        <v>993</v>
      </c>
      <c r="B603" s="7" t="s">
        <v>994</v>
      </c>
      <c r="C603" s="7" t="s">
        <v>7</v>
      </c>
      <c r="D603" s="7" t="s">
        <v>8180</v>
      </c>
      <c r="E603" s="7" t="s">
        <v>9</v>
      </c>
      <c r="F603" s="7" t="s">
        <v>960</v>
      </c>
      <c r="G603" s="25"/>
      <c r="H603" s="1"/>
      <c r="I603" s="5"/>
      <c r="J603" s="1"/>
      <c r="K603" s="1"/>
      <c r="L603" s="5"/>
      <c r="M603" s="5"/>
      <c r="N603" s="26"/>
      <c r="O603" s="1"/>
      <c r="P603" s="1"/>
      <c r="Q603" s="1"/>
      <c r="R603" s="1"/>
      <c r="S603" s="1"/>
      <c r="T603" s="1"/>
      <c r="U603" s="1"/>
      <c r="V603" s="1"/>
      <c r="W603" s="1">
        <f>1000*152.823741491108</f>
        <v>152823.741491108</v>
      </c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37">
        <f>BQ603+BP603+BO603+BN603+BM603+BG603+BF603+BC603+AY603+AS603+AM603+AL603+AK603+AF603+AE603+AD603+AC603+AB603+BK603+BL603+AA603+Z603+Y603+X603+V603+U603+T603+S603+R603+Q603+P603+O603+N603+M603+L603+K603+J603+I603+H603+G603+AX603+W603</f>
        <v>152823.741491108</v>
      </c>
    </row>
    <row r="604" spans="1:70" hidden="1">
      <c r="A604" s="6" t="s">
        <v>995</v>
      </c>
      <c r="B604" s="6" t="s">
        <v>996</v>
      </c>
      <c r="C604" s="6" t="s">
        <v>7</v>
      </c>
      <c r="D604" s="6" t="s">
        <v>67</v>
      </c>
      <c r="E604" s="6" t="s">
        <v>67</v>
      </c>
      <c r="F604" s="6" t="s">
        <v>960</v>
      </c>
      <c r="G604" s="6"/>
      <c r="H604" s="1"/>
      <c r="I604" s="5"/>
      <c r="J604" s="5"/>
      <c r="K604" s="1"/>
      <c r="L604" s="5"/>
      <c r="M604" s="5"/>
      <c r="N604" s="26"/>
      <c r="O604" s="1"/>
      <c r="P604" s="1"/>
      <c r="Q604" s="1"/>
      <c r="R604" s="1"/>
      <c r="S604" s="1"/>
      <c r="T604" s="1"/>
      <c r="U604" s="1"/>
      <c r="V604" s="5"/>
      <c r="W604" s="5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37" t="e">
        <f>BQ604+BP604+BO604+BN604+BM604+#REF!+#REF!+BG604+BF604+#REF!+BC604+#REF!+#REF!+AY604+#REF!+#REF!+#REF!+#REF!+AS604+#REF!+#REF!+#REF!+#REF!+AM604+AK604+#REF!+#REF!+#REF!+AF604+AD604+AC604+AB604+BL604+AA604+Z604+Y604+X604+U604+T604+S604+R604+Q604+P604+O604+N604+M604+L604+K604+J604+I604+H604</f>
        <v>#REF!</v>
      </c>
    </row>
    <row r="605" spans="1:70" hidden="1">
      <c r="A605" s="6" t="s">
        <v>1117</v>
      </c>
      <c r="B605" s="6" t="s">
        <v>1118</v>
      </c>
      <c r="C605" s="6" t="s">
        <v>151</v>
      </c>
      <c r="D605" s="6"/>
      <c r="E605" s="6" t="s">
        <v>152</v>
      </c>
      <c r="F605" s="6" t="s">
        <v>960</v>
      </c>
      <c r="G605" s="6"/>
      <c r="H605" s="1"/>
      <c r="I605" s="5"/>
      <c r="J605" s="5"/>
      <c r="K605" s="1"/>
      <c r="L605" s="5"/>
      <c r="M605" s="5"/>
      <c r="N605" s="26"/>
      <c r="O605" s="1"/>
      <c r="P605" s="1"/>
      <c r="Q605" s="1"/>
      <c r="R605" s="1"/>
      <c r="S605" s="1"/>
      <c r="T605" s="1"/>
      <c r="U605" s="1"/>
      <c r="V605" s="5"/>
      <c r="W605" s="5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37" t="e">
        <f>BQ605+BP605+BO605+BN605+BM605+#REF!+#REF!+BG605+BF605+#REF!+BC605+#REF!+#REF!+AY605+#REF!+#REF!+#REF!+#REF!+AS605+#REF!+#REF!+#REF!+#REF!+AM605+AK605+#REF!+#REF!+#REF!+AF605+AD605+AC605+AB605+BL605+AA605+Z605+Y605+X605+U605+T605+S605+R605+Q605+P605+O605+N605+M605+L605+K605+J605+I605+H605</f>
        <v>#REF!</v>
      </c>
    </row>
    <row r="606" spans="1:70" hidden="1">
      <c r="A606" s="6" t="s">
        <v>1119</v>
      </c>
      <c r="B606" s="6" t="s">
        <v>1120</v>
      </c>
      <c r="C606" s="6" t="s">
        <v>151</v>
      </c>
      <c r="D606" s="6"/>
      <c r="E606" s="6" t="s">
        <v>152</v>
      </c>
      <c r="F606" s="6" t="s">
        <v>960</v>
      </c>
      <c r="G606" s="6"/>
      <c r="H606" s="1"/>
      <c r="I606" s="5"/>
      <c r="J606" s="5"/>
      <c r="K606" s="1"/>
      <c r="L606" s="5"/>
      <c r="M606" s="5"/>
      <c r="N606" s="26"/>
      <c r="O606" s="1"/>
      <c r="P606" s="1"/>
      <c r="Q606" s="1"/>
      <c r="R606" s="1"/>
      <c r="S606" s="1"/>
      <c r="T606" s="1"/>
      <c r="U606" s="1"/>
      <c r="V606" s="5"/>
      <c r="W606" s="5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37" t="e">
        <f>BQ606+BP606+BO606+BN606+BM606+#REF!+#REF!+BG606+BF606+#REF!+BC606+#REF!+#REF!+AY606+#REF!+#REF!+#REF!+#REF!+AS606+#REF!+#REF!+#REF!+#REF!+AM606+AK606+#REF!+#REF!+#REF!+AF606+AD606+AC606+AB606+BL606+AA606+Z606+Y606+X606+U606+T606+S606+R606+Q606+P606+O606+N606+M606+L606+K606+J606+I606+H606</f>
        <v>#REF!</v>
      </c>
    </row>
    <row r="607" spans="1:70" hidden="1">
      <c r="A607" s="6" t="s">
        <v>1121</v>
      </c>
      <c r="B607" s="6" t="s">
        <v>1122</v>
      </c>
      <c r="C607" s="6" t="s">
        <v>151</v>
      </c>
      <c r="D607" s="6"/>
      <c r="E607" s="6" t="s">
        <v>152</v>
      </c>
      <c r="F607" s="6" t="s">
        <v>960</v>
      </c>
      <c r="G607" s="6"/>
      <c r="H607" s="1"/>
      <c r="I607" s="5"/>
      <c r="J607" s="5"/>
      <c r="K607" s="1"/>
      <c r="L607" s="5"/>
      <c r="M607" s="5"/>
      <c r="N607" s="26"/>
      <c r="O607" s="1"/>
      <c r="P607" s="1"/>
      <c r="Q607" s="1"/>
      <c r="R607" s="1"/>
      <c r="S607" s="1"/>
      <c r="T607" s="1"/>
      <c r="U607" s="1"/>
      <c r="V607" s="5"/>
      <c r="W607" s="5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37" t="e">
        <f>BQ607+BP607+BO607+BN607+BM607+#REF!+#REF!+BG607+BF607+#REF!+BC607+#REF!+#REF!+AY607+#REF!+#REF!+#REF!+#REF!+AS607+#REF!+#REF!+#REF!+#REF!+AM607+AK607+#REF!+#REF!+#REF!+AF607+AD607+AC607+AB607+BL607+AA607+Z607+Y607+X607+U607+T607+S607+R607+Q607+P607+O607+N607+M607+L607+K607+J607+I607+H607</f>
        <v>#REF!</v>
      </c>
    </row>
    <row r="608" spans="1:70" hidden="1">
      <c r="A608" s="6" t="s">
        <v>7282</v>
      </c>
      <c r="B608" s="6" t="s">
        <v>7587</v>
      </c>
      <c r="C608" s="6" t="s">
        <v>151</v>
      </c>
      <c r="D608" s="6"/>
      <c r="E608" s="6" t="s">
        <v>8188</v>
      </c>
      <c r="F608" s="6" t="s">
        <v>960</v>
      </c>
      <c r="G608" s="6"/>
      <c r="H608" s="1"/>
      <c r="I608" s="5"/>
      <c r="J608" s="5"/>
      <c r="K608" s="1"/>
      <c r="L608" s="5"/>
      <c r="M608" s="5"/>
      <c r="N608" s="26"/>
      <c r="O608" s="1"/>
      <c r="P608" s="1"/>
      <c r="Q608" s="1"/>
      <c r="R608" s="1"/>
      <c r="S608" s="1"/>
      <c r="T608" s="1"/>
      <c r="U608" s="1"/>
      <c r="V608" s="5"/>
      <c r="W608" s="5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37" t="e">
        <f>BQ608+BP608+BO608+BN608+BM608+#REF!+#REF!+BG608+BF608+#REF!+BC608+#REF!+#REF!+AY608+#REF!+#REF!+#REF!+#REF!+AS608+#REF!+#REF!+#REF!+#REF!+AM608+AK608+#REF!+#REF!+#REF!+AF608+AD608+AC608+AB608+BL608+AA608+Z608+Y608+X608+U608+T608+S608+R608+Q608+P608+O608+N608+M608+L608+K608+J608+I608+H608</f>
        <v>#REF!</v>
      </c>
    </row>
    <row r="609" spans="1:70" hidden="1">
      <c r="A609" s="6" t="s">
        <v>7283</v>
      </c>
      <c r="B609" s="6" t="s">
        <v>7588</v>
      </c>
      <c r="C609" s="6" t="s">
        <v>151</v>
      </c>
      <c r="D609" s="6"/>
      <c r="E609" s="6" t="s">
        <v>8188</v>
      </c>
      <c r="F609" s="6" t="s">
        <v>960</v>
      </c>
      <c r="G609" s="6"/>
      <c r="H609" s="1"/>
      <c r="I609" s="5"/>
      <c r="J609" s="5"/>
      <c r="K609" s="1"/>
      <c r="L609" s="5"/>
      <c r="M609" s="5"/>
      <c r="N609" s="26"/>
      <c r="O609" s="1"/>
      <c r="P609" s="1"/>
      <c r="Q609" s="1"/>
      <c r="R609" s="1"/>
      <c r="S609" s="1"/>
      <c r="T609" s="1"/>
      <c r="U609" s="1"/>
      <c r="V609" s="5"/>
      <c r="W609" s="5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37" t="e">
        <f>BQ609+BP609+BO609+BN609+BM609+#REF!+#REF!+BG609+BF609+#REF!+BC609+#REF!+#REF!+AY609+#REF!+#REF!+#REF!+#REF!+AS609+#REF!+#REF!+#REF!+#REF!+AM609+AK609+#REF!+#REF!+#REF!+AF609+AD609+AC609+AB609+BL609+AA609+Z609+Y609+X609+U609+T609+S609+R609+Q609+P609+O609+N609+M609+L609+K609+J609+I609+H609</f>
        <v>#REF!</v>
      </c>
    </row>
    <row r="610" spans="1:70" hidden="1">
      <c r="A610" s="6" t="s">
        <v>7284</v>
      </c>
      <c r="B610" s="6" t="s">
        <v>7589</v>
      </c>
      <c r="C610" s="6" t="s">
        <v>151</v>
      </c>
      <c r="D610" s="6"/>
      <c r="E610" s="6" t="s">
        <v>8188</v>
      </c>
      <c r="F610" s="6" t="s">
        <v>960</v>
      </c>
      <c r="G610" s="6"/>
      <c r="H610" s="1"/>
      <c r="I610" s="5"/>
      <c r="J610" s="5"/>
      <c r="K610" s="1"/>
      <c r="L610" s="5"/>
      <c r="M610" s="5"/>
      <c r="N610" s="26"/>
      <c r="O610" s="1"/>
      <c r="P610" s="1"/>
      <c r="Q610" s="1"/>
      <c r="R610" s="1"/>
      <c r="S610" s="1"/>
      <c r="T610" s="1"/>
      <c r="U610" s="1"/>
      <c r="V610" s="5"/>
      <c r="W610" s="5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37" t="e">
        <f>BQ610+BP610+BO610+BN610+BM610+#REF!+#REF!+BG610+BF610+#REF!+BC610+#REF!+#REF!+AY610+#REF!+#REF!+#REF!+#REF!+AS610+#REF!+#REF!+#REF!+#REF!+AM610+AK610+#REF!+#REF!+#REF!+AF610+AD610+AC610+AB610+BL610+AA610+Z610+Y610+X610+U610+T610+S610+R610+Q610+P610+O610+N610+M610+L610+K610+J610+I610+H610</f>
        <v>#REF!</v>
      </c>
    </row>
    <row r="611" spans="1:70" hidden="1">
      <c r="A611" s="6" t="s">
        <v>7285</v>
      </c>
      <c r="B611" s="6" t="s">
        <v>7590</v>
      </c>
      <c r="C611" s="6" t="s">
        <v>151</v>
      </c>
      <c r="D611" s="6"/>
      <c r="E611" s="6" t="s">
        <v>8188</v>
      </c>
      <c r="F611" s="6" t="s">
        <v>960</v>
      </c>
      <c r="G611" s="6"/>
      <c r="H611" s="1"/>
      <c r="I611" s="5"/>
      <c r="J611" s="5"/>
      <c r="K611" s="1"/>
      <c r="L611" s="5"/>
      <c r="M611" s="5"/>
      <c r="N611" s="26"/>
      <c r="O611" s="1"/>
      <c r="P611" s="1"/>
      <c r="Q611" s="1"/>
      <c r="R611" s="1"/>
      <c r="S611" s="1"/>
      <c r="T611" s="1"/>
      <c r="U611" s="1"/>
      <c r="V611" s="5"/>
      <c r="W611" s="5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37" t="e">
        <f>BQ611+BP611+BO611+BN611+BM611+#REF!+#REF!+BG611+BF611+#REF!+BC611+#REF!+#REF!+AY611+#REF!+#REF!+#REF!+#REF!+AS611+#REF!+#REF!+#REF!+#REF!+AM611+AK611+#REF!+#REF!+#REF!+AF611+AD611+AC611+AB611+BL611+AA611+Z611+Y611+X611+U611+T611+S611+R611+Q611+P611+O611+N611+M611+L611+K611+J611+I611+H611</f>
        <v>#REF!</v>
      </c>
    </row>
    <row r="612" spans="1:70" hidden="1">
      <c r="A612" s="6" t="s">
        <v>7193</v>
      </c>
      <c r="B612" s="6" t="s">
        <v>7388</v>
      </c>
      <c r="C612" s="6" t="s">
        <v>7</v>
      </c>
      <c r="D612" s="6" t="s">
        <v>8180</v>
      </c>
      <c r="E612" s="6" t="s">
        <v>8188</v>
      </c>
      <c r="F612" s="6" t="s">
        <v>960</v>
      </c>
      <c r="G612" s="6"/>
      <c r="H612" s="1"/>
      <c r="I612" s="5"/>
      <c r="J612" s="5"/>
      <c r="K612" s="1"/>
      <c r="L612" s="5"/>
      <c r="M612" s="5"/>
      <c r="N612" s="26"/>
      <c r="O612" s="1"/>
      <c r="P612" s="1"/>
      <c r="Q612" s="1"/>
      <c r="R612" s="1"/>
      <c r="S612" s="1"/>
      <c r="T612" s="1"/>
      <c r="U612" s="1"/>
      <c r="V612" s="5"/>
      <c r="W612" s="5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37" t="e">
        <f>BQ612+BP612+BO612+BN612+BM612+#REF!+#REF!+BG612+BF612+#REF!+BC612+#REF!+#REF!+AY612+#REF!+#REF!+#REF!+#REF!+AS612+#REF!+#REF!+#REF!+#REF!+AM612+AK612+#REF!+#REF!+#REF!+AF612+AD612+AC612+AB612+BL612+AA612+Z612+Y612+X612+U612+T612+S612+R612+Q612+P612+O612+N612+M612+L612+K612+J612+I612+H612</f>
        <v>#REF!</v>
      </c>
    </row>
    <row r="613" spans="1:70" hidden="1">
      <c r="A613" s="6" t="s">
        <v>7286</v>
      </c>
      <c r="B613" s="6" t="s">
        <v>7591</v>
      </c>
      <c r="C613" s="6" t="s">
        <v>151</v>
      </c>
      <c r="D613" s="6"/>
      <c r="E613" s="6" t="s">
        <v>8188</v>
      </c>
      <c r="F613" s="6" t="s">
        <v>960</v>
      </c>
      <c r="G613" s="6"/>
      <c r="H613" s="1"/>
      <c r="I613" s="5"/>
      <c r="J613" s="5"/>
      <c r="K613" s="1"/>
      <c r="L613" s="5"/>
      <c r="M613" s="5"/>
      <c r="N613" s="26"/>
      <c r="O613" s="1"/>
      <c r="P613" s="1"/>
      <c r="Q613" s="1"/>
      <c r="R613" s="1"/>
      <c r="S613" s="1"/>
      <c r="T613" s="1"/>
      <c r="U613" s="1"/>
      <c r="V613" s="5"/>
      <c r="W613" s="5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37" t="e">
        <f>BQ613+BP613+BO613+BN613+BM613+#REF!+#REF!+BG613+BF613+#REF!+BC613+#REF!+#REF!+AY613+#REF!+#REF!+#REF!+#REF!+AS613+#REF!+#REF!+#REF!+#REF!+AM613+AK613+#REF!+#REF!+#REF!+AF613+AD613+AC613+AB613+BL613+AA613+Z613+Y613+X613+U613+T613+S613+R613+Q613+P613+O613+N613+M613+L613+K613+J613+I613+H613</f>
        <v>#REF!</v>
      </c>
    </row>
    <row r="614" spans="1:70" hidden="1">
      <c r="A614" s="6" t="s">
        <v>7194</v>
      </c>
      <c r="B614" s="6" t="s">
        <v>7389</v>
      </c>
      <c r="C614" s="6" t="s">
        <v>7</v>
      </c>
      <c r="D614" s="6" t="s">
        <v>8180</v>
      </c>
      <c r="E614" s="6" t="s">
        <v>8188</v>
      </c>
      <c r="F614" s="6" t="s">
        <v>960</v>
      </c>
      <c r="G614" s="6"/>
      <c r="H614" s="1"/>
      <c r="I614" s="5"/>
      <c r="J614" s="5"/>
      <c r="K614" s="1"/>
      <c r="L614" s="5"/>
      <c r="M614" s="5"/>
      <c r="N614" s="26"/>
      <c r="O614" s="1"/>
      <c r="P614" s="1"/>
      <c r="Q614" s="1"/>
      <c r="R614" s="1"/>
      <c r="S614" s="1"/>
      <c r="T614" s="1"/>
      <c r="U614" s="1"/>
      <c r="V614" s="5"/>
      <c r="W614" s="5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37" t="e">
        <f>BQ614+BP614+BO614+BN614+BM614+#REF!+#REF!+BG614+BF614+#REF!+BC614+#REF!+#REF!+AY614+#REF!+#REF!+#REF!+#REF!+AS614+#REF!+#REF!+#REF!+#REF!+AM614+AK614+#REF!+#REF!+#REF!+AF614+AD614+AC614+AB614+BL614+AA614+Z614+Y614+X614+U614+T614+S614+R614+Q614+P614+O614+N614+M614+L614+K614+J614+I614+H614</f>
        <v>#REF!</v>
      </c>
    </row>
    <row r="615" spans="1:70" hidden="1">
      <c r="A615" s="6" t="s">
        <v>7195</v>
      </c>
      <c r="B615" s="6" t="s">
        <v>7390</v>
      </c>
      <c r="C615" s="6" t="s">
        <v>7</v>
      </c>
      <c r="D615" s="6" t="s">
        <v>8180</v>
      </c>
      <c r="E615" s="6" t="s">
        <v>8188</v>
      </c>
      <c r="F615" s="6" t="s">
        <v>960</v>
      </c>
      <c r="G615" s="6"/>
      <c r="H615" s="1"/>
      <c r="I615" s="5"/>
      <c r="J615" s="5"/>
      <c r="K615" s="1"/>
      <c r="L615" s="5"/>
      <c r="M615" s="5"/>
      <c r="N615" s="26"/>
      <c r="O615" s="1"/>
      <c r="P615" s="1"/>
      <c r="Q615" s="1"/>
      <c r="R615" s="1"/>
      <c r="S615" s="1"/>
      <c r="T615" s="1"/>
      <c r="U615" s="1"/>
      <c r="V615" s="5"/>
      <c r="W615" s="5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37" t="e">
        <f>BQ615+BP615+BO615+BN615+BM615+#REF!+#REF!+BG615+BF615+#REF!+BC615+#REF!+#REF!+AY615+#REF!+#REF!+#REF!+#REF!+AS615+#REF!+#REF!+#REF!+#REF!+AM615+AK615+#REF!+#REF!+#REF!+AF615+AD615+AC615+AB615+BL615+AA615+Z615+Y615+X615+U615+T615+S615+R615+Q615+P615+O615+N615+M615+L615+K615+J615+I615+H615</f>
        <v>#REF!</v>
      </c>
    </row>
    <row r="616" spans="1:70" hidden="1">
      <c r="A616" s="6" t="s">
        <v>7287</v>
      </c>
      <c r="B616" s="6" t="s">
        <v>7592</v>
      </c>
      <c r="C616" s="6" t="s">
        <v>151</v>
      </c>
      <c r="D616" s="6"/>
      <c r="E616" s="6" t="s">
        <v>8188</v>
      </c>
      <c r="F616" s="6" t="s">
        <v>960</v>
      </c>
      <c r="G616" s="6"/>
      <c r="H616" s="1"/>
      <c r="I616" s="5"/>
      <c r="J616" s="5"/>
      <c r="K616" s="1"/>
      <c r="L616" s="5"/>
      <c r="M616" s="5"/>
      <c r="N616" s="26"/>
      <c r="O616" s="1"/>
      <c r="P616" s="1"/>
      <c r="Q616" s="1"/>
      <c r="R616" s="1"/>
      <c r="S616" s="1"/>
      <c r="T616" s="1"/>
      <c r="U616" s="1"/>
      <c r="V616" s="5"/>
      <c r="W616" s="5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37" t="e">
        <f>BQ616+BP616+BO616+BN616+BM616+#REF!+#REF!+BG616+BF616+#REF!+BC616+#REF!+#REF!+AY616+#REF!+#REF!+#REF!+#REF!+AS616+#REF!+#REF!+#REF!+#REF!+AM616+AK616+#REF!+#REF!+#REF!+AF616+AD616+AC616+AB616+BL616+AA616+Z616+Y616+X616+U616+T616+S616+R616+Q616+P616+O616+N616+M616+L616+K616+J616+I616+H616</f>
        <v>#REF!</v>
      </c>
    </row>
    <row r="617" spans="1:70" hidden="1">
      <c r="A617" s="6" t="s">
        <v>7288</v>
      </c>
      <c r="B617" s="6" t="s">
        <v>7593</v>
      </c>
      <c r="C617" s="6" t="s">
        <v>151</v>
      </c>
      <c r="D617" s="6"/>
      <c r="E617" s="6" t="s">
        <v>8188</v>
      </c>
      <c r="F617" s="6" t="s">
        <v>960</v>
      </c>
      <c r="G617" s="6"/>
      <c r="H617" s="1"/>
      <c r="I617" s="5"/>
      <c r="J617" s="5"/>
      <c r="K617" s="1"/>
      <c r="L617" s="5"/>
      <c r="M617" s="5"/>
      <c r="N617" s="26"/>
      <c r="O617" s="1"/>
      <c r="P617" s="1"/>
      <c r="Q617" s="1"/>
      <c r="R617" s="1"/>
      <c r="S617" s="1"/>
      <c r="T617" s="1"/>
      <c r="U617" s="1"/>
      <c r="V617" s="5"/>
      <c r="W617" s="5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37" t="e">
        <f>BQ617+BP617+BO617+BN617+BM617+#REF!+#REF!+BG617+BF617+#REF!+BC617+#REF!+#REF!+AY617+#REF!+#REF!+#REF!+#REF!+AS617+#REF!+#REF!+#REF!+#REF!+AM617+AK617+#REF!+#REF!+#REF!+AF617+AD617+AC617+AB617+BL617+AA617+Z617+Y617+X617+U617+T617+S617+R617+Q617+P617+O617+N617+M617+L617+K617+J617+I617+H617</f>
        <v>#REF!</v>
      </c>
    </row>
    <row r="618" spans="1:70" hidden="1">
      <c r="A618" s="7" t="s">
        <v>997</v>
      </c>
      <c r="B618" s="7" t="s">
        <v>998</v>
      </c>
      <c r="C618" s="7" t="s">
        <v>7</v>
      </c>
      <c r="D618" s="7" t="s">
        <v>8180</v>
      </c>
      <c r="E618" s="7" t="s">
        <v>21</v>
      </c>
      <c r="F618" s="7" t="s">
        <v>960</v>
      </c>
      <c r="G618" s="25"/>
      <c r="H618" s="1"/>
      <c r="I618" s="5"/>
      <c r="J618" s="5"/>
      <c r="K618" s="1"/>
      <c r="L618" s="5"/>
      <c r="M618" s="5"/>
      <c r="N618" s="26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37">
        <f>BQ618+BP618+BO618+BN618+BM618+BG618+BF618+BC618+AY618+AS618+AM618+AL618+AK618+AF618+AE618+AD618+AC618+AB618+++BK618+BL618+AA618+Z618+Y618+X618+V618+U618+T618+S618+R618+Q618+P618+O618+N618+M618+L618+K618+J618+I618+H618+G618</f>
        <v>0</v>
      </c>
    </row>
    <row r="619" spans="1:70" hidden="1">
      <c r="A619" s="6" t="s">
        <v>999</v>
      </c>
      <c r="B619" s="6" t="s">
        <v>1000</v>
      </c>
      <c r="C619" s="6" t="s">
        <v>7</v>
      </c>
      <c r="D619" s="6" t="s">
        <v>8180</v>
      </c>
      <c r="E619" s="6" t="s">
        <v>21</v>
      </c>
      <c r="F619" s="6" t="s">
        <v>960</v>
      </c>
      <c r="G619" s="6"/>
      <c r="H619" s="1"/>
      <c r="I619" s="5"/>
      <c r="J619" s="5"/>
      <c r="K619" s="1"/>
      <c r="L619" s="5"/>
      <c r="M619" s="5"/>
      <c r="N619" s="26"/>
      <c r="O619" s="1"/>
      <c r="P619" s="1"/>
      <c r="Q619" s="1"/>
      <c r="R619" s="1"/>
      <c r="S619" s="1"/>
      <c r="T619" s="1"/>
      <c r="U619" s="1"/>
      <c r="V619" s="5"/>
      <c r="W619" s="5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37" t="e">
        <f>BQ619+BP619+BO619+BN619+BM619+#REF!+#REF!+BG619+BF619+#REF!+BC619+#REF!+#REF!+AY619+#REF!+#REF!+#REF!+#REF!+AS619+#REF!+#REF!+#REF!+#REF!+AM619+AK619+#REF!+#REF!+#REF!+AF619+AD619+AC619+AB619+BL619+AA619+Z619+Y619+X619+U619+T619+S619+R619+Q619+P619+O619+N619+M619+L619+K619+J619+I619+H619</f>
        <v>#REF!</v>
      </c>
    </row>
    <row r="620" spans="1:70" hidden="1">
      <c r="A620" s="6" t="s">
        <v>1001</v>
      </c>
      <c r="B620" s="6" t="s">
        <v>1002</v>
      </c>
      <c r="C620" s="6" t="s">
        <v>7</v>
      </c>
      <c r="D620" s="6" t="s">
        <v>18</v>
      </c>
      <c r="E620" s="6" t="s">
        <v>31</v>
      </c>
      <c r="F620" s="6" t="s">
        <v>960</v>
      </c>
      <c r="G620" s="6"/>
      <c r="H620" s="1"/>
      <c r="I620" s="5"/>
      <c r="J620" s="5"/>
      <c r="K620" s="1"/>
      <c r="L620" s="5"/>
      <c r="M620" s="5"/>
      <c r="N620" s="26"/>
      <c r="O620" s="1"/>
      <c r="P620" s="1"/>
      <c r="Q620" s="1"/>
      <c r="R620" s="1"/>
      <c r="S620" s="1"/>
      <c r="T620" s="1"/>
      <c r="U620" s="1"/>
      <c r="V620" s="5"/>
      <c r="W620" s="5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37" t="e">
        <f>BQ620+BP620+BO620+BN620+BM620+#REF!+#REF!+BG620+BF620+#REF!+BC620+#REF!+#REF!+AY620+#REF!+#REF!+#REF!+#REF!+AS620+#REF!+#REF!+#REF!+#REF!+AM620+AK620+#REF!+#REF!+#REF!+AF620+AD620+AC620+AB620+BL620+AA620+Z620+Y620+X620+U620+T620+S620+R620+Q620+P620+O620+N620+M620+L620+K620+J620+I620+H620</f>
        <v>#REF!</v>
      </c>
    </row>
    <row r="621" spans="1:70" hidden="1">
      <c r="A621" s="6" t="s">
        <v>1003</v>
      </c>
      <c r="B621" s="6" t="s">
        <v>1004</v>
      </c>
      <c r="C621" s="6" t="s">
        <v>7</v>
      </c>
      <c r="D621" s="6" t="s">
        <v>8180</v>
      </c>
      <c r="E621" s="6" t="s">
        <v>21</v>
      </c>
      <c r="F621" s="6" t="s">
        <v>960</v>
      </c>
      <c r="G621" s="6"/>
      <c r="H621" s="1"/>
      <c r="I621" s="5"/>
      <c r="J621" s="5"/>
      <c r="K621" s="1"/>
      <c r="L621" s="5"/>
      <c r="M621" s="5"/>
      <c r="N621" s="26"/>
      <c r="O621" s="1"/>
      <c r="P621" s="1"/>
      <c r="Q621" s="1"/>
      <c r="R621" s="1"/>
      <c r="S621" s="1"/>
      <c r="T621" s="1"/>
      <c r="U621" s="1"/>
      <c r="V621" s="5"/>
      <c r="W621" s="5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37" t="e">
        <f>BQ621+BP621+BO621+BN621+BM621+#REF!+#REF!+BG621+BF621+#REF!+BC621+#REF!+#REF!+AY621+#REF!+#REF!+#REF!+#REF!+AS621+#REF!+#REF!+#REF!+#REF!+AM621+AK621+#REF!+#REF!+#REF!+AF621+AD621+AC621+AB621+BL621+AA621+Z621+Y621+X621+U621+T621+S621+R621+Q621+P621+O621+N621+M621+L621+K621+J621+I621+H621</f>
        <v>#REF!</v>
      </c>
    </row>
    <row r="622" spans="1:70" hidden="1">
      <c r="A622" s="6" t="s">
        <v>1005</v>
      </c>
      <c r="B622" s="6" t="s">
        <v>1006</v>
      </c>
      <c r="C622" s="6" t="s">
        <v>7</v>
      </c>
      <c r="D622" s="6" t="s">
        <v>8180</v>
      </c>
      <c r="E622" s="6" t="s">
        <v>21</v>
      </c>
      <c r="F622" s="6" t="s">
        <v>960</v>
      </c>
      <c r="G622" s="6"/>
      <c r="H622" s="1"/>
      <c r="I622" s="5"/>
      <c r="J622" s="5"/>
      <c r="K622" s="1"/>
      <c r="L622" s="5"/>
      <c r="M622" s="5"/>
      <c r="N622" s="26"/>
      <c r="O622" s="1"/>
      <c r="P622" s="1"/>
      <c r="Q622" s="1"/>
      <c r="R622" s="1"/>
      <c r="S622" s="1"/>
      <c r="T622" s="1"/>
      <c r="U622" s="1"/>
      <c r="V622" s="5"/>
      <c r="W622" s="5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37" t="e">
        <f>BQ622+BP622+BO622+BN622+BM622+#REF!+#REF!+BG622+BF622+#REF!+BC622+#REF!+#REF!+AY622+#REF!+#REF!+#REF!+#REF!+AS622+#REF!+#REF!+#REF!+#REF!+AM622+AK622+#REF!+#REF!+#REF!+AF622+AD622+AC622+AB622+BL622+AA622+Z622+Y622+X622+U622+T622+S622+R622+Q622+P622+O622+N622+M622+L622+K622+J622+I622+H622</f>
        <v>#REF!</v>
      </c>
    </row>
    <row r="623" spans="1:70" hidden="1">
      <c r="A623" s="6" t="s">
        <v>1007</v>
      </c>
      <c r="B623" s="6" t="s">
        <v>1008</v>
      </c>
      <c r="C623" s="6" t="s">
        <v>7</v>
      </c>
      <c r="D623" s="6" t="s">
        <v>8180</v>
      </c>
      <c r="E623" s="6" t="s">
        <v>21</v>
      </c>
      <c r="F623" s="6" t="s">
        <v>960</v>
      </c>
      <c r="G623" s="6"/>
      <c r="H623" s="1"/>
      <c r="I623" s="5"/>
      <c r="J623" s="5"/>
      <c r="K623" s="1"/>
      <c r="L623" s="5"/>
      <c r="M623" s="5"/>
      <c r="N623" s="26"/>
      <c r="O623" s="1"/>
      <c r="P623" s="1"/>
      <c r="Q623" s="1"/>
      <c r="R623" s="1"/>
      <c r="S623" s="1"/>
      <c r="T623" s="1"/>
      <c r="U623" s="1"/>
      <c r="V623" s="5"/>
      <c r="W623" s="5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37" t="e">
        <f>BQ623+BP623+BO623+BN623+BM623+#REF!+#REF!+BG623+BF623+#REF!+BC623+#REF!+#REF!+AY623+#REF!+#REF!+#REF!+#REF!+AS623+#REF!+#REF!+#REF!+#REF!+AM623+AK623+#REF!+#REF!+#REF!+AF623+AD623+AC623+AB623+BL623+AA623+Z623+Y623+X623+U623+T623+S623+R623+Q623+P623+O623+N623+M623+L623+K623+J623+I623+H623</f>
        <v>#REF!</v>
      </c>
    </row>
    <row r="624" spans="1:70" hidden="1">
      <c r="A624" s="6" t="s">
        <v>1123</v>
      </c>
      <c r="B624" s="6" t="s">
        <v>1124</v>
      </c>
      <c r="C624" s="6" t="s">
        <v>151</v>
      </c>
      <c r="D624" s="6"/>
      <c r="E624" s="6" t="s">
        <v>152</v>
      </c>
      <c r="F624" s="6" t="s">
        <v>960</v>
      </c>
      <c r="G624" s="6"/>
      <c r="H624" s="1"/>
      <c r="I624" s="5"/>
      <c r="J624" s="5"/>
      <c r="K624" s="1"/>
      <c r="L624" s="5"/>
      <c r="M624" s="5"/>
      <c r="N624" s="26"/>
      <c r="O624" s="1"/>
      <c r="P624" s="1"/>
      <c r="Q624" s="1"/>
      <c r="R624" s="1"/>
      <c r="S624" s="1"/>
      <c r="T624" s="1"/>
      <c r="U624" s="1"/>
      <c r="V624" s="5"/>
      <c r="W624" s="5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37" t="e">
        <f>BQ624+BP624+BO624+BN624+BM624+#REF!+#REF!+BG624+BF624+#REF!+BC624+#REF!+#REF!+AY624+#REF!+#REF!+#REF!+#REF!+AS624+#REF!+#REF!+#REF!+#REF!+AM624+AK624+#REF!+#REF!+#REF!+AF624+AD624+AC624+AB624+BL624+AA624+Z624+Y624+X624+U624+T624+S624+R624+Q624+P624+O624+N624+M624+L624+K624+J624+I624+H624</f>
        <v>#REF!</v>
      </c>
    </row>
    <row r="625" spans="1:70" hidden="1">
      <c r="A625" s="6" t="s">
        <v>6562</v>
      </c>
      <c r="B625" s="6" t="s">
        <v>7594</v>
      </c>
      <c r="C625" s="6" t="s">
        <v>151</v>
      </c>
      <c r="D625" s="6"/>
      <c r="E625" s="6" t="s">
        <v>8186</v>
      </c>
      <c r="F625" s="6" t="s">
        <v>960</v>
      </c>
      <c r="G625" s="6"/>
      <c r="H625" s="1"/>
      <c r="I625" s="5"/>
      <c r="J625" s="5"/>
      <c r="K625" s="1"/>
      <c r="L625" s="5"/>
      <c r="M625" s="5"/>
      <c r="N625" s="26"/>
      <c r="O625" s="1"/>
      <c r="P625" s="1"/>
      <c r="Q625" s="1"/>
      <c r="R625" s="1"/>
      <c r="S625" s="1"/>
      <c r="T625" s="1"/>
      <c r="U625" s="1"/>
      <c r="V625" s="5"/>
      <c r="W625" s="5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37" t="e">
        <f>BQ625+BP625+BO625+BN625+BM625+#REF!+#REF!+BG625+BF625+#REF!+BC625+#REF!+#REF!+AY625+#REF!+#REF!+#REF!+#REF!+AS625+#REF!+#REF!+#REF!+#REF!+AM625+AK625+#REF!+#REF!+#REF!+AF625+AD625+AC625+AB625+BL625+AA625+Z625+Y625+X625+U625+T625+S625+R625+Q625+P625+O625+N625+M625+L625+K625+J625+I625+H625</f>
        <v>#REF!</v>
      </c>
    </row>
    <row r="626" spans="1:70" hidden="1">
      <c r="A626" s="6" t="s">
        <v>1125</v>
      </c>
      <c r="B626" s="6" t="s">
        <v>1126</v>
      </c>
      <c r="C626" s="6" t="s">
        <v>151</v>
      </c>
      <c r="D626" s="6"/>
      <c r="E626" s="6" t="s">
        <v>152</v>
      </c>
      <c r="F626" s="6" t="s">
        <v>960</v>
      </c>
      <c r="G626" s="6"/>
      <c r="H626" s="1"/>
      <c r="I626" s="5"/>
      <c r="J626" s="5"/>
      <c r="K626" s="1"/>
      <c r="L626" s="5"/>
      <c r="M626" s="5"/>
      <c r="N626" s="26"/>
      <c r="O626" s="1"/>
      <c r="P626" s="1"/>
      <c r="Q626" s="1"/>
      <c r="R626" s="1"/>
      <c r="S626" s="1"/>
      <c r="T626" s="1"/>
      <c r="U626" s="1"/>
      <c r="V626" s="5"/>
      <c r="W626" s="5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37" t="e">
        <f>BQ626+BP626+BO626+BN626+BM626+#REF!+#REF!+BG626+BF626+#REF!+BC626+#REF!+#REF!+AY626+#REF!+#REF!+#REF!+#REF!+AS626+#REF!+#REF!+#REF!+#REF!+AM626+AK626+#REF!+#REF!+#REF!+AF626+AD626+AC626+AB626+BL626+AA626+Z626+Y626+X626+U626+T626+S626+R626+Q626+P626+O626+N626+M626+L626+K626+J626+I626+H626</f>
        <v>#REF!</v>
      </c>
    </row>
    <row r="627" spans="1:70" hidden="1">
      <c r="A627" s="6" t="s">
        <v>6563</v>
      </c>
      <c r="B627" s="6" t="s">
        <v>7595</v>
      </c>
      <c r="C627" s="6" t="s">
        <v>151</v>
      </c>
      <c r="D627" s="6"/>
      <c r="E627" s="6" t="s">
        <v>8186</v>
      </c>
      <c r="F627" s="6" t="s">
        <v>960</v>
      </c>
      <c r="G627" s="6"/>
      <c r="H627" s="1"/>
      <c r="I627" s="5"/>
      <c r="J627" s="5"/>
      <c r="K627" s="1"/>
      <c r="L627" s="5"/>
      <c r="M627" s="5"/>
      <c r="N627" s="26"/>
      <c r="O627" s="1"/>
      <c r="P627" s="1"/>
      <c r="Q627" s="1"/>
      <c r="R627" s="1"/>
      <c r="S627" s="1"/>
      <c r="T627" s="1"/>
      <c r="U627" s="1"/>
      <c r="V627" s="5"/>
      <c r="W627" s="5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37" t="e">
        <f>BQ627+BP627+BO627+BN627+BM627+#REF!+#REF!+BG627+BF627+#REF!+BC627+#REF!+#REF!+AY627+#REF!+#REF!+#REF!+#REF!+AS627+#REF!+#REF!+#REF!+#REF!+AM627+AK627+#REF!+#REF!+#REF!+AF627+AD627+AC627+AB627+BL627+AA627+Z627+Y627+X627+U627+T627+S627+R627+Q627+P627+O627+N627+M627+L627+K627+J627+I627+H627</f>
        <v>#REF!</v>
      </c>
    </row>
    <row r="628" spans="1:70" hidden="1">
      <c r="A628" s="6" t="s">
        <v>6564</v>
      </c>
      <c r="B628" s="6" t="s">
        <v>7596</v>
      </c>
      <c r="C628" s="6" t="s">
        <v>151</v>
      </c>
      <c r="D628" s="6"/>
      <c r="E628" s="6" t="s">
        <v>8192</v>
      </c>
      <c r="F628" s="6" t="s">
        <v>960</v>
      </c>
      <c r="G628" s="6"/>
      <c r="H628" s="1"/>
      <c r="I628" s="5"/>
      <c r="J628" s="5"/>
      <c r="K628" s="1"/>
      <c r="L628" s="5"/>
      <c r="M628" s="5"/>
      <c r="N628" s="26"/>
      <c r="O628" s="1"/>
      <c r="P628" s="1"/>
      <c r="Q628" s="1"/>
      <c r="R628" s="1"/>
      <c r="S628" s="1"/>
      <c r="T628" s="1"/>
      <c r="U628" s="1"/>
      <c r="V628" s="5"/>
      <c r="W628" s="5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37" t="e">
        <f>BQ628+BP628+BO628+BN628+BM628+#REF!+#REF!+BG628+BF628+#REF!+BC628+#REF!+#REF!+AY628+#REF!+#REF!+#REF!+#REF!+AS628+#REF!+#REF!+#REF!+#REF!+AM628+AK628+#REF!+#REF!+#REF!+AF628+AD628+AC628+AB628+BL628+AA628+Z628+Y628+X628+U628+T628+S628+R628+Q628+P628+O628+N628+M628+L628+K628+J628+I628+H628</f>
        <v>#REF!</v>
      </c>
    </row>
    <row r="629" spans="1:70" hidden="1">
      <c r="A629" s="6" t="s">
        <v>6565</v>
      </c>
      <c r="B629" s="6" t="s">
        <v>6566</v>
      </c>
      <c r="C629" s="6" t="s">
        <v>151</v>
      </c>
      <c r="D629" s="6"/>
      <c r="E629" s="6" t="s">
        <v>8186</v>
      </c>
      <c r="F629" s="6" t="s">
        <v>960</v>
      </c>
      <c r="G629" s="6"/>
      <c r="H629" s="1"/>
      <c r="I629" s="5"/>
      <c r="J629" s="5"/>
      <c r="K629" s="1"/>
      <c r="L629" s="5"/>
      <c r="M629" s="5"/>
      <c r="N629" s="26"/>
      <c r="O629" s="1"/>
      <c r="P629" s="1"/>
      <c r="Q629" s="1"/>
      <c r="R629" s="1"/>
      <c r="S629" s="1"/>
      <c r="T629" s="1"/>
      <c r="U629" s="1"/>
      <c r="V629" s="5"/>
      <c r="W629" s="5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37" t="e">
        <f>BQ629+BP629+BO629+BN629+BM629+#REF!+#REF!+BG629+BF629+#REF!+BC629+#REF!+#REF!+AY629+#REF!+#REF!+#REF!+#REF!+AS629+#REF!+#REF!+#REF!+#REF!+AM629+AK629+#REF!+#REF!+#REF!+AF629+AD629+AC629+AB629+BL629+AA629+Z629+Y629+X629+U629+T629+S629+R629+Q629+P629+O629+N629+M629+L629+K629+J629+I629+H629</f>
        <v>#REF!</v>
      </c>
    </row>
    <row r="630" spans="1:70" hidden="1">
      <c r="A630" s="6" t="s">
        <v>1009</v>
      </c>
      <c r="B630" s="6" t="s">
        <v>1010</v>
      </c>
      <c r="C630" s="6" t="s">
        <v>7</v>
      </c>
      <c r="D630" s="6" t="s">
        <v>18</v>
      </c>
      <c r="E630" s="6" t="s">
        <v>21</v>
      </c>
      <c r="F630" s="6" t="s">
        <v>960</v>
      </c>
      <c r="G630" s="6"/>
      <c r="H630" s="1"/>
      <c r="I630" s="5"/>
      <c r="J630" s="5"/>
      <c r="K630" s="1"/>
      <c r="L630" s="5"/>
      <c r="M630" s="5"/>
      <c r="N630" s="26"/>
      <c r="O630" s="1"/>
      <c r="P630" s="1"/>
      <c r="Q630" s="1"/>
      <c r="R630" s="1"/>
      <c r="S630" s="1"/>
      <c r="T630" s="1"/>
      <c r="U630" s="1"/>
      <c r="V630" s="5"/>
      <c r="W630" s="5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37" t="e">
        <f>BQ630+BP630+BO630+BN630+BM630+#REF!+#REF!+BG630+BF630+#REF!+BC630+#REF!+#REF!+AY630+#REF!+#REF!+#REF!+#REF!+AS630+#REF!+#REF!+#REF!+#REF!+AM630+AK630+#REF!+#REF!+#REF!+AF630+AD630+AC630+AB630+BL630+AA630+Z630+Y630+X630+U630+T630+S630+R630+Q630+P630+O630+N630+M630+L630+K630+J630+I630+H630</f>
        <v>#REF!</v>
      </c>
    </row>
    <row r="631" spans="1:70" hidden="1">
      <c r="A631" s="6" t="s">
        <v>1011</v>
      </c>
      <c r="B631" s="6" t="s">
        <v>1012</v>
      </c>
      <c r="C631" s="6" t="s">
        <v>7</v>
      </c>
      <c r="D631" s="6" t="s">
        <v>8180</v>
      </c>
      <c r="E631" s="6" t="s">
        <v>21</v>
      </c>
      <c r="F631" s="6" t="s">
        <v>960</v>
      </c>
      <c r="G631" s="6"/>
      <c r="H631" s="1"/>
      <c r="I631" s="5"/>
      <c r="J631" s="5"/>
      <c r="K631" s="1"/>
      <c r="L631" s="5"/>
      <c r="M631" s="5"/>
      <c r="N631" s="26"/>
      <c r="O631" s="1"/>
      <c r="P631" s="1"/>
      <c r="Q631" s="1"/>
      <c r="R631" s="1"/>
      <c r="S631" s="1"/>
      <c r="T631" s="1"/>
      <c r="U631" s="1"/>
      <c r="V631" s="5"/>
      <c r="W631" s="5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37" t="e">
        <f>BQ631+BP631+BO631+BN631+BM631+#REF!+#REF!+BG631+BF631+#REF!+BC631+#REF!+#REF!+AY631+#REF!+#REF!+#REF!+#REF!+AS631+#REF!+#REF!+#REF!+#REF!+AM631+AK631+#REF!+#REF!+#REF!+AF631+AD631+AC631+AB631+BL631+AA631+Z631+Y631+X631+U631+T631+S631+R631+Q631+P631+O631+N631+M631+L631+K631+J631+I631+H631</f>
        <v>#REF!</v>
      </c>
    </row>
    <row r="632" spans="1:70" hidden="1">
      <c r="A632" s="6" t="s">
        <v>1013</v>
      </c>
      <c r="B632" s="6" t="s">
        <v>1014</v>
      </c>
      <c r="C632" s="6" t="s">
        <v>7</v>
      </c>
      <c r="D632" s="6" t="s">
        <v>67</v>
      </c>
      <c r="E632" s="6" t="s">
        <v>67</v>
      </c>
      <c r="F632" s="6" t="s">
        <v>960</v>
      </c>
      <c r="G632" s="6"/>
      <c r="H632" s="1"/>
      <c r="I632" s="5"/>
      <c r="J632" s="5"/>
      <c r="K632" s="1"/>
      <c r="L632" s="5"/>
      <c r="M632" s="5"/>
      <c r="N632" s="26"/>
      <c r="O632" s="1"/>
      <c r="P632" s="1"/>
      <c r="Q632" s="1"/>
      <c r="R632" s="1"/>
      <c r="S632" s="1"/>
      <c r="T632" s="1"/>
      <c r="U632" s="1"/>
      <c r="V632" s="5"/>
      <c r="W632" s="5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37" t="e">
        <f>BQ632+BP632+BO632+BN632+BM632+#REF!+#REF!+BG632+BF632+#REF!+BC632+#REF!+#REF!+AY632+#REF!+#REF!+#REF!+#REF!+AS632+#REF!+#REF!+#REF!+#REF!+AM632+AK632+#REF!+#REF!+#REF!+AF632+AD632+AC632+AB632+BL632+AA632+Z632+Y632+X632+U632+T632+S632+R632+Q632+P632+O632+N632+M632+L632+K632+J632+I632+H632</f>
        <v>#REF!</v>
      </c>
    </row>
    <row r="633" spans="1:70" hidden="1">
      <c r="A633" s="6" t="s">
        <v>1015</v>
      </c>
      <c r="B633" s="6" t="s">
        <v>1016</v>
      </c>
      <c r="C633" s="6" t="s">
        <v>7</v>
      </c>
      <c r="D633" s="6" t="s">
        <v>67</v>
      </c>
      <c r="E633" s="6" t="s">
        <v>67</v>
      </c>
      <c r="F633" s="6" t="s">
        <v>960</v>
      </c>
      <c r="G633" s="6"/>
      <c r="H633" s="1"/>
      <c r="I633" s="5"/>
      <c r="J633" s="5"/>
      <c r="K633" s="1"/>
      <c r="L633" s="5"/>
      <c r="M633" s="5"/>
      <c r="N633" s="26"/>
      <c r="O633" s="1"/>
      <c r="P633" s="1"/>
      <c r="Q633" s="1"/>
      <c r="R633" s="1"/>
      <c r="S633" s="1"/>
      <c r="T633" s="1"/>
      <c r="U633" s="1"/>
      <c r="V633" s="5"/>
      <c r="W633" s="5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37" t="e">
        <f>BQ633+BP633+BO633+BN633+BM633+#REF!+#REF!+BG633+BF633+#REF!+BC633+#REF!+#REF!+AY633+#REF!+#REF!+#REF!+#REF!+AS633+#REF!+#REF!+#REF!+#REF!+AM633+AK633+#REF!+#REF!+#REF!+AF633+AD633+AC633+AB633+BL633+AA633+Z633+Y633+X633+U633+T633+S633+R633+Q633+P633+O633+N633+M633+L633+K633+J633+I633+H633</f>
        <v>#REF!</v>
      </c>
    </row>
    <row r="634" spans="1:70" hidden="1">
      <c r="A634" s="6" t="s">
        <v>1017</v>
      </c>
      <c r="B634" s="6" t="s">
        <v>1018</v>
      </c>
      <c r="C634" s="6" t="s">
        <v>7</v>
      </c>
      <c r="D634" s="6" t="s">
        <v>67</v>
      </c>
      <c r="E634" s="6" t="s">
        <v>67</v>
      </c>
      <c r="F634" s="6" t="s">
        <v>960</v>
      </c>
      <c r="G634" s="6"/>
      <c r="H634" s="1"/>
      <c r="I634" s="5"/>
      <c r="J634" s="5"/>
      <c r="K634" s="1"/>
      <c r="L634" s="5"/>
      <c r="M634" s="5"/>
      <c r="N634" s="26"/>
      <c r="O634" s="1"/>
      <c r="P634" s="1"/>
      <c r="Q634" s="1"/>
      <c r="R634" s="1"/>
      <c r="S634" s="1"/>
      <c r="T634" s="1"/>
      <c r="U634" s="1"/>
      <c r="V634" s="5"/>
      <c r="W634" s="5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37" t="e">
        <f>BQ634+BP634+BO634+BN634+BM634+#REF!+#REF!+BG634+BF634+#REF!+BC634+#REF!+#REF!+AY634+#REF!+#REF!+#REF!+#REF!+AS634+#REF!+#REF!+#REF!+#REF!+AM634+AK634+#REF!+#REF!+#REF!+AF634+AD634+AC634+AB634+BL634+AA634+Z634+Y634+X634+U634+T634+S634+R634+Q634+P634+O634+N634+M634+L634+K634+J634+I634+H634</f>
        <v>#REF!</v>
      </c>
    </row>
    <row r="635" spans="1:70" hidden="1">
      <c r="A635" s="6" t="s">
        <v>6567</v>
      </c>
      <c r="B635" s="6" t="s">
        <v>7597</v>
      </c>
      <c r="C635" s="6" t="s">
        <v>151</v>
      </c>
      <c r="D635" s="6"/>
      <c r="E635" s="6" t="s">
        <v>8186</v>
      </c>
      <c r="F635" s="6" t="s">
        <v>960</v>
      </c>
      <c r="G635" s="6"/>
      <c r="H635" s="1"/>
      <c r="I635" s="5"/>
      <c r="J635" s="5"/>
      <c r="K635" s="1"/>
      <c r="L635" s="5"/>
      <c r="M635" s="5"/>
      <c r="N635" s="26"/>
      <c r="O635" s="1"/>
      <c r="P635" s="1"/>
      <c r="Q635" s="1"/>
      <c r="R635" s="1"/>
      <c r="S635" s="1"/>
      <c r="T635" s="1"/>
      <c r="U635" s="1"/>
      <c r="V635" s="5"/>
      <c r="W635" s="5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37" t="e">
        <f>BQ635+BP635+BO635+BN635+BM635+#REF!+#REF!+BG635+BF635+#REF!+BC635+#REF!+#REF!+AY635+#REF!+#REF!+#REF!+#REF!+AS635+#REF!+#REF!+#REF!+#REF!+AM635+AK635+#REF!+#REF!+#REF!+AF635+AD635+AC635+AB635+BL635+AA635+Z635+Y635+X635+U635+T635+S635+R635+Q635+P635+O635+N635+M635+L635+K635+J635+I635+H635</f>
        <v>#REF!</v>
      </c>
    </row>
    <row r="636" spans="1:70" hidden="1">
      <c r="A636" s="6" t="s">
        <v>1019</v>
      </c>
      <c r="B636" s="6" t="s">
        <v>1020</v>
      </c>
      <c r="C636" s="6" t="s">
        <v>7</v>
      </c>
      <c r="D636" s="6" t="s">
        <v>67</v>
      </c>
      <c r="E636" s="6" t="s">
        <v>67</v>
      </c>
      <c r="F636" s="6" t="s">
        <v>960</v>
      </c>
      <c r="G636" s="6"/>
      <c r="H636" s="1"/>
      <c r="I636" s="5"/>
      <c r="J636" s="5"/>
      <c r="K636" s="1"/>
      <c r="L636" s="5"/>
      <c r="M636" s="5"/>
      <c r="N636" s="26"/>
      <c r="O636" s="1"/>
      <c r="P636" s="1"/>
      <c r="Q636" s="1"/>
      <c r="R636" s="1"/>
      <c r="S636" s="1"/>
      <c r="T636" s="1"/>
      <c r="U636" s="1"/>
      <c r="V636" s="5"/>
      <c r="W636" s="5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37" t="e">
        <f>BQ636+BP636+BO636+BN636+BM636+#REF!+#REF!+BG636+BF636+#REF!+BC636+#REF!+#REF!+AY636+#REF!+#REF!+#REF!+#REF!+AS636+#REF!+#REF!+#REF!+#REF!+AM636+AK636+#REF!+#REF!+#REF!+AF636+AD636+AC636+AB636+BL636+AA636+Z636+Y636+X636+U636+T636+S636+R636+Q636+P636+O636+N636+M636+L636+K636+J636+I636+H636</f>
        <v>#REF!</v>
      </c>
    </row>
    <row r="637" spans="1:70" hidden="1">
      <c r="A637" s="6" t="s">
        <v>6568</v>
      </c>
      <c r="B637" s="6" t="s">
        <v>7598</v>
      </c>
      <c r="C637" s="6" t="s">
        <v>151</v>
      </c>
      <c r="D637" s="6"/>
      <c r="E637" s="6" t="s">
        <v>8186</v>
      </c>
      <c r="F637" s="6" t="s">
        <v>960</v>
      </c>
      <c r="G637" s="6"/>
      <c r="H637" s="1"/>
      <c r="I637" s="5"/>
      <c r="J637" s="5"/>
      <c r="K637" s="1"/>
      <c r="L637" s="5"/>
      <c r="M637" s="5"/>
      <c r="N637" s="26"/>
      <c r="O637" s="1"/>
      <c r="P637" s="1"/>
      <c r="Q637" s="1"/>
      <c r="R637" s="1"/>
      <c r="S637" s="1"/>
      <c r="T637" s="1"/>
      <c r="U637" s="1"/>
      <c r="V637" s="5"/>
      <c r="W637" s="5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37" t="e">
        <f>BQ637+BP637+BO637+BN637+BM637+#REF!+#REF!+BG637+BF637+#REF!+BC637+#REF!+#REF!+AY637+#REF!+#REF!+#REF!+#REF!+AS637+#REF!+#REF!+#REF!+#REF!+AM637+AK637+#REF!+#REF!+#REF!+AF637+AD637+AC637+AB637+BL637+AA637+Z637+Y637+X637+U637+T637+S637+R637+Q637+P637+O637+N637+M637+L637+K637+J637+I637+H637</f>
        <v>#REF!</v>
      </c>
    </row>
    <row r="638" spans="1:70" hidden="1">
      <c r="A638" s="6" t="s">
        <v>1021</v>
      </c>
      <c r="B638" s="6" t="s">
        <v>1022</v>
      </c>
      <c r="C638" s="6" t="s">
        <v>7</v>
      </c>
      <c r="D638" s="6" t="s">
        <v>67</v>
      </c>
      <c r="E638" s="6" t="s">
        <v>67</v>
      </c>
      <c r="F638" s="6" t="s">
        <v>960</v>
      </c>
      <c r="G638" s="6"/>
      <c r="H638" s="1"/>
      <c r="I638" s="5"/>
      <c r="J638" s="5"/>
      <c r="K638" s="1"/>
      <c r="L638" s="5"/>
      <c r="M638" s="5"/>
      <c r="N638" s="26"/>
      <c r="O638" s="1"/>
      <c r="P638" s="1"/>
      <c r="Q638" s="1"/>
      <c r="R638" s="1"/>
      <c r="S638" s="1"/>
      <c r="T638" s="1"/>
      <c r="U638" s="1"/>
      <c r="V638" s="5"/>
      <c r="W638" s="5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37" t="e">
        <f>BQ638+BP638+BO638+BN638+BM638+#REF!+#REF!+BG638+BF638+#REF!+BC638+#REF!+#REF!+AY638+#REF!+#REF!+#REF!+#REF!+AS638+#REF!+#REF!+#REF!+#REF!+AM638+AK638+#REF!+#REF!+#REF!+AF638+AD638+AC638+AB638+BL638+AA638+Z638+Y638+X638+U638+T638+S638+R638+Q638+P638+O638+N638+M638+L638+K638+J638+I638+H638</f>
        <v>#REF!</v>
      </c>
    </row>
    <row r="639" spans="1:70" hidden="1">
      <c r="A639" s="6" t="s">
        <v>1023</v>
      </c>
      <c r="B639" s="6" t="s">
        <v>1024</v>
      </c>
      <c r="C639" s="6" t="s">
        <v>7</v>
      </c>
      <c r="D639" s="6" t="s">
        <v>67</v>
      </c>
      <c r="E639" s="6" t="s">
        <v>67</v>
      </c>
      <c r="F639" s="6" t="s">
        <v>960</v>
      </c>
      <c r="G639" s="6"/>
      <c r="H639" s="1"/>
      <c r="I639" s="5"/>
      <c r="J639" s="5"/>
      <c r="K639" s="1"/>
      <c r="L639" s="5"/>
      <c r="M639" s="5"/>
      <c r="N639" s="26"/>
      <c r="O639" s="1"/>
      <c r="P639" s="1"/>
      <c r="Q639" s="1"/>
      <c r="R639" s="1"/>
      <c r="S639" s="1"/>
      <c r="T639" s="1"/>
      <c r="U639" s="1"/>
      <c r="V639" s="5"/>
      <c r="W639" s="5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37" t="e">
        <f>BQ639+BP639+BO639+BN639+BM639+#REF!+#REF!+BG639+BF639+#REF!+BC639+#REF!+#REF!+AY639+#REF!+#REF!+#REF!+#REF!+AS639+#REF!+#REF!+#REF!+#REF!+AM639+AK639+#REF!+#REF!+#REF!+AF639+AD639+AC639+AB639+BL639+AA639+Z639+Y639+X639+U639+T639+S639+R639+Q639+P639+O639+N639+M639+L639+K639+J639+I639+H639</f>
        <v>#REF!</v>
      </c>
    </row>
    <row r="640" spans="1:70" hidden="1">
      <c r="A640" s="6" t="s">
        <v>7196</v>
      </c>
      <c r="B640" s="6" t="s">
        <v>7391</v>
      </c>
      <c r="C640" s="6" t="s">
        <v>7</v>
      </c>
      <c r="D640" s="6" t="s">
        <v>8180</v>
      </c>
      <c r="E640" s="6" t="s">
        <v>8182</v>
      </c>
      <c r="F640" s="6" t="s">
        <v>960</v>
      </c>
      <c r="G640" s="6"/>
      <c r="H640" s="1"/>
      <c r="I640" s="5"/>
      <c r="J640" s="5"/>
      <c r="K640" s="1"/>
      <c r="L640" s="5"/>
      <c r="M640" s="5"/>
      <c r="N640" s="26"/>
      <c r="O640" s="1"/>
      <c r="P640" s="1"/>
      <c r="Q640" s="1"/>
      <c r="R640" s="1"/>
      <c r="S640" s="1"/>
      <c r="T640" s="1"/>
      <c r="U640" s="1"/>
      <c r="V640" s="5"/>
      <c r="W640" s="5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37" t="e">
        <f>BQ640+BP640+BO640+BN640+BM640+#REF!+#REF!+BG640+BF640+#REF!+BC640+#REF!+#REF!+AY640+#REF!+#REF!+#REF!+#REF!+AS640+#REF!+#REF!+#REF!+#REF!+AM640+AK640+#REF!+#REF!+#REF!+AF640+AD640+AC640+AB640+BL640+AA640+Z640+Y640+X640+U640+T640+S640+R640+Q640+P640+O640+N640+M640+L640+K640+J640+I640+H640</f>
        <v>#REF!</v>
      </c>
    </row>
    <row r="641" spans="1:70" hidden="1">
      <c r="A641" s="6" t="s">
        <v>6569</v>
      </c>
      <c r="B641" s="6" t="s">
        <v>7599</v>
      </c>
      <c r="C641" s="6" t="s">
        <v>151</v>
      </c>
      <c r="D641" s="6"/>
      <c r="E641" s="6" t="s">
        <v>8186</v>
      </c>
      <c r="F641" s="6" t="s">
        <v>960</v>
      </c>
      <c r="G641" s="6"/>
      <c r="H641" s="1"/>
      <c r="I641" s="5"/>
      <c r="J641" s="5"/>
      <c r="K641" s="1"/>
      <c r="L641" s="5"/>
      <c r="M641" s="5"/>
      <c r="N641" s="26"/>
      <c r="O641" s="1"/>
      <c r="P641" s="1"/>
      <c r="Q641" s="1"/>
      <c r="R641" s="1"/>
      <c r="S641" s="1"/>
      <c r="T641" s="1"/>
      <c r="U641" s="1"/>
      <c r="V641" s="5"/>
      <c r="W641" s="5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37" t="e">
        <f>BQ641+BP641+BO641+BN641+BM641+#REF!+#REF!+BG641+BF641+#REF!+BC641+#REF!+#REF!+AY641+#REF!+#REF!+#REF!+#REF!+AS641+#REF!+#REF!+#REF!+#REF!+AM641+AK641+#REF!+#REF!+#REF!+AF641+AD641+AC641+AB641+BL641+AA641+Z641+Y641+X641+U641+T641+S641+R641+Q641+P641+O641+N641+M641+L641+K641+J641+I641+H641</f>
        <v>#REF!</v>
      </c>
    </row>
    <row r="642" spans="1:70" hidden="1">
      <c r="A642" s="6" t="s">
        <v>6570</v>
      </c>
      <c r="B642" s="6" t="s">
        <v>7600</v>
      </c>
      <c r="C642" s="6" t="s">
        <v>151</v>
      </c>
      <c r="D642" s="6"/>
      <c r="E642" s="6" t="s">
        <v>8186</v>
      </c>
      <c r="F642" s="6" t="s">
        <v>960</v>
      </c>
      <c r="G642" s="6"/>
      <c r="H642" s="1"/>
      <c r="I642" s="5"/>
      <c r="J642" s="5"/>
      <c r="K642" s="1"/>
      <c r="L642" s="5"/>
      <c r="M642" s="5"/>
      <c r="N642" s="26"/>
      <c r="O642" s="1"/>
      <c r="P642" s="1"/>
      <c r="Q642" s="1"/>
      <c r="R642" s="1"/>
      <c r="S642" s="1"/>
      <c r="T642" s="1"/>
      <c r="U642" s="1"/>
      <c r="V642" s="5"/>
      <c r="W642" s="5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37" t="e">
        <f>BQ642+BP642+BO642+BN642+BM642+#REF!+#REF!+BG642+BF642+#REF!+BC642+#REF!+#REF!+AY642+#REF!+#REF!+#REF!+#REF!+AS642+#REF!+#REF!+#REF!+#REF!+AM642+AK642+#REF!+#REF!+#REF!+AF642+AD642+AC642+AB642+BL642+AA642+Z642+Y642+X642+U642+T642+S642+R642+Q642+P642+O642+N642+M642+L642+K642+J642+I642+H642</f>
        <v>#REF!</v>
      </c>
    </row>
    <row r="643" spans="1:70" hidden="1">
      <c r="A643" s="6" t="s">
        <v>1127</v>
      </c>
      <c r="B643" s="6" t="s">
        <v>1128</v>
      </c>
      <c r="C643" s="6" t="s">
        <v>151</v>
      </c>
      <c r="D643" s="6"/>
      <c r="E643" s="6" t="s">
        <v>152</v>
      </c>
      <c r="F643" s="6" t="s">
        <v>960</v>
      </c>
      <c r="G643" s="6"/>
      <c r="H643" s="1"/>
      <c r="I643" s="5"/>
      <c r="J643" s="5"/>
      <c r="K643" s="1"/>
      <c r="L643" s="5"/>
      <c r="M643" s="5"/>
      <c r="N643" s="26"/>
      <c r="O643" s="1"/>
      <c r="P643" s="1"/>
      <c r="Q643" s="1"/>
      <c r="R643" s="1"/>
      <c r="S643" s="1"/>
      <c r="T643" s="1"/>
      <c r="U643" s="1"/>
      <c r="V643" s="5"/>
      <c r="W643" s="5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37" t="e">
        <f>BQ643+BP643+BO643+BN643+BM643+#REF!+#REF!+BG643+BF643+#REF!+BC643+#REF!+#REF!+AY643+#REF!+#REF!+#REF!+#REF!+AS643+#REF!+#REF!+#REF!+#REF!+AM643+AK643+#REF!+#REF!+#REF!+AF643+AD643+AC643+AB643+BL643+AA643+Z643+Y643+X643+U643+T643+S643+R643+Q643+P643+O643+N643+M643+L643+K643+J643+I643+H643</f>
        <v>#REF!</v>
      </c>
    </row>
    <row r="644" spans="1:70" hidden="1">
      <c r="A644" s="6" t="s">
        <v>7289</v>
      </c>
      <c r="B644" s="6" t="s">
        <v>6969</v>
      </c>
      <c r="C644" s="6" t="s">
        <v>151</v>
      </c>
      <c r="D644" s="6"/>
      <c r="E644" s="6" t="s">
        <v>8200</v>
      </c>
      <c r="F644" s="6" t="s">
        <v>960</v>
      </c>
      <c r="G644" s="6"/>
      <c r="H644" s="1"/>
      <c r="I644" s="5"/>
      <c r="J644" s="5"/>
      <c r="K644" s="1"/>
      <c r="L644" s="5"/>
      <c r="M644" s="5"/>
      <c r="N644" s="26"/>
      <c r="O644" s="1"/>
      <c r="P644" s="1"/>
      <c r="Q644" s="1"/>
      <c r="R644" s="1"/>
      <c r="S644" s="1"/>
      <c r="T644" s="1"/>
      <c r="U644" s="1"/>
      <c r="V644" s="5"/>
      <c r="W644" s="5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37" t="e">
        <f>BQ644+BP644+BO644+BN644+BM644+#REF!+#REF!+BG644+BF644+#REF!+BC644+#REF!+#REF!+AY644+#REF!+#REF!+#REF!+#REF!+AS644+#REF!+#REF!+#REF!+#REF!+AM644+AK644+#REF!+#REF!+#REF!+AF644+AD644+AC644+AB644+BL644+AA644+Z644+Y644+X644+U644+T644+S644+R644+Q644+P644+O644+N644+M644+L644+K644+J644+I644+H644</f>
        <v>#REF!</v>
      </c>
    </row>
    <row r="645" spans="1:70" hidden="1">
      <c r="A645" s="6" t="s">
        <v>1129</v>
      </c>
      <c r="B645" s="6" t="s">
        <v>1130</v>
      </c>
      <c r="C645" s="6" t="s">
        <v>151</v>
      </c>
      <c r="D645" s="6"/>
      <c r="E645" s="6" t="s">
        <v>152</v>
      </c>
      <c r="F645" s="6" t="s">
        <v>960</v>
      </c>
      <c r="G645" s="6"/>
      <c r="H645" s="1"/>
      <c r="I645" s="5"/>
      <c r="J645" s="5"/>
      <c r="K645" s="1"/>
      <c r="L645" s="5"/>
      <c r="M645" s="5"/>
      <c r="N645" s="26"/>
      <c r="O645" s="1"/>
      <c r="P645" s="1"/>
      <c r="Q645" s="1"/>
      <c r="R645" s="1"/>
      <c r="S645" s="1"/>
      <c r="T645" s="1"/>
      <c r="U645" s="1"/>
      <c r="V645" s="5"/>
      <c r="W645" s="5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37" t="e">
        <f>BQ645+BP645+BO645+BN645+BM645+#REF!+#REF!+BG645+BF645+#REF!+BC645+#REF!+#REF!+AY645+#REF!+#REF!+#REF!+#REF!+AS645+#REF!+#REF!+#REF!+#REF!+AM645+AK645+#REF!+#REF!+#REF!+AF645+AD645+AC645+AB645+BL645+AA645+Z645+Y645+X645+U645+T645+S645+R645+Q645+P645+O645+N645+M645+L645+K645+J645+I645+H645</f>
        <v>#REF!</v>
      </c>
    </row>
    <row r="646" spans="1:70" hidden="1">
      <c r="A646" s="6" t="s">
        <v>1131</v>
      </c>
      <c r="B646" s="6" t="s">
        <v>1132</v>
      </c>
      <c r="C646" s="6" t="s">
        <v>151</v>
      </c>
      <c r="D646" s="6"/>
      <c r="E646" s="6" t="s">
        <v>152</v>
      </c>
      <c r="F646" s="6" t="s">
        <v>960</v>
      </c>
      <c r="G646" s="6"/>
      <c r="H646" s="1"/>
      <c r="I646" s="5"/>
      <c r="J646" s="5"/>
      <c r="K646" s="1"/>
      <c r="L646" s="5"/>
      <c r="M646" s="5"/>
      <c r="N646" s="26"/>
      <c r="O646" s="1"/>
      <c r="P646" s="1"/>
      <c r="Q646" s="1"/>
      <c r="R646" s="1"/>
      <c r="S646" s="1"/>
      <c r="T646" s="1"/>
      <c r="U646" s="1"/>
      <c r="V646" s="5"/>
      <c r="W646" s="5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37" t="e">
        <f>BQ646+BP646+BO646+BN646+BM646+#REF!+#REF!+BG646+BF646+#REF!+BC646+#REF!+#REF!+AY646+#REF!+#REF!+#REF!+#REF!+AS646+#REF!+#REF!+#REF!+#REF!+AM646+AK646+#REF!+#REF!+#REF!+AF646+AD646+AC646+AB646+BL646+AA646+Z646+Y646+X646+U646+T646+S646+R646+Q646+P646+O646+N646+M646+L646+K646+J646+I646+H646</f>
        <v>#REF!</v>
      </c>
    </row>
    <row r="647" spans="1:70" hidden="1">
      <c r="A647" s="6" t="s">
        <v>7197</v>
      </c>
      <c r="B647" s="6" t="s">
        <v>7392</v>
      </c>
      <c r="C647" s="6" t="s">
        <v>7</v>
      </c>
      <c r="D647" s="6" t="s">
        <v>8180</v>
      </c>
      <c r="E647" s="6" t="s">
        <v>8188</v>
      </c>
      <c r="F647" s="6" t="s">
        <v>960</v>
      </c>
      <c r="G647" s="6"/>
      <c r="H647" s="1"/>
      <c r="I647" s="5"/>
      <c r="J647" s="1"/>
      <c r="K647" s="1"/>
      <c r="L647" s="5"/>
      <c r="M647" s="5"/>
      <c r="N647" s="26"/>
      <c r="O647" s="1"/>
      <c r="P647" s="1"/>
      <c r="Q647" s="1"/>
      <c r="R647" s="1"/>
      <c r="S647" s="1"/>
      <c r="T647" s="1"/>
      <c r="U647" s="1"/>
      <c r="V647" s="5"/>
      <c r="W647" s="5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37" t="e">
        <f>BQ647+BP647+BO647+BN647+BM647+#REF!+#REF!+BG647+BF647+#REF!+BC647+#REF!+#REF!+AY647+#REF!+#REF!+#REF!+#REF!+AS647+#REF!+#REF!+#REF!+#REF!+AM647+AK647+#REF!+#REF!+#REF!+AF647+AD647+AC647+AB647+BL647+AA647+Z647+Y647+X647+U647+T647+S647+R647+Q647+P647+O647+N647+M647+L647+K647+J647+I647+H647</f>
        <v>#REF!</v>
      </c>
    </row>
    <row r="648" spans="1:70" hidden="1">
      <c r="A648" s="6" t="s">
        <v>7290</v>
      </c>
      <c r="B648" s="6" t="s">
        <v>7601</v>
      </c>
      <c r="C648" s="6" t="s">
        <v>151</v>
      </c>
      <c r="D648" s="6"/>
      <c r="E648" s="6" t="s">
        <v>8188</v>
      </c>
      <c r="F648" s="6" t="s">
        <v>960</v>
      </c>
      <c r="G648" s="6"/>
      <c r="H648" s="1"/>
      <c r="I648" s="5"/>
      <c r="J648" s="5"/>
      <c r="K648" s="1"/>
      <c r="L648" s="5"/>
      <c r="M648" s="5"/>
      <c r="N648" s="26"/>
      <c r="O648" s="1"/>
      <c r="P648" s="1"/>
      <c r="Q648" s="1"/>
      <c r="R648" s="1"/>
      <c r="S648" s="1"/>
      <c r="T648" s="1"/>
      <c r="U648" s="1"/>
      <c r="V648" s="5"/>
      <c r="W648" s="5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37" t="e">
        <f>BQ648+BP648+BO648+BN648+BM648+#REF!+#REF!+BG648+BF648+#REF!+BC648+#REF!+#REF!+AY648+#REF!+#REF!+#REF!+#REF!+AS648+#REF!+#REF!+#REF!+#REF!+AM648+AK648+#REF!+#REF!+#REF!+AF648+AD648+AC648+AB648+BL648+AA648+Z648+Y648+X648+U648+T648+S648+R648+Q648+P648+O648+N648+M648+L648+K648+J648+I648+H648</f>
        <v>#REF!</v>
      </c>
    </row>
    <row r="649" spans="1:70" hidden="1">
      <c r="A649" s="6" t="s">
        <v>7291</v>
      </c>
      <c r="B649" s="6" t="s">
        <v>7602</v>
      </c>
      <c r="C649" s="6" t="s">
        <v>151</v>
      </c>
      <c r="D649" s="6"/>
      <c r="E649" s="6" t="s">
        <v>8188</v>
      </c>
      <c r="F649" s="6" t="s">
        <v>960</v>
      </c>
      <c r="G649" s="6"/>
      <c r="H649" s="1"/>
      <c r="I649" s="5"/>
      <c r="J649" s="5"/>
      <c r="K649" s="1"/>
      <c r="L649" s="5"/>
      <c r="M649" s="5"/>
      <c r="N649" s="26"/>
      <c r="O649" s="1"/>
      <c r="P649" s="1"/>
      <c r="Q649" s="1"/>
      <c r="R649" s="1"/>
      <c r="S649" s="1"/>
      <c r="T649" s="1"/>
      <c r="U649" s="1"/>
      <c r="V649" s="5"/>
      <c r="W649" s="5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37" t="e">
        <f>BQ649+BP649+BO649+BN649+BM649+#REF!+#REF!+BG649+BF649+#REF!+BC649+#REF!+#REF!+AY649+#REF!+#REF!+#REF!+#REF!+AS649+#REF!+#REF!+#REF!+#REF!+AM649+AK649+#REF!+#REF!+#REF!+AF649+AD649+AC649+AB649+BL649+AA649+Z649+Y649+X649+U649+T649+S649+R649+Q649+P649+O649+N649+M649+L649+K649+J649+I649+H649</f>
        <v>#REF!</v>
      </c>
    </row>
    <row r="650" spans="1:70" hidden="1">
      <c r="A650" s="6" t="s">
        <v>7292</v>
      </c>
      <c r="B650" s="6" t="s">
        <v>7603</v>
      </c>
      <c r="C650" s="6" t="s">
        <v>151</v>
      </c>
      <c r="D650" s="6"/>
      <c r="E650" s="6" t="s">
        <v>8188</v>
      </c>
      <c r="F650" s="6" t="s">
        <v>960</v>
      </c>
      <c r="G650" s="6"/>
      <c r="H650" s="1"/>
      <c r="I650" s="5"/>
      <c r="J650" s="5"/>
      <c r="K650" s="1"/>
      <c r="L650" s="5"/>
      <c r="M650" s="5"/>
      <c r="N650" s="26"/>
      <c r="O650" s="1"/>
      <c r="P650" s="1"/>
      <c r="Q650" s="1"/>
      <c r="R650" s="1"/>
      <c r="S650" s="1"/>
      <c r="T650" s="1"/>
      <c r="U650" s="1"/>
      <c r="V650" s="5"/>
      <c r="W650" s="5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37" t="e">
        <f>BQ650+BP650+BO650+BN650+BM650+#REF!+#REF!+BG650+BF650+#REF!+BC650+#REF!+#REF!+AY650+#REF!+#REF!+#REF!+#REF!+AS650+#REF!+#REF!+#REF!+#REF!+AM650+AK650+#REF!+#REF!+#REF!+AF650+AD650+AC650+AB650+BL650+AA650+Z650+Y650+X650+U650+T650+S650+R650+Q650+P650+O650+N650+M650+L650+K650+J650+I650+H650</f>
        <v>#REF!</v>
      </c>
    </row>
    <row r="651" spans="1:70" hidden="1">
      <c r="A651" s="6" t="s">
        <v>7293</v>
      </c>
      <c r="B651" s="6" t="s">
        <v>7604</v>
      </c>
      <c r="C651" s="6" t="s">
        <v>151</v>
      </c>
      <c r="D651" s="6"/>
      <c r="E651" s="6" t="s">
        <v>8188</v>
      </c>
      <c r="F651" s="6" t="s">
        <v>960</v>
      </c>
      <c r="G651" s="6"/>
      <c r="H651" s="1"/>
      <c r="I651" s="5"/>
      <c r="J651" s="5"/>
      <c r="K651" s="1"/>
      <c r="L651" s="5"/>
      <c r="M651" s="5"/>
      <c r="N651" s="26"/>
      <c r="O651" s="1"/>
      <c r="P651" s="1"/>
      <c r="Q651" s="1"/>
      <c r="R651" s="1"/>
      <c r="S651" s="1"/>
      <c r="T651" s="1"/>
      <c r="U651" s="1"/>
      <c r="V651" s="5"/>
      <c r="W651" s="5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37" t="e">
        <f>BQ651+BP651+BO651+BN651+BM651+#REF!+#REF!+BG651+BF651+#REF!+BC651+#REF!+#REF!+AY651+#REF!+#REF!+#REF!+#REF!+AS651+#REF!+#REF!+#REF!+#REF!+AM651+AK651+#REF!+#REF!+#REF!+AF651+AD651+AC651+AB651+BL651+AA651+Z651+Y651+X651+U651+T651+S651+R651+Q651+P651+O651+N651+M651+L651+K651+J651+I651+H651</f>
        <v>#REF!</v>
      </c>
    </row>
    <row r="652" spans="1:70" hidden="1">
      <c r="A652" s="6" t="s">
        <v>7294</v>
      </c>
      <c r="B652" s="6" t="s">
        <v>7605</v>
      </c>
      <c r="C652" s="6" t="s">
        <v>151</v>
      </c>
      <c r="D652" s="6"/>
      <c r="E652" s="6" t="s">
        <v>8188</v>
      </c>
      <c r="F652" s="6" t="s">
        <v>960</v>
      </c>
      <c r="G652" s="6"/>
      <c r="H652" s="1"/>
      <c r="I652" s="5"/>
      <c r="J652" s="5"/>
      <c r="K652" s="1"/>
      <c r="L652" s="5"/>
      <c r="M652" s="5"/>
      <c r="N652" s="26"/>
      <c r="O652" s="1"/>
      <c r="P652" s="1"/>
      <c r="Q652" s="1"/>
      <c r="R652" s="1"/>
      <c r="S652" s="1"/>
      <c r="T652" s="1"/>
      <c r="U652" s="1"/>
      <c r="V652" s="5"/>
      <c r="W652" s="5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37" t="e">
        <f>BQ652+BP652+BO652+BN652+BM652+#REF!+#REF!+BG652+BF652+#REF!+BC652+#REF!+#REF!+AY652+#REF!+#REF!+#REF!+#REF!+AS652+#REF!+#REF!+#REF!+#REF!+AM652+AK652+#REF!+#REF!+#REF!+AF652+AD652+AC652+AB652+BL652+AA652+Z652+Y652+X652+U652+T652+S652+R652+Q652+P652+O652+N652+M652+L652+K652+J652+I652+H652</f>
        <v>#REF!</v>
      </c>
    </row>
    <row r="653" spans="1:70" hidden="1">
      <c r="A653" s="6" t="s">
        <v>7295</v>
      </c>
      <c r="B653" s="6" t="s">
        <v>7606</v>
      </c>
      <c r="C653" s="6" t="s">
        <v>151</v>
      </c>
      <c r="D653" s="6"/>
      <c r="E653" s="6" t="s">
        <v>8188</v>
      </c>
      <c r="F653" s="6" t="s">
        <v>960</v>
      </c>
      <c r="G653" s="6"/>
      <c r="H653" s="1"/>
      <c r="I653" s="5"/>
      <c r="J653" s="5"/>
      <c r="K653" s="1"/>
      <c r="L653" s="5"/>
      <c r="M653" s="5"/>
      <c r="N653" s="26"/>
      <c r="O653" s="1"/>
      <c r="P653" s="1"/>
      <c r="Q653" s="1"/>
      <c r="R653" s="1"/>
      <c r="S653" s="1"/>
      <c r="T653" s="1"/>
      <c r="U653" s="1"/>
      <c r="V653" s="5"/>
      <c r="W653" s="5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37" t="e">
        <f>BQ653+BP653+BO653+BN653+BM653+#REF!+#REF!+BG653+BF653+#REF!+BC653+#REF!+#REF!+AY653+#REF!+#REF!+#REF!+#REF!+AS653+#REF!+#REF!+#REF!+#REF!+AM653+AK653+#REF!+#REF!+#REF!+AF653+AD653+AC653+AB653+BL653+AA653+Z653+Y653+X653+U653+T653+S653+R653+Q653+P653+O653+N653+M653+L653+K653+J653+I653+H653</f>
        <v>#REF!</v>
      </c>
    </row>
    <row r="654" spans="1:70" hidden="1">
      <c r="A654" s="6" t="s">
        <v>7296</v>
      </c>
      <c r="B654" s="6" t="s">
        <v>7607</v>
      </c>
      <c r="C654" s="6" t="s">
        <v>151</v>
      </c>
      <c r="D654" s="6"/>
      <c r="E654" s="6" t="s">
        <v>8188</v>
      </c>
      <c r="F654" s="6" t="s">
        <v>960</v>
      </c>
      <c r="G654" s="6"/>
      <c r="H654" s="1"/>
      <c r="I654" s="5"/>
      <c r="J654" s="5"/>
      <c r="K654" s="1"/>
      <c r="L654" s="5"/>
      <c r="M654" s="5"/>
      <c r="N654" s="26"/>
      <c r="O654" s="1"/>
      <c r="P654" s="1"/>
      <c r="Q654" s="1"/>
      <c r="R654" s="1"/>
      <c r="S654" s="1"/>
      <c r="T654" s="1"/>
      <c r="U654" s="1"/>
      <c r="V654" s="5"/>
      <c r="W654" s="5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37" t="e">
        <f>BQ654+BP654+BO654+BN654+BM654+#REF!+#REF!+BG654+BF654+#REF!+BC654+#REF!+#REF!+AY654+#REF!+#REF!+#REF!+#REF!+AS654+#REF!+#REF!+#REF!+#REF!+AM654+AK654+#REF!+#REF!+#REF!+AF654+AD654+AC654+AB654+BL654+AA654+Z654+Y654+X654+U654+T654+S654+R654+Q654+P654+O654+N654+M654+L654+K654+J654+I654+H654</f>
        <v>#REF!</v>
      </c>
    </row>
    <row r="655" spans="1:70" hidden="1">
      <c r="A655" s="6" t="s">
        <v>7297</v>
      </c>
      <c r="B655" s="6" t="s">
        <v>7608</v>
      </c>
      <c r="C655" s="6" t="s">
        <v>151</v>
      </c>
      <c r="D655" s="6"/>
      <c r="E655" s="6" t="s">
        <v>8188</v>
      </c>
      <c r="F655" s="6" t="s">
        <v>960</v>
      </c>
      <c r="G655" s="6"/>
      <c r="H655" s="1"/>
      <c r="I655" s="5"/>
      <c r="J655" s="5"/>
      <c r="K655" s="1"/>
      <c r="L655" s="5"/>
      <c r="M655" s="5"/>
      <c r="N655" s="26"/>
      <c r="O655" s="1"/>
      <c r="P655" s="1"/>
      <c r="Q655" s="1"/>
      <c r="R655" s="1"/>
      <c r="S655" s="1"/>
      <c r="T655" s="1"/>
      <c r="U655" s="1"/>
      <c r="V655" s="5"/>
      <c r="W655" s="5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37" t="e">
        <f>BQ655+BP655+BO655+BN655+BM655+#REF!+#REF!+BG655+BF655+#REF!+BC655+#REF!+#REF!+AY655+#REF!+#REF!+#REF!+#REF!+AS655+#REF!+#REF!+#REF!+#REF!+AM655+AK655+#REF!+#REF!+#REF!+AF655+AD655+AC655+AB655+BL655+AA655+Z655+Y655+X655+U655+T655+S655+R655+Q655+P655+O655+N655+M655+L655+K655+J655+I655+H655</f>
        <v>#REF!</v>
      </c>
    </row>
    <row r="656" spans="1:70" hidden="1">
      <c r="A656" s="6" t="s">
        <v>7298</v>
      </c>
      <c r="B656" s="6" t="s">
        <v>7609</v>
      </c>
      <c r="C656" s="6" t="s">
        <v>151</v>
      </c>
      <c r="D656" s="6"/>
      <c r="E656" s="6" t="s">
        <v>8188</v>
      </c>
      <c r="F656" s="6" t="s">
        <v>960</v>
      </c>
      <c r="G656" s="6"/>
      <c r="H656" s="1"/>
      <c r="I656" s="5"/>
      <c r="J656" s="5"/>
      <c r="K656" s="1"/>
      <c r="L656" s="5"/>
      <c r="M656" s="5"/>
      <c r="N656" s="26"/>
      <c r="O656" s="1"/>
      <c r="P656" s="1"/>
      <c r="Q656" s="1"/>
      <c r="R656" s="1"/>
      <c r="S656" s="1"/>
      <c r="T656" s="1"/>
      <c r="U656" s="1"/>
      <c r="V656" s="5"/>
      <c r="W656" s="5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37" t="e">
        <f>BQ656+BP656+BO656+BN656+BM656+#REF!+#REF!+BG656+BF656+#REF!+BC656+#REF!+#REF!+AY656+#REF!+#REF!+#REF!+#REF!+AS656+#REF!+#REF!+#REF!+#REF!+AM656+AK656+#REF!+#REF!+#REF!+AF656+AD656+AC656+AB656+BL656+AA656+Z656+Y656+X656+U656+T656+S656+R656+Q656+P656+O656+N656+M656+L656+K656+J656+I656+H656</f>
        <v>#REF!</v>
      </c>
    </row>
    <row r="657" spans="1:70" hidden="1">
      <c r="A657" s="6" t="s">
        <v>7198</v>
      </c>
      <c r="B657" s="6" t="s">
        <v>1025</v>
      </c>
      <c r="C657" s="6" t="s">
        <v>7</v>
      </c>
      <c r="D657" s="6" t="s">
        <v>8180</v>
      </c>
      <c r="E657" s="6" t="s">
        <v>13</v>
      </c>
      <c r="F657" s="6" t="s">
        <v>960</v>
      </c>
      <c r="G657" s="6"/>
      <c r="H657" s="1"/>
      <c r="I657" s="5"/>
      <c r="J657" s="5"/>
      <c r="K657" s="1"/>
      <c r="L657" s="5"/>
      <c r="M657" s="5"/>
      <c r="N657" s="26"/>
      <c r="O657" s="1"/>
      <c r="P657" s="1"/>
      <c r="Q657" s="1"/>
      <c r="R657" s="1"/>
      <c r="S657" s="1"/>
      <c r="T657" s="1"/>
      <c r="U657" s="1"/>
      <c r="V657" s="5"/>
      <c r="W657" s="5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37" t="e">
        <f>BQ657+BP657+BO657+BN657+BM657+#REF!+#REF!+BG657+BF657+#REF!+BC657+#REF!+#REF!+AY657+#REF!+#REF!+#REF!+#REF!+AS657+#REF!+#REF!+#REF!+#REF!+AM657+AK657+#REF!+#REF!+#REF!+AF657+AD657+AC657+AB657+BL657+AA657+Z657+Y657+X657+U657+T657+S657+R657+Q657+P657+O657+N657+M657+L657+K657+J657+I657+H657</f>
        <v>#REF!</v>
      </c>
    </row>
    <row r="658" spans="1:70" hidden="1">
      <c r="A658" s="6" t="s">
        <v>7299</v>
      </c>
      <c r="B658" s="6" t="s">
        <v>7610</v>
      </c>
      <c r="C658" s="6" t="s">
        <v>151</v>
      </c>
      <c r="D658" s="6"/>
      <c r="E658" s="6" t="s">
        <v>8188</v>
      </c>
      <c r="F658" s="6" t="s">
        <v>960</v>
      </c>
      <c r="G658" s="6"/>
      <c r="H658" s="1"/>
      <c r="I658" s="5"/>
      <c r="J658" s="5"/>
      <c r="K658" s="1"/>
      <c r="L658" s="5"/>
      <c r="M658" s="5"/>
      <c r="N658" s="26"/>
      <c r="O658" s="1"/>
      <c r="P658" s="1"/>
      <c r="Q658" s="1"/>
      <c r="R658" s="1"/>
      <c r="S658" s="1"/>
      <c r="T658" s="1"/>
      <c r="U658" s="1"/>
      <c r="V658" s="5"/>
      <c r="W658" s="5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37" t="e">
        <f>BQ658+BP658+BO658+BN658+BM658+#REF!+#REF!+BG658+BF658+#REF!+BC658+#REF!+#REF!+AY658+#REF!+#REF!+#REF!+#REF!+AS658+#REF!+#REF!+#REF!+#REF!+AM658+AK658+#REF!+#REF!+#REF!+AF658+AD658+AC658+AB658+BL658+AA658+Z658+Y658+X658+U658+T658+S658+R658+Q658+P658+O658+N658+M658+L658+K658+J658+I658+H658</f>
        <v>#REF!</v>
      </c>
    </row>
    <row r="659" spans="1:70" hidden="1">
      <c r="A659" s="6" t="s">
        <v>7300</v>
      </c>
      <c r="B659" s="6" t="s">
        <v>7611</v>
      </c>
      <c r="C659" s="6" t="s">
        <v>151</v>
      </c>
      <c r="D659" s="6"/>
      <c r="E659" s="6" t="s">
        <v>8188</v>
      </c>
      <c r="F659" s="6" t="s">
        <v>960</v>
      </c>
      <c r="G659" s="6"/>
      <c r="H659" s="1"/>
      <c r="I659" s="5"/>
      <c r="J659" s="5"/>
      <c r="K659" s="1"/>
      <c r="L659" s="5"/>
      <c r="M659" s="5"/>
      <c r="N659" s="26"/>
      <c r="O659" s="1"/>
      <c r="P659" s="1"/>
      <c r="Q659" s="1"/>
      <c r="R659" s="1"/>
      <c r="S659" s="1"/>
      <c r="T659" s="1"/>
      <c r="U659" s="1"/>
      <c r="V659" s="5"/>
      <c r="W659" s="5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37" t="e">
        <f>BQ659+BP659+BO659+BN659+BM659+#REF!+#REF!+BG659+BF659+#REF!+BC659+#REF!+#REF!+AY659+#REF!+#REF!+#REF!+#REF!+AS659+#REF!+#REF!+#REF!+#REF!+AM659+AK659+#REF!+#REF!+#REF!+AF659+AD659+AC659+AB659+BL659+AA659+Z659+Y659+X659+U659+T659+S659+R659+Q659+P659+O659+N659+M659+L659+K659+J659+I659+H659</f>
        <v>#REF!</v>
      </c>
    </row>
    <row r="660" spans="1:70" hidden="1">
      <c r="A660" s="6" t="s">
        <v>7301</v>
      </c>
      <c r="B660" s="23" t="s">
        <v>7612</v>
      </c>
      <c r="C660" s="6" t="s">
        <v>151</v>
      </c>
      <c r="D660" s="6"/>
      <c r="E660" s="6" t="s">
        <v>8188</v>
      </c>
      <c r="F660" s="6" t="s">
        <v>960</v>
      </c>
      <c r="G660" s="6"/>
      <c r="H660" s="1"/>
      <c r="I660" s="5"/>
      <c r="J660" s="5"/>
      <c r="K660" s="1"/>
      <c r="L660" s="5"/>
      <c r="M660" s="5"/>
      <c r="N660" s="26"/>
      <c r="O660" s="1"/>
      <c r="P660" s="1"/>
      <c r="Q660" s="1"/>
      <c r="R660" s="1"/>
      <c r="S660" s="1"/>
      <c r="T660" s="1"/>
      <c r="U660" s="1"/>
      <c r="V660" s="5"/>
      <c r="W660" s="5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37" t="e">
        <f>BQ660+BP660+BO660+BN660+BM660+#REF!+#REF!+BG660+BF660+#REF!+BC660+#REF!+#REF!+AY660+#REF!+#REF!+#REF!+#REF!+AS660+#REF!+#REF!+#REF!+#REF!+AM660+AK660+#REF!+#REF!+#REF!+AF660+AD660+AC660+AB660+BL660+AA660+Z660+Y660+X660+U660+T660+S660+R660+Q660+P660+O660+N660+M660+L660+K660+J660+I660+H660</f>
        <v>#REF!</v>
      </c>
    </row>
    <row r="661" spans="1:70" hidden="1">
      <c r="A661" s="6" t="s">
        <v>7302</v>
      </c>
      <c r="B661" s="6" t="s">
        <v>7613</v>
      </c>
      <c r="C661" s="6" t="s">
        <v>151</v>
      </c>
      <c r="D661" s="6"/>
      <c r="E661" s="6" t="s">
        <v>8188</v>
      </c>
      <c r="F661" s="6" t="s">
        <v>960</v>
      </c>
      <c r="G661" s="6"/>
      <c r="H661" s="1"/>
      <c r="I661" s="5"/>
      <c r="J661" s="5"/>
      <c r="K661" s="1"/>
      <c r="L661" s="5"/>
      <c r="M661" s="5"/>
      <c r="N661" s="26"/>
      <c r="O661" s="1"/>
      <c r="P661" s="1"/>
      <c r="Q661" s="1"/>
      <c r="R661" s="1"/>
      <c r="S661" s="1"/>
      <c r="T661" s="1"/>
      <c r="U661" s="1"/>
      <c r="V661" s="5"/>
      <c r="W661" s="5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37" t="e">
        <f>BQ661+BP661+BO661+BN661+BM661+#REF!+#REF!+BG661+BF661+#REF!+BC661+#REF!+#REF!+AY661+#REF!+#REF!+#REF!+#REF!+AS661+#REF!+#REF!+#REF!+#REF!+AM661+AK661+#REF!+#REF!+#REF!+AF661+AD661+AC661+AB661+BL661+AA661+Z661+Y661+X661+U661+T661+S661+R661+Q661+P661+O661+N661+M661+L661+K661+J661+I661+H661</f>
        <v>#REF!</v>
      </c>
    </row>
    <row r="662" spans="1:70" hidden="1">
      <c r="A662" s="6" t="s">
        <v>7303</v>
      </c>
      <c r="B662" s="6" t="s">
        <v>7614</v>
      </c>
      <c r="C662" s="6" t="s">
        <v>151</v>
      </c>
      <c r="D662" s="6"/>
      <c r="E662" s="6" t="s">
        <v>8188</v>
      </c>
      <c r="F662" s="6" t="s">
        <v>960</v>
      </c>
      <c r="G662" s="6"/>
      <c r="H662" s="1"/>
      <c r="I662" s="5"/>
      <c r="J662" s="5"/>
      <c r="K662" s="1"/>
      <c r="L662" s="5"/>
      <c r="M662" s="5"/>
      <c r="N662" s="26"/>
      <c r="O662" s="1"/>
      <c r="P662" s="1"/>
      <c r="Q662" s="1"/>
      <c r="R662" s="1"/>
      <c r="S662" s="1"/>
      <c r="T662" s="1"/>
      <c r="U662" s="1"/>
      <c r="V662" s="5"/>
      <c r="W662" s="5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37" t="e">
        <f>BQ662+BP662+BO662+BN662+BM662+#REF!+#REF!+BG662+BF662+#REF!+BC662+#REF!+#REF!+AY662+#REF!+#REF!+#REF!+#REF!+AS662+#REF!+#REF!+#REF!+#REF!+AM662+AK662+#REF!+#REF!+#REF!+AF662+AD662+AC662+AB662+BL662+AA662+Z662+Y662+X662+U662+T662+S662+R662+Q662+P662+O662+N662+M662+L662+K662+J662+I662+H662</f>
        <v>#REF!</v>
      </c>
    </row>
    <row r="663" spans="1:70" hidden="1">
      <c r="A663" s="6" t="s">
        <v>7304</v>
      </c>
      <c r="B663" s="6" t="s">
        <v>7615</v>
      </c>
      <c r="C663" s="6" t="s">
        <v>151</v>
      </c>
      <c r="D663" s="6"/>
      <c r="E663" s="6" t="s">
        <v>8188</v>
      </c>
      <c r="F663" s="6" t="s">
        <v>960</v>
      </c>
      <c r="G663" s="6"/>
      <c r="H663" s="1"/>
      <c r="I663" s="5"/>
      <c r="J663" s="5"/>
      <c r="K663" s="1"/>
      <c r="L663" s="5"/>
      <c r="M663" s="5"/>
      <c r="N663" s="26"/>
      <c r="O663" s="1"/>
      <c r="P663" s="1"/>
      <c r="Q663" s="1"/>
      <c r="R663" s="1"/>
      <c r="S663" s="1"/>
      <c r="T663" s="1"/>
      <c r="U663" s="1"/>
      <c r="V663" s="5"/>
      <c r="W663" s="5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37" t="e">
        <f>BQ663+BP663+BO663+BN663+BM663+#REF!+#REF!+BG663+BF663+#REF!+BC663+#REF!+#REF!+AY663+#REF!+#REF!+#REF!+#REF!+AS663+#REF!+#REF!+#REF!+#REF!+AM663+AK663+#REF!+#REF!+#REF!+AF663+AD663+AC663+AB663+BL663+AA663+Z663+Y663+X663+U663+T663+S663+R663+Q663+P663+O663+N663+M663+L663+K663+J663+I663+H663</f>
        <v>#REF!</v>
      </c>
    </row>
    <row r="664" spans="1:70" hidden="1">
      <c r="A664" s="6" t="s">
        <v>7305</v>
      </c>
      <c r="B664" s="6" t="s">
        <v>7616</v>
      </c>
      <c r="C664" s="6" t="s">
        <v>151</v>
      </c>
      <c r="D664" s="6"/>
      <c r="E664" s="6" t="s">
        <v>8188</v>
      </c>
      <c r="F664" s="6" t="s">
        <v>960</v>
      </c>
      <c r="G664" s="6"/>
      <c r="H664" s="1"/>
      <c r="I664" s="5"/>
      <c r="J664" s="5"/>
      <c r="K664" s="1"/>
      <c r="L664" s="5"/>
      <c r="M664" s="5"/>
      <c r="N664" s="26"/>
      <c r="O664" s="1"/>
      <c r="P664" s="1"/>
      <c r="Q664" s="1"/>
      <c r="R664" s="1"/>
      <c r="S664" s="1"/>
      <c r="T664" s="1"/>
      <c r="U664" s="1"/>
      <c r="V664" s="5"/>
      <c r="W664" s="5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37" t="e">
        <f>BQ664+BP664+BO664+BN664+BM664+#REF!+#REF!+BG664+BF664+#REF!+BC664+#REF!+#REF!+AY664+#REF!+#REF!+#REF!+#REF!+AS664+#REF!+#REF!+#REF!+#REF!+AM664+AK664+#REF!+#REF!+#REF!+AF664+AD664+AC664+AB664+BL664+AA664+Z664+Y664+X664+U664+T664+S664+R664+Q664+P664+O664+N664+M664+L664+K664+J664+I664+H664</f>
        <v>#REF!</v>
      </c>
    </row>
    <row r="665" spans="1:70" hidden="1">
      <c r="A665" s="6" t="s">
        <v>7306</v>
      </c>
      <c r="B665" s="6" t="s">
        <v>7617</v>
      </c>
      <c r="C665" s="6" t="s">
        <v>151</v>
      </c>
      <c r="D665" s="6"/>
      <c r="E665" s="6" t="s">
        <v>8188</v>
      </c>
      <c r="F665" s="6" t="s">
        <v>960</v>
      </c>
      <c r="G665" s="6"/>
      <c r="H665" s="1"/>
      <c r="I665" s="5"/>
      <c r="J665" s="5"/>
      <c r="K665" s="1"/>
      <c r="L665" s="5"/>
      <c r="M665" s="5"/>
      <c r="N665" s="26"/>
      <c r="O665" s="1"/>
      <c r="P665" s="1"/>
      <c r="Q665" s="1"/>
      <c r="R665" s="1"/>
      <c r="S665" s="1"/>
      <c r="T665" s="1"/>
      <c r="U665" s="1"/>
      <c r="V665" s="5"/>
      <c r="W665" s="5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37" t="e">
        <f>BQ665+BP665+BO665+BN665+BM665+#REF!+#REF!+BG665+BF665+#REF!+BC665+#REF!+#REF!+AY665+#REF!+#REF!+#REF!+#REF!+AS665+#REF!+#REF!+#REF!+#REF!+AM665+AK665+#REF!+#REF!+#REF!+AF665+AD665+AC665+AB665+BL665+AA665+Z665+Y665+X665+U665+T665+S665+R665+Q665+P665+O665+N665+M665+L665+K665+J665+I665+H665</f>
        <v>#REF!</v>
      </c>
    </row>
    <row r="666" spans="1:70" hidden="1">
      <c r="A666" s="6" t="s">
        <v>7307</v>
      </c>
      <c r="B666" s="6" t="s">
        <v>7618</v>
      </c>
      <c r="C666" s="6" t="s">
        <v>151</v>
      </c>
      <c r="D666" s="6"/>
      <c r="E666" s="6" t="s">
        <v>8188</v>
      </c>
      <c r="F666" s="6" t="s">
        <v>960</v>
      </c>
      <c r="G666" s="6"/>
      <c r="H666" s="1"/>
      <c r="I666" s="5"/>
      <c r="J666" s="5"/>
      <c r="K666" s="1"/>
      <c r="L666" s="5"/>
      <c r="M666" s="5"/>
      <c r="N666" s="26"/>
      <c r="O666" s="1"/>
      <c r="P666" s="1"/>
      <c r="Q666" s="1"/>
      <c r="R666" s="1"/>
      <c r="S666" s="1"/>
      <c r="T666" s="1"/>
      <c r="U666" s="1"/>
      <c r="V666" s="5"/>
      <c r="W666" s="5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37" t="e">
        <f>BQ666+BP666+BO666+BN666+BM666+#REF!+#REF!+BG666+BF666+#REF!+BC666+#REF!+#REF!+AY666+#REF!+#REF!+#REF!+#REF!+AS666+#REF!+#REF!+#REF!+#REF!+AM666+AK666+#REF!+#REF!+#REF!+AF666+AD666+AC666+AB666+BL666+AA666+Z666+Y666+X666+U666+T666+S666+R666+Q666+P666+O666+N666+M666+L666+K666+J666+I666+H666</f>
        <v>#REF!</v>
      </c>
    </row>
    <row r="667" spans="1:70" hidden="1">
      <c r="A667" s="6" t="s">
        <v>7199</v>
      </c>
      <c r="B667" s="6" t="s">
        <v>7393</v>
      </c>
      <c r="C667" s="6" t="s">
        <v>7</v>
      </c>
      <c r="D667" s="6" t="s">
        <v>8180</v>
      </c>
      <c r="E667" s="6" t="s">
        <v>8182</v>
      </c>
      <c r="F667" s="6" t="s">
        <v>960</v>
      </c>
      <c r="G667" s="6"/>
      <c r="H667" s="1"/>
      <c r="I667" s="5"/>
      <c r="J667" s="5"/>
      <c r="K667" s="1"/>
      <c r="L667" s="5"/>
      <c r="M667" s="5"/>
      <c r="N667" s="26"/>
      <c r="O667" s="1"/>
      <c r="P667" s="1"/>
      <c r="Q667" s="1"/>
      <c r="R667" s="1"/>
      <c r="S667" s="1"/>
      <c r="T667" s="1"/>
      <c r="U667" s="1"/>
      <c r="V667" s="5"/>
      <c r="W667" s="5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37" t="e">
        <f>BQ667+BP667+BO667+BN667+BM667+#REF!+#REF!+BG667+BF667+#REF!+BC667+#REF!+#REF!+AY667+#REF!+#REF!+#REF!+#REF!+AS667+#REF!+#REF!+#REF!+#REF!+AM667+AK667+#REF!+#REF!+#REF!+AF667+AD667+AC667+AB667+BL667+AA667+Z667+Y667+X667+U667+T667+S667+R667+Q667+P667+O667+N667+M667+L667+K667+J667+I667+H667</f>
        <v>#REF!</v>
      </c>
    </row>
    <row r="668" spans="1:70" hidden="1">
      <c r="A668" s="6" t="s">
        <v>6571</v>
      </c>
      <c r="B668" s="6" t="s">
        <v>7619</v>
      </c>
      <c r="C668" s="6" t="s">
        <v>151</v>
      </c>
      <c r="D668" s="6"/>
      <c r="E668" s="6" t="s">
        <v>8186</v>
      </c>
      <c r="F668" s="6" t="s">
        <v>960</v>
      </c>
      <c r="G668" s="6"/>
      <c r="H668" s="1"/>
      <c r="I668" s="5"/>
      <c r="J668" s="5"/>
      <c r="K668" s="1"/>
      <c r="L668" s="5"/>
      <c r="M668" s="5"/>
      <c r="N668" s="26"/>
      <c r="O668" s="1"/>
      <c r="P668" s="1"/>
      <c r="Q668" s="1"/>
      <c r="R668" s="1"/>
      <c r="S668" s="1"/>
      <c r="T668" s="1"/>
      <c r="U668" s="1"/>
      <c r="V668" s="5"/>
      <c r="W668" s="5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37" t="e">
        <f>BQ668+BP668+BO668+BN668+BM668+#REF!+#REF!+BG668+BF668+#REF!+BC668+#REF!+#REF!+AY668+#REF!+#REF!+#REF!+#REF!+AS668+#REF!+#REF!+#REF!+#REF!+AM668+AK668+#REF!+#REF!+#REF!+AF668+AD668+AC668+AB668+BL668+AA668+Z668+Y668+X668+U668+T668+S668+R668+Q668+P668+O668+N668+M668+L668+K668+J668+I668+H668</f>
        <v>#REF!</v>
      </c>
    </row>
    <row r="669" spans="1:70" hidden="1">
      <c r="A669" s="6" t="s">
        <v>1026</v>
      </c>
      <c r="B669" s="6" t="s">
        <v>1027</v>
      </c>
      <c r="C669" s="6" t="s">
        <v>7</v>
      </c>
      <c r="D669" s="6" t="s">
        <v>18</v>
      </c>
      <c r="E669" s="6" t="s">
        <v>31</v>
      </c>
      <c r="F669" s="6" t="s">
        <v>960</v>
      </c>
      <c r="G669" s="6"/>
      <c r="H669" s="1"/>
      <c r="I669" s="5"/>
      <c r="J669" s="5"/>
      <c r="K669" s="1"/>
      <c r="L669" s="5"/>
      <c r="M669" s="5"/>
      <c r="N669" s="26"/>
      <c r="O669" s="1"/>
      <c r="P669" s="1"/>
      <c r="Q669" s="1"/>
      <c r="R669" s="1"/>
      <c r="S669" s="1"/>
      <c r="T669" s="1"/>
      <c r="U669" s="1"/>
      <c r="V669" s="5"/>
      <c r="W669" s="5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37" t="e">
        <f>BQ669+BP669+BO669+BN669+BM669+#REF!+#REF!+BG669+BF669+#REF!+BC669+#REF!+#REF!+AY669+#REF!+#REF!+#REF!+#REF!+AS669+#REF!+#REF!+#REF!+#REF!+AM669+AK669+#REF!+#REF!+#REF!+AF669+AD669+AC669+AB669+BL669+AA669+Z669+Y669+X669+U669+T669+S669+R669+Q669+P669+O669+N669+M669+L669+K669+J669+I669+H669</f>
        <v>#REF!</v>
      </c>
    </row>
    <row r="670" spans="1:70" hidden="1">
      <c r="A670" s="6" t="s">
        <v>1028</v>
      </c>
      <c r="B670" s="6" t="s">
        <v>1029</v>
      </c>
      <c r="C670" s="6" t="s">
        <v>7</v>
      </c>
      <c r="D670" s="6" t="s">
        <v>18</v>
      </c>
      <c r="E670" s="6" t="s">
        <v>31</v>
      </c>
      <c r="F670" s="6" t="s">
        <v>960</v>
      </c>
      <c r="G670" s="6"/>
      <c r="H670" s="1"/>
      <c r="I670" s="5"/>
      <c r="J670" s="5"/>
      <c r="K670" s="1"/>
      <c r="L670" s="5"/>
      <c r="M670" s="5"/>
      <c r="N670" s="26"/>
      <c r="O670" s="1"/>
      <c r="P670" s="1"/>
      <c r="Q670" s="1"/>
      <c r="R670" s="1"/>
      <c r="S670" s="1"/>
      <c r="T670" s="1"/>
      <c r="U670" s="1"/>
      <c r="V670" s="5"/>
      <c r="W670" s="5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37" t="e">
        <f>BQ670+BP670+BO670+BN670+BM670+#REF!+#REF!+BG670+BF670+#REF!+BC670+#REF!+#REF!+AY670+#REF!+#REF!+#REF!+#REF!+AS670+#REF!+#REF!+#REF!+#REF!+AM670+AK670+#REF!+#REF!+#REF!+AF670+AD670+AC670+AB670+BL670+AA670+Z670+Y670+X670+U670+T670+S670+R670+Q670+P670+O670+N670+M670+L670+K670+J670+I670+H670</f>
        <v>#REF!</v>
      </c>
    </row>
    <row r="671" spans="1:70" hidden="1">
      <c r="A671" s="7" t="s">
        <v>1030</v>
      </c>
      <c r="B671" s="7" t="s">
        <v>1031</v>
      </c>
      <c r="C671" s="7" t="s">
        <v>7</v>
      </c>
      <c r="D671" s="7" t="s">
        <v>8180</v>
      </c>
      <c r="E671" s="7" t="s">
        <v>21</v>
      </c>
      <c r="F671" s="7" t="s">
        <v>960</v>
      </c>
      <c r="G671" s="25"/>
      <c r="H671" s="1"/>
      <c r="I671" s="5"/>
      <c r="J671" s="5"/>
      <c r="K671" s="1"/>
      <c r="L671" s="5"/>
      <c r="M671" s="5"/>
      <c r="N671" s="26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37">
        <f>BQ671+BP671+BO671+BN671+BM671+BG671+BF671+BC671+AY671+AS671+AM671+AL671+AK671+AF671+AE671+AD671+AC671+AB671+++BK671+BL671+AA671+Z671+Y671+X671+V671+U671+T671+S671+R671+Q671+P671+O671+N671+M671+L671+K671+J671+I671+H671+G671</f>
        <v>0</v>
      </c>
    </row>
    <row r="672" spans="1:70" hidden="1">
      <c r="A672" s="6" t="s">
        <v>1032</v>
      </c>
      <c r="B672" s="6" t="s">
        <v>1033</v>
      </c>
      <c r="C672" s="6" t="s">
        <v>7</v>
      </c>
      <c r="D672" s="6" t="s">
        <v>18</v>
      </c>
      <c r="E672" s="6" t="s">
        <v>31</v>
      </c>
      <c r="F672" s="6" t="s">
        <v>960</v>
      </c>
      <c r="G672" s="6"/>
      <c r="H672" s="1"/>
      <c r="I672" s="5"/>
      <c r="J672" s="5"/>
      <c r="K672" s="1"/>
      <c r="L672" s="5"/>
      <c r="M672" s="5"/>
      <c r="N672" s="26"/>
      <c r="O672" s="1"/>
      <c r="P672" s="1"/>
      <c r="Q672" s="1"/>
      <c r="R672" s="1"/>
      <c r="S672" s="1"/>
      <c r="T672" s="1"/>
      <c r="U672" s="1"/>
      <c r="V672" s="5"/>
      <c r="W672" s="5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37" t="e">
        <f>BQ672+BP672+BO672+BN672+BM672+#REF!+#REF!+BG672+BF672+#REF!+BC672+#REF!+#REF!+AY672+#REF!+#REF!+#REF!+#REF!+AS672+#REF!+#REF!+#REF!+#REF!+AM672+AK672+#REF!+#REF!+#REF!+AF672+AD672+AC672+AB672+BL672+AA672+Z672+Y672+X672+U672+T672+S672+R672+Q672+P672+O672+N672+M672+L672+K672+J672+I672+H672</f>
        <v>#REF!</v>
      </c>
    </row>
    <row r="673" spans="1:70">
      <c r="A673" s="7" t="s">
        <v>1034</v>
      </c>
      <c r="B673" s="7" t="s">
        <v>1035</v>
      </c>
      <c r="C673" s="7" t="s">
        <v>7</v>
      </c>
      <c r="D673" s="7" t="s">
        <v>8180</v>
      </c>
      <c r="E673" s="7" t="s">
        <v>21</v>
      </c>
      <c r="F673" s="7" t="s">
        <v>960</v>
      </c>
      <c r="G673" s="25"/>
      <c r="H673" s="1"/>
      <c r="I673" s="5"/>
      <c r="J673" s="5"/>
      <c r="K673" s="1"/>
      <c r="L673" s="5"/>
      <c r="M673" s="5"/>
      <c r="N673" s="26"/>
      <c r="O673" s="1"/>
      <c r="P673" s="1">
        <f>1000*2.9609</f>
        <v>2960.9</v>
      </c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37">
        <f>BQ673+BP673+BO673+BN673+BM673+BG673+BF673+BC673+AY673+AS673+AM673+AL673+AK673+AF673+AE673+AD673+AC673+AB673+BK673+BL673+AA673+Z673+Y673+X673+V673+U673+T673+S673+R673+Q673+P673+O673+N673+M673+L673+K673+J673+I673+H673+G673+AX673+W673</f>
        <v>2960.9</v>
      </c>
    </row>
    <row r="674" spans="1:70" hidden="1">
      <c r="A674" s="6" t="s">
        <v>6572</v>
      </c>
      <c r="B674" s="6" t="s">
        <v>7620</v>
      </c>
      <c r="C674" s="6" t="s">
        <v>151</v>
      </c>
      <c r="D674" s="6"/>
      <c r="E674" s="6" t="s">
        <v>8192</v>
      </c>
      <c r="F674" s="6" t="s">
        <v>960</v>
      </c>
      <c r="G674" s="6"/>
      <c r="H674" s="1"/>
      <c r="I674" s="5"/>
      <c r="J674" s="5"/>
      <c r="K674" s="1"/>
      <c r="L674" s="5"/>
      <c r="M674" s="5"/>
      <c r="N674" s="26"/>
      <c r="O674" s="1"/>
      <c r="P674" s="1"/>
      <c r="Q674" s="1"/>
      <c r="R674" s="1"/>
      <c r="S674" s="1"/>
      <c r="T674" s="1"/>
      <c r="U674" s="1"/>
      <c r="V674" s="5"/>
      <c r="W674" s="5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37" t="e">
        <f>BQ674+BP674+BO674+BN674+BM674+#REF!+#REF!+BG674+BF674+#REF!+BC674+#REF!+#REF!+AY674+#REF!+#REF!+#REF!+#REF!+AS674+#REF!+#REF!+#REF!+#REF!+AM674+AK674+#REF!+#REF!+#REF!+AF674+AD674+AC674+AB674+BL674+AA674+Z674+Y674+X674+U674+T674+S674+R674+Q674+P674+O674+N674+M674+L674+K674+J674+I674+H674</f>
        <v>#REF!</v>
      </c>
    </row>
    <row r="675" spans="1:70" hidden="1">
      <c r="A675" s="6" t="s">
        <v>1133</v>
      </c>
      <c r="B675" s="6" t="s">
        <v>1134</v>
      </c>
      <c r="C675" s="6" t="s">
        <v>151</v>
      </c>
      <c r="D675" s="6"/>
      <c r="E675" s="6" t="s">
        <v>152</v>
      </c>
      <c r="F675" s="6" t="s">
        <v>960</v>
      </c>
      <c r="G675" s="6"/>
      <c r="H675" s="1"/>
      <c r="I675" s="5"/>
      <c r="J675" s="5"/>
      <c r="K675" s="1"/>
      <c r="L675" s="5"/>
      <c r="M675" s="5"/>
      <c r="N675" s="26"/>
      <c r="O675" s="1"/>
      <c r="P675" s="1"/>
      <c r="Q675" s="1"/>
      <c r="R675" s="1"/>
      <c r="S675" s="1"/>
      <c r="T675" s="1"/>
      <c r="U675" s="1"/>
      <c r="V675" s="5"/>
      <c r="W675" s="5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37" t="e">
        <f>BQ675+BP675+BO675+BN675+BM675+#REF!+#REF!+BG675+BF675+#REF!+BC675+#REF!+#REF!+AY675+#REF!+#REF!+#REF!+#REF!+AS675+#REF!+#REF!+#REF!+#REF!+AM675+AK675+#REF!+#REF!+#REF!+AF675+AD675+AC675+AB675+BL675+AA675+Z675+Y675+X675+U675+T675+S675+R675+Q675+P675+O675+N675+M675+L675+K675+J675+I675+H675</f>
        <v>#REF!</v>
      </c>
    </row>
    <row r="676" spans="1:70">
      <c r="A676" s="7" t="s">
        <v>1036</v>
      </c>
      <c r="B676" s="7" t="s">
        <v>1037</v>
      </c>
      <c r="C676" s="7" t="s">
        <v>7</v>
      </c>
      <c r="D676" s="7" t="s">
        <v>8180</v>
      </c>
      <c r="E676" s="7" t="s">
        <v>21</v>
      </c>
      <c r="F676" s="7" t="s">
        <v>960</v>
      </c>
      <c r="G676" s="25"/>
      <c r="H676" s="1"/>
      <c r="I676" s="5"/>
      <c r="J676" s="5"/>
      <c r="K676" s="1"/>
      <c r="L676" s="5"/>
      <c r="M676" s="5"/>
      <c r="N676" s="26"/>
      <c r="O676" s="1"/>
      <c r="P676" s="1"/>
      <c r="Q676" s="1"/>
      <c r="R676" s="1"/>
      <c r="S676" s="1"/>
      <c r="T676" s="1"/>
      <c r="U676" s="1"/>
      <c r="V676" s="1"/>
      <c r="W676" s="1">
        <f>1000*10.7622353162752</f>
        <v>10762.235316275201</v>
      </c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37">
        <f>BQ676+BP676+BO676+BN676+BM676+BG676+BF676+BC676+AY676+AS676+AM676+AL676+AK676+AF676+AE676+AD676+AC676+AB676+BK676+BL676+AA676+Z676+Y676+X676+V676+U676+T676+S676+R676+Q676+P676+O676+N676+M676+L676+K676+J676+I676+H676+G676+AX676+W676</f>
        <v>10762.235316275201</v>
      </c>
    </row>
    <row r="677" spans="1:70" hidden="1">
      <c r="A677" s="6" t="s">
        <v>1038</v>
      </c>
      <c r="B677" s="6" t="s">
        <v>1039</v>
      </c>
      <c r="C677" s="6" t="s">
        <v>7</v>
      </c>
      <c r="D677" s="6" t="s">
        <v>18</v>
      </c>
      <c r="E677" s="6" t="s">
        <v>21</v>
      </c>
      <c r="F677" s="6" t="s">
        <v>960</v>
      </c>
      <c r="G677" s="6"/>
      <c r="H677" s="1"/>
      <c r="I677" s="5"/>
      <c r="J677" s="5"/>
      <c r="K677" s="1"/>
      <c r="L677" s="5"/>
      <c r="M677" s="5"/>
      <c r="N677" s="26"/>
      <c r="O677" s="1"/>
      <c r="P677" s="1"/>
      <c r="Q677" s="1"/>
      <c r="R677" s="1"/>
      <c r="S677" s="1"/>
      <c r="T677" s="1"/>
      <c r="U677" s="1"/>
      <c r="V677" s="5"/>
      <c r="W677" s="5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37" t="e">
        <f>BQ677+BP677+BO677+BN677+BM677+#REF!+#REF!+BG677+BF677+#REF!+BC677+#REF!+#REF!+AY677+#REF!+#REF!+#REF!+#REF!+AS677+#REF!+#REF!+#REF!+#REF!+AM677+AK677+#REF!+#REF!+#REF!+AF677+AD677+AC677+AB677+BL677+AA677+Z677+Y677+X677+U677+T677+S677+R677+Q677+P677+O677+N677+M677+L677+K677+J677+I677+H677</f>
        <v>#REF!</v>
      </c>
    </row>
    <row r="678" spans="1:70" hidden="1">
      <c r="A678" s="6" t="s">
        <v>1040</v>
      </c>
      <c r="B678" s="6" t="s">
        <v>1041</v>
      </c>
      <c r="C678" s="6" t="s">
        <v>7</v>
      </c>
      <c r="D678" s="6" t="s">
        <v>18</v>
      </c>
      <c r="E678" s="6" t="s">
        <v>31</v>
      </c>
      <c r="F678" s="6" t="s">
        <v>960</v>
      </c>
      <c r="G678" s="6"/>
      <c r="H678" s="1"/>
      <c r="I678" s="5"/>
      <c r="J678" s="5"/>
      <c r="K678" s="1"/>
      <c r="L678" s="5"/>
      <c r="M678" s="5"/>
      <c r="N678" s="26"/>
      <c r="O678" s="1"/>
      <c r="P678" s="1"/>
      <c r="Q678" s="1"/>
      <c r="R678" s="1"/>
      <c r="S678" s="1"/>
      <c r="T678" s="1"/>
      <c r="U678" s="1"/>
      <c r="V678" s="5"/>
      <c r="W678" s="5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37" t="e">
        <f>BQ678+BP678+BO678+BN678+BM678+#REF!+#REF!+BG678+BF678+#REF!+BC678+#REF!+#REF!+AY678+#REF!+#REF!+#REF!+#REF!+AS678+#REF!+#REF!+#REF!+#REF!+AM678+AK678+#REF!+#REF!+#REF!+AF678+AD678+AC678+AB678+BL678+AA678+Z678+Y678+X678+U678+T678+S678+R678+Q678+P678+O678+N678+M678+L678+K678+J678+I678+H678</f>
        <v>#REF!</v>
      </c>
    </row>
    <row r="679" spans="1:70" hidden="1">
      <c r="A679" s="6" t="s">
        <v>1042</v>
      </c>
      <c r="B679" s="6" t="s">
        <v>1043</v>
      </c>
      <c r="C679" s="6" t="s">
        <v>7</v>
      </c>
      <c r="D679" s="6" t="s">
        <v>18</v>
      </c>
      <c r="E679" s="6" t="s">
        <v>31</v>
      </c>
      <c r="F679" s="6" t="s">
        <v>960</v>
      </c>
      <c r="G679" s="6"/>
      <c r="H679" s="1"/>
      <c r="I679" s="5"/>
      <c r="J679" s="5"/>
      <c r="K679" s="1"/>
      <c r="L679" s="5"/>
      <c r="M679" s="5"/>
      <c r="N679" s="26"/>
      <c r="O679" s="1"/>
      <c r="P679" s="1"/>
      <c r="Q679" s="1"/>
      <c r="R679" s="1"/>
      <c r="S679" s="1"/>
      <c r="T679" s="1"/>
      <c r="U679" s="1"/>
      <c r="V679" s="5"/>
      <c r="W679" s="5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37" t="e">
        <f>BQ679+BP679+BO679+BN679+BM679+#REF!+#REF!+BG679+BF679+#REF!+BC679+#REF!+#REF!+AY679+#REF!+#REF!+#REF!+#REF!+AS679+#REF!+#REF!+#REF!+#REF!+AM679+AK679+#REF!+#REF!+#REF!+AF679+AD679+AC679+AB679+BL679+AA679+Z679+Y679+X679+U679+T679+S679+R679+Q679+P679+O679+N679+M679+L679+K679+J679+I679+H679</f>
        <v>#REF!</v>
      </c>
    </row>
    <row r="680" spans="1:70" hidden="1">
      <c r="A680" s="6" t="s">
        <v>6573</v>
      </c>
      <c r="B680" s="6" t="s">
        <v>7621</v>
      </c>
      <c r="C680" s="6" t="s">
        <v>151</v>
      </c>
      <c r="D680" s="6"/>
      <c r="E680" s="6" t="s">
        <v>8186</v>
      </c>
      <c r="F680" s="6" t="s">
        <v>960</v>
      </c>
      <c r="G680" s="6"/>
      <c r="H680" s="1"/>
      <c r="I680" s="5"/>
      <c r="J680" s="5"/>
      <c r="K680" s="1"/>
      <c r="L680" s="5"/>
      <c r="M680" s="5"/>
      <c r="N680" s="26"/>
      <c r="O680" s="1"/>
      <c r="P680" s="1"/>
      <c r="Q680" s="1"/>
      <c r="R680" s="1"/>
      <c r="S680" s="1"/>
      <c r="T680" s="1"/>
      <c r="U680" s="1"/>
      <c r="V680" s="5"/>
      <c r="W680" s="5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37" t="e">
        <f>BQ680+BP680+BO680+BN680+BM680+#REF!+#REF!+BG680+BF680+#REF!+BC680+#REF!+#REF!+AY680+#REF!+#REF!+#REF!+#REF!+AS680+#REF!+#REF!+#REF!+#REF!+AM680+AK680+#REF!+#REF!+#REF!+AF680+AD680+AC680+AB680+BL680+AA680+Z680+Y680+X680+U680+T680+S680+R680+Q680+P680+O680+N680+M680+L680+K680+J680+I680+H680</f>
        <v>#REF!</v>
      </c>
    </row>
    <row r="681" spans="1:70" hidden="1">
      <c r="A681" s="6" t="s">
        <v>1044</v>
      </c>
      <c r="B681" s="6" t="s">
        <v>1045</v>
      </c>
      <c r="C681" s="6" t="s">
        <v>7</v>
      </c>
      <c r="D681" s="6" t="s">
        <v>18</v>
      </c>
      <c r="E681" s="6" t="s">
        <v>21</v>
      </c>
      <c r="F681" s="6" t="s">
        <v>960</v>
      </c>
      <c r="G681" s="6"/>
      <c r="H681" s="1"/>
      <c r="I681" s="5"/>
      <c r="J681" s="5"/>
      <c r="K681" s="1"/>
      <c r="L681" s="5"/>
      <c r="M681" s="5"/>
      <c r="N681" s="26"/>
      <c r="O681" s="1"/>
      <c r="P681" s="1"/>
      <c r="Q681" s="1"/>
      <c r="R681" s="1"/>
      <c r="S681" s="1"/>
      <c r="T681" s="1"/>
      <c r="U681" s="1"/>
      <c r="V681" s="5"/>
      <c r="W681" s="5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37" t="e">
        <f>BQ681+BP681+BO681+BN681+BM681+#REF!+#REF!+BG681+BF681+#REF!+BC681+#REF!+#REF!+AY681+#REF!+#REF!+#REF!+#REF!+AS681+#REF!+#REF!+#REF!+#REF!+AM681+AK681+#REF!+#REF!+#REF!+AF681+AD681+AC681+AB681+BL681+AA681+Z681+Y681+X681+U681+T681+S681+R681+Q681+P681+O681+N681+M681+L681+K681+J681+I681+H681</f>
        <v>#REF!</v>
      </c>
    </row>
    <row r="682" spans="1:70" hidden="1">
      <c r="A682" s="6" t="s">
        <v>1046</v>
      </c>
      <c r="B682" s="6" t="s">
        <v>1047</v>
      </c>
      <c r="C682" s="6" t="s">
        <v>7</v>
      </c>
      <c r="D682" s="6" t="s">
        <v>18</v>
      </c>
      <c r="E682" s="6" t="s">
        <v>31</v>
      </c>
      <c r="F682" s="6" t="s">
        <v>960</v>
      </c>
      <c r="G682" s="6"/>
      <c r="H682" s="1"/>
      <c r="I682" s="5"/>
      <c r="J682" s="5"/>
      <c r="K682" s="1"/>
      <c r="L682" s="5"/>
      <c r="M682" s="5"/>
      <c r="N682" s="26"/>
      <c r="O682" s="1"/>
      <c r="P682" s="1"/>
      <c r="Q682" s="1"/>
      <c r="R682" s="1"/>
      <c r="S682" s="1"/>
      <c r="T682" s="1"/>
      <c r="U682" s="1"/>
      <c r="V682" s="5"/>
      <c r="W682" s="5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37" t="e">
        <f>BQ682+BP682+BO682+BN682+BM682+#REF!+#REF!+BG682+BF682+#REF!+BC682+#REF!+#REF!+AY682+#REF!+#REF!+#REF!+#REF!+AS682+#REF!+#REF!+#REF!+#REF!+AM682+AK682+#REF!+#REF!+#REF!+AF682+AD682+AC682+AB682+BL682+AA682+Z682+Y682+X682+U682+T682+S682+R682+Q682+P682+O682+N682+M682+L682+K682+J682+I682+H682</f>
        <v>#REF!</v>
      </c>
    </row>
    <row r="683" spans="1:70" hidden="1">
      <c r="A683" s="6" t="s">
        <v>1048</v>
      </c>
      <c r="B683" s="6" t="s">
        <v>1049</v>
      </c>
      <c r="C683" s="6" t="s">
        <v>7</v>
      </c>
      <c r="D683" s="6" t="s">
        <v>18</v>
      </c>
      <c r="E683" s="6" t="s">
        <v>31</v>
      </c>
      <c r="F683" s="6" t="s">
        <v>960</v>
      </c>
      <c r="G683" s="6"/>
      <c r="H683" s="1"/>
      <c r="I683" s="5"/>
      <c r="J683" s="5"/>
      <c r="K683" s="1"/>
      <c r="L683" s="5"/>
      <c r="M683" s="5"/>
      <c r="N683" s="26"/>
      <c r="O683" s="1"/>
      <c r="P683" s="1"/>
      <c r="Q683" s="1"/>
      <c r="R683" s="1"/>
      <c r="S683" s="1"/>
      <c r="T683" s="1"/>
      <c r="U683" s="1"/>
      <c r="V683" s="5"/>
      <c r="W683" s="5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37" t="e">
        <f>BQ683+BP683+BO683+BN683+BM683+#REF!+#REF!+BG683+BF683+#REF!+BC683+#REF!+#REF!+AY683+#REF!+#REF!+#REF!+#REF!+AS683+#REF!+#REF!+#REF!+#REF!+AM683+AK683+#REF!+#REF!+#REF!+AF683+AD683+AC683+AB683+BL683+AA683+Z683+Y683+X683+U683+T683+S683+R683+Q683+P683+O683+N683+M683+L683+K683+J683+I683+H683</f>
        <v>#REF!</v>
      </c>
    </row>
    <row r="684" spans="1:70" hidden="1">
      <c r="A684" s="6" t="s">
        <v>1050</v>
      </c>
      <c r="B684" s="6" t="s">
        <v>1051</v>
      </c>
      <c r="C684" s="6" t="s">
        <v>7</v>
      </c>
      <c r="D684" s="6" t="s">
        <v>18</v>
      </c>
      <c r="E684" s="6" t="s">
        <v>31</v>
      </c>
      <c r="F684" s="6" t="s">
        <v>960</v>
      </c>
      <c r="G684" s="6"/>
      <c r="H684" s="1"/>
      <c r="I684" s="5"/>
      <c r="J684" s="5"/>
      <c r="K684" s="1"/>
      <c r="L684" s="5"/>
      <c r="M684" s="5"/>
      <c r="N684" s="26"/>
      <c r="O684" s="1"/>
      <c r="P684" s="1"/>
      <c r="Q684" s="1"/>
      <c r="R684" s="1"/>
      <c r="S684" s="1"/>
      <c r="T684" s="1"/>
      <c r="U684" s="1"/>
      <c r="V684" s="5"/>
      <c r="W684" s="5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37" t="e">
        <f>BQ684+BP684+BO684+BN684+BM684+#REF!+#REF!+BG684+BF684+#REF!+BC684+#REF!+#REF!+AY684+#REF!+#REF!+#REF!+#REF!+AS684+#REF!+#REF!+#REF!+#REF!+AM684+AK684+#REF!+#REF!+#REF!+AF684+AD684+AC684+AB684+BL684+AA684+Z684+Y684+X684+U684+T684+S684+R684+Q684+P684+O684+N684+M684+L684+K684+J684+I684+H684</f>
        <v>#REF!</v>
      </c>
    </row>
    <row r="685" spans="1:70" hidden="1">
      <c r="A685" s="6" t="s">
        <v>1135</v>
      </c>
      <c r="B685" s="6" t="s">
        <v>1136</v>
      </c>
      <c r="C685" s="6" t="s">
        <v>151</v>
      </c>
      <c r="D685" s="6"/>
      <c r="E685" s="6" t="s">
        <v>152</v>
      </c>
      <c r="F685" s="6" t="s">
        <v>960</v>
      </c>
      <c r="G685" s="6"/>
      <c r="H685" s="1"/>
      <c r="I685" s="5"/>
      <c r="J685" s="5"/>
      <c r="K685" s="1"/>
      <c r="L685" s="5"/>
      <c r="M685" s="5"/>
      <c r="N685" s="26"/>
      <c r="O685" s="1"/>
      <c r="P685" s="1"/>
      <c r="Q685" s="1"/>
      <c r="R685" s="1"/>
      <c r="S685" s="1"/>
      <c r="T685" s="1"/>
      <c r="U685" s="1"/>
      <c r="V685" s="5"/>
      <c r="W685" s="5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37" t="e">
        <f>BQ685+BP685+BO685+BN685+BM685+#REF!+#REF!+BG685+BF685+#REF!+BC685+#REF!+#REF!+AY685+#REF!+#REF!+#REF!+#REF!+AS685+#REF!+#REF!+#REF!+#REF!+AM685+AK685+#REF!+#REF!+#REF!+AF685+AD685+AC685+AB685+BL685+AA685+Z685+Y685+X685+U685+T685+S685+R685+Q685+P685+O685+N685+M685+L685+K685+J685+I685+H685</f>
        <v>#REF!</v>
      </c>
    </row>
    <row r="686" spans="1:70" hidden="1">
      <c r="A686" s="6" t="s">
        <v>1052</v>
      </c>
      <c r="B686" s="6" t="s">
        <v>1053</v>
      </c>
      <c r="C686" s="6" t="s">
        <v>7</v>
      </c>
      <c r="D686" s="6" t="s">
        <v>8180</v>
      </c>
      <c r="E686" s="6" t="s">
        <v>21</v>
      </c>
      <c r="F686" s="6" t="s">
        <v>960</v>
      </c>
      <c r="G686" s="6"/>
      <c r="H686" s="1"/>
      <c r="I686" s="5"/>
      <c r="J686" s="5"/>
      <c r="K686" s="1"/>
      <c r="L686" s="5"/>
      <c r="M686" s="5"/>
      <c r="N686" s="26"/>
      <c r="O686" s="1"/>
      <c r="P686" s="1"/>
      <c r="Q686" s="1"/>
      <c r="R686" s="1"/>
      <c r="S686" s="1"/>
      <c r="T686" s="1"/>
      <c r="U686" s="1"/>
      <c r="V686" s="5"/>
      <c r="W686" s="5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37" t="e">
        <f>BQ686+BP686+BO686+BN686+BM686+#REF!+#REF!+BG686+BF686+#REF!+BC686+#REF!+#REF!+AY686+#REF!+#REF!+#REF!+#REF!+AS686+#REF!+#REF!+#REF!+#REF!+AM686+AK686+#REF!+#REF!+#REF!+AF686+AD686+AC686+AB686+BL686+AA686+Z686+Y686+X686+U686+T686+S686+R686+Q686+P686+O686+N686+M686+L686+K686+J686+I686+H686</f>
        <v>#REF!</v>
      </c>
    </row>
    <row r="687" spans="1:70" hidden="1">
      <c r="A687" s="6" t="s">
        <v>1054</v>
      </c>
      <c r="B687" s="6" t="s">
        <v>1055</v>
      </c>
      <c r="C687" s="6" t="s">
        <v>7</v>
      </c>
      <c r="D687" s="6" t="s">
        <v>18</v>
      </c>
      <c r="E687" s="6" t="s">
        <v>13</v>
      </c>
      <c r="F687" s="6" t="s">
        <v>960</v>
      </c>
      <c r="G687" s="6"/>
      <c r="H687" s="1"/>
      <c r="I687" s="5"/>
      <c r="J687" s="5"/>
      <c r="K687" s="1"/>
      <c r="L687" s="5"/>
      <c r="M687" s="5"/>
      <c r="N687" s="26"/>
      <c r="O687" s="1"/>
      <c r="P687" s="1"/>
      <c r="Q687" s="1"/>
      <c r="R687" s="1"/>
      <c r="S687" s="1"/>
      <c r="T687" s="1"/>
      <c r="U687" s="1"/>
      <c r="V687" s="5"/>
      <c r="W687" s="5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37" t="e">
        <f>BQ687+BP687+BO687+BN687+BM687+#REF!+#REF!+BG687+BF687+#REF!+BC687+#REF!+#REF!+AY687+#REF!+#REF!+#REF!+#REF!+AS687+#REF!+#REF!+#REF!+#REF!+AM687+AK687+#REF!+#REF!+#REF!+AF687+AD687+AC687+AB687+BL687+AA687+Z687+Y687+X687+U687+T687+S687+R687+Q687+P687+O687+N687+M687+L687+K687+J687+I687+H687</f>
        <v>#REF!</v>
      </c>
    </row>
    <row r="688" spans="1:70" hidden="1">
      <c r="A688" s="6" t="s">
        <v>1056</v>
      </c>
      <c r="B688" s="6" t="s">
        <v>1057</v>
      </c>
      <c r="C688" s="6" t="s">
        <v>7</v>
      </c>
      <c r="D688" s="6" t="s">
        <v>8180</v>
      </c>
      <c r="E688" s="6" t="s">
        <v>21</v>
      </c>
      <c r="F688" s="6" t="s">
        <v>960</v>
      </c>
      <c r="G688" s="6"/>
      <c r="H688" s="1"/>
      <c r="I688" s="5"/>
      <c r="J688" s="5"/>
      <c r="K688" s="1"/>
      <c r="L688" s="5"/>
      <c r="M688" s="5"/>
      <c r="N688" s="26"/>
      <c r="O688" s="1"/>
      <c r="P688" s="1"/>
      <c r="Q688" s="1"/>
      <c r="R688" s="1"/>
      <c r="S688" s="1"/>
      <c r="T688" s="1"/>
      <c r="U688" s="1"/>
      <c r="V688" s="5"/>
      <c r="W688" s="5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37" t="e">
        <f>BQ688+BP688+BO688+BN688+BM688+#REF!+#REF!+BG688+BF688+#REF!+BC688+#REF!+#REF!+AY688+#REF!+#REF!+#REF!+#REF!+AS688+#REF!+#REF!+#REF!+#REF!+AM688+AK688+#REF!+#REF!+#REF!+AF688+AD688+AC688+AB688+BL688+AA688+Z688+Y688+X688+U688+T688+S688+R688+Q688+P688+O688+N688+M688+L688+K688+J688+I688+H688</f>
        <v>#REF!</v>
      </c>
    </row>
    <row r="689" spans="1:70" hidden="1">
      <c r="A689" s="6" t="s">
        <v>1058</v>
      </c>
      <c r="B689" s="6" t="s">
        <v>1059</v>
      </c>
      <c r="C689" s="6" t="s">
        <v>7</v>
      </c>
      <c r="D689" s="6" t="s">
        <v>18</v>
      </c>
      <c r="E689" s="6" t="s">
        <v>31</v>
      </c>
      <c r="F689" s="6" t="s">
        <v>960</v>
      </c>
      <c r="G689" s="6"/>
      <c r="H689" s="1"/>
      <c r="I689" s="5"/>
      <c r="J689" s="5"/>
      <c r="K689" s="1"/>
      <c r="L689" s="5"/>
      <c r="M689" s="5"/>
      <c r="N689" s="26"/>
      <c r="O689" s="1"/>
      <c r="P689" s="1"/>
      <c r="Q689" s="1"/>
      <c r="R689" s="1"/>
      <c r="S689" s="1"/>
      <c r="T689" s="1"/>
      <c r="U689" s="1"/>
      <c r="V689" s="5"/>
      <c r="W689" s="5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37" t="e">
        <f>BQ689+BP689+BO689+BN689+BM689+#REF!+#REF!+BG689+BF689+#REF!+BC689+#REF!+#REF!+AY689+#REF!+#REF!+#REF!+#REF!+AS689+#REF!+#REF!+#REF!+#REF!+AM689+AK689+#REF!+#REF!+#REF!+AF689+AD689+AC689+AB689+BL689+AA689+Z689+Y689+X689+U689+T689+S689+R689+Q689+P689+O689+N689+M689+L689+K689+J689+I689+H689</f>
        <v>#REF!</v>
      </c>
    </row>
    <row r="690" spans="1:70" hidden="1">
      <c r="A690" s="6" t="s">
        <v>1137</v>
      </c>
      <c r="B690" s="6" t="s">
        <v>1138</v>
      </c>
      <c r="C690" s="6" t="s">
        <v>151</v>
      </c>
      <c r="D690" s="6"/>
      <c r="E690" s="6" t="s">
        <v>152</v>
      </c>
      <c r="F690" s="6" t="s">
        <v>960</v>
      </c>
      <c r="G690" s="6"/>
      <c r="H690" s="1"/>
      <c r="I690" s="5"/>
      <c r="J690" s="5"/>
      <c r="K690" s="1"/>
      <c r="L690" s="5"/>
      <c r="M690" s="5"/>
      <c r="N690" s="26"/>
      <c r="O690" s="1"/>
      <c r="P690" s="1"/>
      <c r="Q690" s="1"/>
      <c r="R690" s="1"/>
      <c r="S690" s="1"/>
      <c r="T690" s="1"/>
      <c r="U690" s="1"/>
      <c r="V690" s="5"/>
      <c r="W690" s="5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37" t="e">
        <f>BQ690+BP690+BO690+BN690+BM690+#REF!+#REF!+BG690+BF690+#REF!+BC690+#REF!+#REF!+AY690+#REF!+#REF!+#REF!+#REF!+AS690+#REF!+#REF!+#REF!+#REF!+AM690+AK690+#REF!+#REF!+#REF!+AF690+AD690+AC690+AB690+BL690+AA690+Z690+Y690+X690+U690+T690+S690+R690+Q690+P690+O690+N690+M690+L690+K690+J690+I690+H690</f>
        <v>#REF!</v>
      </c>
    </row>
    <row r="691" spans="1:70" hidden="1">
      <c r="A691" s="6" t="s">
        <v>1139</v>
      </c>
      <c r="B691" s="6" t="s">
        <v>1140</v>
      </c>
      <c r="C691" s="6" t="s">
        <v>151</v>
      </c>
      <c r="D691" s="6"/>
      <c r="E691" s="6" t="s">
        <v>152</v>
      </c>
      <c r="F691" s="6" t="s">
        <v>960</v>
      </c>
      <c r="G691" s="6"/>
      <c r="H691" s="1"/>
      <c r="I691" s="5"/>
      <c r="J691" s="5"/>
      <c r="K691" s="1"/>
      <c r="L691" s="5"/>
      <c r="M691" s="5"/>
      <c r="N691" s="26"/>
      <c r="O691" s="1"/>
      <c r="P691" s="1"/>
      <c r="Q691" s="1"/>
      <c r="R691" s="1"/>
      <c r="S691" s="1"/>
      <c r="T691" s="1"/>
      <c r="U691" s="1"/>
      <c r="V691" s="5"/>
      <c r="W691" s="5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37" t="e">
        <f>BQ691+BP691+BO691+BN691+BM691+#REF!+#REF!+BG691+BF691+#REF!+BC691+#REF!+#REF!+AY691+#REF!+#REF!+#REF!+#REF!+AS691+#REF!+#REF!+#REF!+#REF!+AM691+AK691+#REF!+#REF!+#REF!+AF691+AD691+AC691+AB691+BL691+AA691+Z691+Y691+X691+U691+T691+S691+R691+Q691+P691+O691+N691+M691+L691+K691+J691+I691+H691</f>
        <v>#REF!</v>
      </c>
    </row>
    <row r="692" spans="1:70" hidden="1">
      <c r="A692" s="6" t="s">
        <v>1141</v>
      </c>
      <c r="B692" s="6" t="s">
        <v>1142</v>
      </c>
      <c r="C692" s="6" t="s">
        <v>151</v>
      </c>
      <c r="D692" s="6"/>
      <c r="E692" s="6" t="s">
        <v>152</v>
      </c>
      <c r="F692" s="6" t="s">
        <v>960</v>
      </c>
      <c r="G692" s="6"/>
      <c r="H692" s="1"/>
      <c r="I692" s="5"/>
      <c r="J692" s="5"/>
      <c r="K692" s="1"/>
      <c r="L692" s="5"/>
      <c r="M692" s="5"/>
      <c r="N692" s="26"/>
      <c r="O692" s="1"/>
      <c r="P692" s="1"/>
      <c r="Q692" s="1"/>
      <c r="R692" s="1"/>
      <c r="S692" s="1"/>
      <c r="T692" s="1"/>
      <c r="U692" s="1"/>
      <c r="V692" s="5"/>
      <c r="W692" s="5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37" t="e">
        <f>BQ692+BP692+BO692+BN692+BM692+#REF!+#REF!+BG692+BF692+#REF!+BC692+#REF!+#REF!+AY692+#REF!+#REF!+#REF!+#REF!+AS692+#REF!+#REF!+#REF!+#REF!+AM692+AK692+#REF!+#REF!+#REF!+AF692+AD692+AC692+AB692+BL692+AA692+Z692+Y692+X692+U692+T692+S692+R692+Q692+P692+O692+N692+M692+L692+K692+J692+I692+H692</f>
        <v>#REF!</v>
      </c>
    </row>
    <row r="693" spans="1:70" hidden="1">
      <c r="A693" s="6" t="s">
        <v>1060</v>
      </c>
      <c r="B693" s="6" t="s">
        <v>1061</v>
      </c>
      <c r="C693" s="6" t="s">
        <v>7</v>
      </c>
      <c r="D693" s="6" t="s">
        <v>67</v>
      </c>
      <c r="E693" s="6" t="s">
        <v>67</v>
      </c>
      <c r="F693" s="6" t="s">
        <v>960</v>
      </c>
      <c r="G693" s="6"/>
      <c r="H693" s="1"/>
      <c r="I693" s="5"/>
      <c r="J693" s="5"/>
      <c r="K693" s="1"/>
      <c r="L693" s="5"/>
      <c r="M693" s="5"/>
      <c r="N693" s="26"/>
      <c r="O693" s="1"/>
      <c r="P693" s="1"/>
      <c r="Q693" s="1"/>
      <c r="R693" s="1"/>
      <c r="S693" s="1"/>
      <c r="T693" s="1"/>
      <c r="U693" s="1"/>
      <c r="V693" s="5"/>
      <c r="W693" s="5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37" t="e">
        <f>BQ693+BP693+BO693+BN693+BM693+#REF!+#REF!+BG693+BF693+#REF!+BC693+#REF!+#REF!+AY693+#REF!+#REF!+#REF!+#REF!+AS693+#REF!+#REF!+#REF!+#REF!+AM693+AK693+#REF!+#REF!+#REF!+AF693+AD693+AC693+AB693+BL693+AA693+Z693+Y693+X693+U693+T693+S693+R693+Q693+P693+O693+N693+M693+L693+K693+J693+I693+H693</f>
        <v>#REF!</v>
      </c>
    </row>
    <row r="694" spans="1:70" hidden="1">
      <c r="A694" s="6" t="s">
        <v>1062</v>
      </c>
      <c r="B694" s="6" t="s">
        <v>1063</v>
      </c>
      <c r="C694" s="6" t="s">
        <v>7</v>
      </c>
      <c r="D694" s="6" t="s">
        <v>67</v>
      </c>
      <c r="E694" s="6" t="s">
        <v>67</v>
      </c>
      <c r="F694" s="6" t="s">
        <v>960</v>
      </c>
      <c r="G694" s="6"/>
      <c r="H694" s="1"/>
      <c r="I694" s="5"/>
      <c r="J694" s="5"/>
      <c r="K694" s="1"/>
      <c r="L694" s="5"/>
      <c r="M694" s="5"/>
      <c r="N694" s="26"/>
      <c r="O694" s="1"/>
      <c r="P694" s="1"/>
      <c r="Q694" s="1"/>
      <c r="R694" s="1"/>
      <c r="S694" s="1"/>
      <c r="T694" s="1"/>
      <c r="U694" s="1"/>
      <c r="V694" s="5"/>
      <c r="W694" s="5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37" t="e">
        <f>BQ694+BP694+BO694+BN694+BM694+#REF!+#REF!+BG694+BF694+#REF!+BC694+#REF!+#REF!+AY694+#REF!+#REF!+#REF!+#REF!+AS694+#REF!+#REF!+#REF!+#REF!+AM694+AK694+#REF!+#REF!+#REF!+AF694+AD694+AC694+AB694+BL694+AA694+Z694+Y694+X694+U694+T694+S694+R694+Q694+P694+O694+N694+M694+L694+K694+J694+I694+H694</f>
        <v>#REF!</v>
      </c>
    </row>
    <row r="695" spans="1:70" hidden="1">
      <c r="A695" s="6" t="s">
        <v>1064</v>
      </c>
      <c r="B695" s="6" t="s">
        <v>1065</v>
      </c>
      <c r="C695" s="6" t="s">
        <v>7</v>
      </c>
      <c r="D695" s="6" t="s">
        <v>67</v>
      </c>
      <c r="E695" s="6" t="s">
        <v>67</v>
      </c>
      <c r="F695" s="6" t="s">
        <v>960</v>
      </c>
      <c r="G695" s="6"/>
      <c r="H695" s="1"/>
      <c r="I695" s="5"/>
      <c r="J695" s="5"/>
      <c r="K695" s="1"/>
      <c r="L695" s="5"/>
      <c r="M695" s="5"/>
      <c r="N695" s="26"/>
      <c r="O695" s="1"/>
      <c r="P695" s="1"/>
      <c r="Q695" s="1"/>
      <c r="R695" s="1"/>
      <c r="S695" s="1"/>
      <c r="T695" s="1"/>
      <c r="U695" s="1"/>
      <c r="V695" s="5"/>
      <c r="W695" s="5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37" t="e">
        <f>BQ695+BP695+BO695+BN695+BM695+#REF!+#REF!+BG695+BF695+#REF!+BC695+#REF!+#REF!+AY695+#REF!+#REF!+#REF!+#REF!+AS695+#REF!+#REF!+#REF!+#REF!+AM695+AK695+#REF!+#REF!+#REF!+AF695+AD695+AC695+AB695+BL695+AA695+Z695+Y695+X695+U695+T695+S695+R695+Q695+P695+O695+N695+M695+L695+K695+J695+I695+H695</f>
        <v>#REF!</v>
      </c>
    </row>
    <row r="696" spans="1:70" hidden="1">
      <c r="A696" s="6" t="s">
        <v>1143</v>
      </c>
      <c r="B696" s="6" t="s">
        <v>1144</v>
      </c>
      <c r="C696" s="6" t="s">
        <v>151</v>
      </c>
      <c r="D696" s="6"/>
      <c r="E696" s="6" t="s">
        <v>152</v>
      </c>
      <c r="F696" s="6" t="s">
        <v>960</v>
      </c>
      <c r="G696" s="6"/>
      <c r="H696" s="1"/>
      <c r="I696" s="5"/>
      <c r="J696" s="5"/>
      <c r="K696" s="1"/>
      <c r="L696" s="5"/>
      <c r="M696" s="5"/>
      <c r="N696" s="26"/>
      <c r="O696" s="1"/>
      <c r="P696" s="1"/>
      <c r="Q696" s="1"/>
      <c r="R696" s="1"/>
      <c r="S696" s="1"/>
      <c r="T696" s="1"/>
      <c r="U696" s="1"/>
      <c r="V696" s="5"/>
      <c r="W696" s="5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37" t="e">
        <f>BQ696+BP696+BO696+BN696+BM696+#REF!+#REF!+BG696+BF696+#REF!+BC696+#REF!+#REF!+AY696+#REF!+#REF!+#REF!+#REF!+AS696+#REF!+#REF!+#REF!+#REF!+AM696+AK696+#REF!+#REF!+#REF!+AF696+AD696+AC696+AB696+BL696+AA696+Z696+Y696+X696+U696+T696+S696+R696+Q696+P696+O696+N696+M696+L696+K696+J696+I696+H696</f>
        <v>#REF!</v>
      </c>
    </row>
    <row r="697" spans="1:70" hidden="1">
      <c r="A697" s="6" t="s">
        <v>1145</v>
      </c>
      <c r="B697" s="6" t="s">
        <v>1146</v>
      </c>
      <c r="C697" s="6" t="s">
        <v>151</v>
      </c>
      <c r="D697" s="6"/>
      <c r="E697" s="6" t="s">
        <v>152</v>
      </c>
      <c r="F697" s="6" t="s">
        <v>960</v>
      </c>
      <c r="G697" s="6"/>
      <c r="H697" s="1"/>
      <c r="I697" s="5"/>
      <c r="J697" s="5"/>
      <c r="K697" s="1"/>
      <c r="L697" s="5"/>
      <c r="M697" s="5"/>
      <c r="N697" s="26"/>
      <c r="O697" s="1"/>
      <c r="P697" s="1"/>
      <c r="Q697" s="1"/>
      <c r="R697" s="1"/>
      <c r="S697" s="1"/>
      <c r="T697" s="1"/>
      <c r="U697" s="1"/>
      <c r="V697" s="5"/>
      <c r="W697" s="5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37" t="e">
        <f>BQ697+BP697+BO697+BN697+BM697+#REF!+#REF!+BG697+BF697+#REF!+BC697+#REF!+#REF!+AY697+#REF!+#REF!+#REF!+#REF!+AS697+#REF!+#REF!+#REF!+#REF!+AM697+AK697+#REF!+#REF!+#REF!+AF697+AD697+AC697+AB697+BL697+AA697+Z697+Y697+X697+U697+T697+S697+R697+Q697+P697+O697+N697+M697+L697+K697+J697+I697+H697</f>
        <v>#REF!</v>
      </c>
    </row>
    <row r="698" spans="1:70" hidden="1">
      <c r="A698" s="6" t="s">
        <v>1147</v>
      </c>
      <c r="B698" s="6" t="s">
        <v>1148</v>
      </c>
      <c r="C698" s="6" t="s">
        <v>151</v>
      </c>
      <c r="D698" s="6"/>
      <c r="E698" s="6" t="s">
        <v>152</v>
      </c>
      <c r="F698" s="6" t="s">
        <v>960</v>
      </c>
      <c r="G698" s="6"/>
      <c r="H698" s="1"/>
      <c r="I698" s="5"/>
      <c r="J698" s="5"/>
      <c r="K698" s="1"/>
      <c r="L698" s="5"/>
      <c r="M698" s="5"/>
      <c r="N698" s="26"/>
      <c r="O698" s="1"/>
      <c r="P698" s="1"/>
      <c r="Q698" s="1"/>
      <c r="R698" s="1"/>
      <c r="S698" s="1"/>
      <c r="T698" s="1"/>
      <c r="U698" s="1"/>
      <c r="V698" s="5"/>
      <c r="W698" s="5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37" t="e">
        <f>BQ698+BP698+BO698+BN698+BM698+#REF!+#REF!+BG698+BF698+#REF!+BC698+#REF!+#REF!+AY698+#REF!+#REF!+#REF!+#REF!+AS698+#REF!+#REF!+#REF!+#REF!+AM698+AK698+#REF!+#REF!+#REF!+AF698+AD698+AC698+AB698+BL698+AA698+Z698+Y698+X698+U698+T698+S698+R698+Q698+P698+O698+N698+M698+L698+K698+J698+I698+H698</f>
        <v>#REF!</v>
      </c>
    </row>
    <row r="699" spans="1:70" hidden="1">
      <c r="A699" s="6" t="s">
        <v>1149</v>
      </c>
      <c r="B699" s="6" t="s">
        <v>1150</v>
      </c>
      <c r="C699" s="6" t="s">
        <v>151</v>
      </c>
      <c r="D699" s="6"/>
      <c r="E699" s="6" t="s">
        <v>152</v>
      </c>
      <c r="F699" s="6" t="s">
        <v>960</v>
      </c>
      <c r="G699" s="6"/>
      <c r="H699" s="1"/>
      <c r="I699" s="5"/>
      <c r="J699" s="5"/>
      <c r="K699" s="1"/>
      <c r="L699" s="5"/>
      <c r="M699" s="5"/>
      <c r="N699" s="26"/>
      <c r="O699" s="1"/>
      <c r="P699" s="1"/>
      <c r="Q699" s="1"/>
      <c r="R699" s="1"/>
      <c r="S699" s="1"/>
      <c r="T699" s="1"/>
      <c r="U699" s="1"/>
      <c r="V699" s="5"/>
      <c r="W699" s="5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37" t="e">
        <f>BQ699+BP699+BO699+BN699+BM699+#REF!+#REF!+BG699+BF699+#REF!+BC699+#REF!+#REF!+AY699+#REF!+#REF!+#REF!+#REF!+AS699+#REF!+#REF!+#REF!+#REF!+AM699+AK699+#REF!+#REF!+#REF!+AF699+AD699+AC699+AB699+BL699+AA699+Z699+Y699+X699+U699+T699+S699+R699+Q699+P699+O699+N699+M699+L699+K699+J699+I699+H699</f>
        <v>#REF!</v>
      </c>
    </row>
    <row r="700" spans="1:70" hidden="1">
      <c r="A700" s="7" t="s">
        <v>1066</v>
      </c>
      <c r="B700" s="7" t="s">
        <v>1067</v>
      </c>
      <c r="C700" s="7" t="s">
        <v>7</v>
      </c>
      <c r="D700" s="7" t="s">
        <v>8180</v>
      </c>
      <c r="E700" s="7" t="s">
        <v>21</v>
      </c>
      <c r="F700" s="7" t="s">
        <v>960</v>
      </c>
      <c r="G700" s="25"/>
      <c r="H700" s="1"/>
      <c r="I700" s="5"/>
      <c r="J700" s="5"/>
      <c r="K700" s="1"/>
      <c r="L700" s="5"/>
      <c r="M700" s="5"/>
      <c r="N700" s="26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37">
        <f>BQ700+BP700+BO700+BN700+BM700+BG700+BF700+BC700+AY700+AS700+AM700+AL700+AK700+AF700+AE700+AD700+AC700+AB700+++BK700+BL700+AA700+Z700+Y700+X700+V700+U700+T700+S700+R700+Q700+P700+O700+N700+M700+L700+K700+J700+I700+H700+G700</f>
        <v>0</v>
      </c>
    </row>
    <row r="701" spans="1:70" hidden="1">
      <c r="A701" s="6" t="s">
        <v>6574</v>
      </c>
      <c r="B701" s="6" t="s">
        <v>7622</v>
      </c>
      <c r="C701" s="6" t="s">
        <v>151</v>
      </c>
      <c r="D701" s="6"/>
      <c r="E701" s="6" t="s">
        <v>8186</v>
      </c>
      <c r="F701" s="6" t="s">
        <v>960</v>
      </c>
      <c r="G701" s="6"/>
      <c r="H701" s="1"/>
      <c r="I701" s="5"/>
      <c r="J701" s="5"/>
      <c r="K701" s="1"/>
      <c r="L701" s="5"/>
      <c r="M701" s="5"/>
      <c r="N701" s="26"/>
      <c r="O701" s="1"/>
      <c r="P701" s="1"/>
      <c r="Q701" s="1"/>
      <c r="R701" s="1"/>
      <c r="S701" s="1"/>
      <c r="T701" s="1"/>
      <c r="U701" s="1"/>
      <c r="V701" s="5"/>
      <c r="W701" s="5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37" t="e">
        <f>BQ701+BP701+BO701+BN701+BM701+#REF!+#REF!+BG701+BF701+#REF!+BC701+#REF!+#REF!+AY701+#REF!+#REF!+#REF!+#REF!+AS701+#REF!+#REF!+#REF!+#REF!+AM701+AK701+#REF!+#REF!+#REF!+AF701+AD701+AC701+AB701+BL701+AA701+Z701+Y701+X701+U701+T701+S701+R701+Q701+P701+O701+N701+M701+L701+K701+J701+I701+H701</f>
        <v>#REF!</v>
      </c>
    </row>
    <row r="702" spans="1:70" hidden="1">
      <c r="A702" s="6" t="s">
        <v>6575</v>
      </c>
      <c r="B702" s="6" t="s">
        <v>7623</v>
      </c>
      <c r="C702" s="6" t="s">
        <v>151</v>
      </c>
      <c r="D702" s="6"/>
      <c r="E702" s="6" t="s">
        <v>8186</v>
      </c>
      <c r="F702" s="6" t="s">
        <v>960</v>
      </c>
      <c r="G702" s="6"/>
      <c r="H702" s="1"/>
      <c r="I702" s="5"/>
      <c r="J702" s="5"/>
      <c r="K702" s="1"/>
      <c r="L702" s="5"/>
      <c r="M702" s="5"/>
      <c r="N702" s="26"/>
      <c r="O702" s="1"/>
      <c r="P702" s="1"/>
      <c r="Q702" s="1"/>
      <c r="R702" s="1"/>
      <c r="S702" s="1"/>
      <c r="T702" s="1"/>
      <c r="U702" s="1"/>
      <c r="V702" s="5"/>
      <c r="W702" s="5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37" t="e">
        <f>BQ702+BP702+BO702+BN702+BM702+#REF!+#REF!+BG702+BF702+#REF!+BC702+#REF!+#REF!+AY702+#REF!+#REF!+#REF!+#REF!+AS702+#REF!+#REF!+#REF!+#REF!+AM702+AK702+#REF!+#REF!+#REF!+AF702+AD702+AC702+AB702+BL702+AA702+Z702+Y702+X702+U702+T702+S702+R702+Q702+P702+O702+N702+M702+L702+K702+J702+I702+H702</f>
        <v>#REF!</v>
      </c>
    </row>
    <row r="703" spans="1:70" hidden="1">
      <c r="A703" s="6" t="s">
        <v>1068</v>
      </c>
      <c r="B703" s="6" t="s">
        <v>1069</v>
      </c>
      <c r="C703" s="6" t="s">
        <v>7</v>
      </c>
      <c r="D703" s="6" t="s">
        <v>8180</v>
      </c>
      <c r="E703" s="6" t="s">
        <v>13</v>
      </c>
      <c r="F703" s="6" t="s">
        <v>960</v>
      </c>
      <c r="G703" s="6"/>
      <c r="H703" s="1"/>
      <c r="I703" s="5"/>
      <c r="J703" s="5"/>
      <c r="K703" s="1"/>
      <c r="L703" s="5"/>
      <c r="M703" s="5"/>
      <c r="N703" s="26"/>
      <c r="O703" s="1"/>
      <c r="P703" s="1"/>
      <c r="Q703" s="1"/>
      <c r="R703" s="1"/>
      <c r="S703" s="1"/>
      <c r="T703" s="1"/>
      <c r="U703" s="1"/>
      <c r="V703" s="5"/>
      <c r="W703" s="5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37" t="e">
        <f>BQ703+BP703+BO703+BN703+BM703+#REF!+#REF!+BG703+BF703+#REF!+BC703+#REF!+#REF!+AY703+#REF!+#REF!+#REF!+#REF!+AS703+#REF!+#REF!+#REF!+#REF!+AM703+AK703+#REF!+#REF!+#REF!+AF703+AD703+AC703+AB703+BL703+AA703+Z703+Y703+X703+U703+T703+S703+R703+Q703+P703+O703+N703+M703+L703+K703+J703+I703+H703</f>
        <v>#REF!</v>
      </c>
    </row>
    <row r="704" spans="1:70">
      <c r="A704" s="7" t="s">
        <v>1070</v>
      </c>
      <c r="B704" s="7" t="s">
        <v>1071</v>
      </c>
      <c r="C704" s="7" t="s">
        <v>7</v>
      </c>
      <c r="D704" s="7" t="s">
        <v>8180</v>
      </c>
      <c r="E704" s="7" t="s">
        <v>21</v>
      </c>
      <c r="F704" s="7" t="s">
        <v>960</v>
      </c>
      <c r="G704" s="25"/>
      <c r="H704" s="1"/>
      <c r="I704" s="5"/>
      <c r="J704" s="5"/>
      <c r="K704" s="1"/>
      <c r="L704" s="5"/>
      <c r="M704" s="5"/>
      <c r="N704" s="26"/>
      <c r="O704" s="1"/>
      <c r="P704" s="1"/>
      <c r="Q704" s="1"/>
      <c r="R704" s="1"/>
      <c r="S704" s="1"/>
      <c r="T704" s="1"/>
      <c r="U704" s="1"/>
      <c r="V704" s="1"/>
      <c r="W704" s="1">
        <f>1000*10.7622353162752</f>
        <v>10762.235316275201</v>
      </c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37">
        <f>BQ704+BP704+BO704+BN704+BM704+BG704+BF704+BC704+AY704+AS704+AM704+AL704+AK704+AF704+AE704+AD704+AC704+AB704+BK704+BL704+AA704+Z704+Y704+X704+V704+U704+T704+S704+R704+Q704+P704+O704+N704+M704+L704+K704+J704+I704+H704+G704+AX704+W704</f>
        <v>10762.235316275201</v>
      </c>
    </row>
    <row r="705" spans="1:70" hidden="1">
      <c r="A705" s="6" t="s">
        <v>1072</v>
      </c>
      <c r="B705" s="6" t="s">
        <v>1073</v>
      </c>
      <c r="C705" s="6" t="s">
        <v>7</v>
      </c>
      <c r="D705" s="6" t="s">
        <v>18</v>
      </c>
      <c r="E705" s="6" t="s">
        <v>21</v>
      </c>
      <c r="F705" s="6" t="s">
        <v>960</v>
      </c>
      <c r="G705" s="6"/>
      <c r="H705" s="1"/>
      <c r="I705" s="5"/>
      <c r="J705" s="5"/>
      <c r="K705" s="1"/>
      <c r="L705" s="5"/>
      <c r="M705" s="5"/>
      <c r="N705" s="26"/>
      <c r="O705" s="1"/>
      <c r="P705" s="1"/>
      <c r="Q705" s="1"/>
      <c r="R705" s="1"/>
      <c r="S705" s="1"/>
      <c r="T705" s="1"/>
      <c r="U705" s="1"/>
      <c r="V705" s="5"/>
      <c r="W705" s="5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37" t="e">
        <f>BQ705+BP705+BO705+BN705+BM705+#REF!+#REF!+BG705+BF705+#REF!+BC705+#REF!+#REF!+AY705+#REF!+#REF!+#REF!+#REF!+AS705+#REF!+#REF!+#REF!+#REF!+AM705+AK705+#REF!+#REF!+#REF!+AF705+AD705+AC705+AB705+BL705+AA705+Z705+Y705+X705+U705+T705+S705+R705+Q705+P705+O705+N705+M705+L705+K705+J705+I705+H705</f>
        <v>#REF!</v>
      </c>
    </row>
    <row r="706" spans="1:70" hidden="1">
      <c r="A706" s="6" t="s">
        <v>1151</v>
      </c>
      <c r="B706" s="6" t="s">
        <v>1152</v>
      </c>
      <c r="C706" s="6" t="s">
        <v>151</v>
      </c>
      <c r="D706" s="6"/>
      <c r="E706" s="6" t="s">
        <v>152</v>
      </c>
      <c r="F706" s="6" t="s">
        <v>960</v>
      </c>
      <c r="G706" s="6"/>
      <c r="H706" s="1"/>
      <c r="I706" s="5"/>
      <c r="J706" s="5"/>
      <c r="K706" s="1"/>
      <c r="L706" s="5"/>
      <c r="M706" s="5"/>
      <c r="N706" s="26"/>
      <c r="O706" s="1"/>
      <c r="P706" s="1"/>
      <c r="Q706" s="1"/>
      <c r="R706" s="1"/>
      <c r="S706" s="1"/>
      <c r="T706" s="1"/>
      <c r="U706" s="1"/>
      <c r="V706" s="5"/>
      <c r="W706" s="5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37" t="e">
        <f>BQ706+BP706+BO706+BN706+BM706+#REF!+#REF!+BG706+BF706+#REF!+BC706+#REF!+#REF!+AY706+#REF!+#REF!+#REF!+#REF!+AS706+#REF!+#REF!+#REF!+#REF!+AM706+AK706+#REF!+#REF!+#REF!+AF706+AD706+AC706+AB706+BL706+AA706+Z706+Y706+X706+U706+T706+S706+R706+Q706+P706+O706+N706+M706+L706+K706+J706+I706+H706</f>
        <v>#REF!</v>
      </c>
    </row>
    <row r="707" spans="1:70" hidden="1">
      <c r="A707" s="6" t="s">
        <v>1074</v>
      </c>
      <c r="B707" s="6" t="s">
        <v>1075</v>
      </c>
      <c r="C707" s="6" t="s">
        <v>7</v>
      </c>
      <c r="D707" s="6" t="s">
        <v>18</v>
      </c>
      <c r="E707" s="6" t="s">
        <v>13</v>
      </c>
      <c r="F707" s="6" t="s">
        <v>960</v>
      </c>
      <c r="G707" s="6"/>
      <c r="H707" s="1"/>
      <c r="I707" s="5"/>
      <c r="J707" s="5"/>
      <c r="K707" s="1"/>
      <c r="L707" s="5"/>
      <c r="M707" s="5"/>
      <c r="N707" s="26"/>
      <c r="O707" s="1"/>
      <c r="P707" s="1"/>
      <c r="Q707" s="1"/>
      <c r="R707" s="1"/>
      <c r="S707" s="1"/>
      <c r="T707" s="1"/>
      <c r="U707" s="1"/>
      <c r="V707" s="5"/>
      <c r="W707" s="5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37" t="e">
        <f>BQ707+BP707+BO707+BN707+BM707+#REF!+#REF!+BG707+BF707+#REF!+BC707+#REF!+#REF!+AY707+#REF!+#REF!+#REF!+#REF!+AS707+#REF!+#REF!+#REF!+#REF!+AM707+AK707+#REF!+#REF!+#REF!+AF707+AD707+AC707+AB707+BL707+AA707+Z707+Y707+X707+U707+T707+S707+R707+Q707+P707+O707+N707+M707+L707+K707+J707+I707+H707</f>
        <v>#REF!</v>
      </c>
    </row>
    <row r="708" spans="1:70" hidden="1">
      <c r="A708" s="6" t="s">
        <v>6576</v>
      </c>
      <c r="B708" s="6" t="s">
        <v>7624</v>
      </c>
      <c r="C708" s="6" t="s">
        <v>151</v>
      </c>
      <c r="D708" s="6"/>
      <c r="E708" s="6" t="s">
        <v>8186</v>
      </c>
      <c r="F708" s="6" t="s">
        <v>960</v>
      </c>
      <c r="G708" s="6"/>
      <c r="H708" s="1"/>
      <c r="I708" s="5"/>
      <c r="J708" s="5"/>
      <c r="K708" s="1"/>
      <c r="L708" s="5"/>
      <c r="M708" s="5"/>
      <c r="N708" s="26"/>
      <c r="O708" s="1"/>
      <c r="P708" s="1"/>
      <c r="Q708" s="1"/>
      <c r="R708" s="1"/>
      <c r="S708" s="1"/>
      <c r="T708" s="1"/>
      <c r="U708" s="1"/>
      <c r="V708" s="5"/>
      <c r="W708" s="5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37" t="e">
        <f>BQ708+BP708+BO708+BN708+BM708+#REF!+#REF!+BG708+BF708+#REF!+BC708+#REF!+#REF!+AY708+#REF!+#REF!+#REF!+#REF!+AS708+#REF!+#REF!+#REF!+#REF!+AM708+AK708+#REF!+#REF!+#REF!+AF708+AD708+AC708+AB708+BL708+AA708+Z708+Y708+X708+U708+T708+S708+R708+Q708+P708+O708+N708+M708+L708+K708+J708+I708+H708</f>
        <v>#REF!</v>
      </c>
    </row>
    <row r="709" spans="1:70" hidden="1">
      <c r="A709" s="6" t="s">
        <v>1076</v>
      </c>
      <c r="B709" s="6" t="s">
        <v>1077</v>
      </c>
      <c r="C709" s="6" t="s">
        <v>7</v>
      </c>
      <c r="D709" s="6" t="s">
        <v>18</v>
      </c>
      <c r="E709" s="6" t="s">
        <v>13</v>
      </c>
      <c r="F709" s="6" t="s">
        <v>960</v>
      </c>
      <c r="G709" s="6"/>
      <c r="H709" s="1"/>
      <c r="I709" s="5"/>
      <c r="J709" s="5"/>
      <c r="K709" s="1"/>
      <c r="L709" s="5"/>
      <c r="M709" s="5"/>
      <c r="N709" s="26"/>
      <c r="O709" s="1"/>
      <c r="P709" s="1"/>
      <c r="Q709" s="1"/>
      <c r="R709" s="1"/>
      <c r="S709" s="1"/>
      <c r="T709" s="1"/>
      <c r="U709" s="1"/>
      <c r="V709" s="5"/>
      <c r="W709" s="5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37" t="e">
        <f>BQ709+BP709+BO709+BN709+BM709+#REF!+#REF!+BG709+BF709+#REF!+BC709+#REF!+#REF!+AY709+#REF!+#REF!+#REF!+#REF!+AS709+#REF!+#REF!+#REF!+#REF!+AM709+AK709+#REF!+#REF!+#REF!+AF709+AD709+AC709+AB709+BL709+AA709+Z709+Y709+X709+U709+T709+S709+R709+Q709+P709+O709+N709+M709+L709+K709+J709+I709+H709</f>
        <v>#REF!</v>
      </c>
    </row>
    <row r="710" spans="1:70" hidden="1">
      <c r="A710" s="6" t="s">
        <v>1078</v>
      </c>
      <c r="B710" s="6" t="s">
        <v>1079</v>
      </c>
      <c r="C710" s="6" t="s">
        <v>7</v>
      </c>
      <c r="D710" s="6" t="s">
        <v>18</v>
      </c>
      <c r="E710" s="6" t="s">
        <v>13</v>
      </c>
      <c r="F710" s="6" t="s">
        <v>960</v>
      </c>
      <c r="G710" s="6"/>
      <c r="H710" s="1"/>
      <c r="I710" s="5"/>
      <c r="J710" s="5"/>
      <c r="K710" s="1"/>
      <c r="L710" s="5"/>
      <c r="M710" s="5"/>
      <c r="N710" s="26"/>
      <c r="O710" s="1"/>
      <c r="P710" s="1"/>
      <c r="Q710" s="1"/>
      <c r="R710" s="1"/>
      <c r="S710" s="1"/>
      <c r="T710" s="1"/>
      <c r="U710" s="1"/>
      <c r="V710" s="5"/>
      <c r="W710" s="5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37" t="e">
        <f>BQ710+BP710+BO710+BN710+BM710+#REF!+#REF!+BG710+BF710+#REF!+BC710+#REF!+#REF!+AY710+#REF!+#REF!+#REF!+#REF!+AS710+#REF!+#REF!+#REF!+#REF!+AM710+AK710+#REF!+#REF!+#REF!+AF710+AD710+AC710+AB710+BL710+AA710+Z710+Y710+X710+U710+T710+S710+R710+Q710+P710+O710+N710+M710+L710+K710+J710+I710+H710</f>
        <v>#REF!</v>
      </c>
    </row>
    <row r="711" spans="1:70" hidden="1">
      <c r="A711" s="6" t="s">
        <v>1080</v>
      </c>
      <c r="B711" s="6" t="s">
        <v>1081</v>
      </c>
      <c r="C711" s="6" t="s">
        <v>7</v>
      </c>
      <c r="D711" s="6" t="s">
        <v>18</v>
      </c>
      <c r="E711" s="6" t="s">
        <v>13</v>
      </c>
      <c r="F711" s="6" t="s">
        <v>960</v>
      </c>
      <c r="G711" s="6"/>
      <c r="H711" s="1"/>
      <c r="I711" s="5"/>
      <c r="J711" s="5"/>
      <c r="K711" s="1"/>
      <c r="L711" s="5"/>
      <c r="M711" s="5"/>
      <c r="N711" s="26"/>
      <c r="O711" s="1"/>
      <c r="P711" s="1"/>
      <c r="Q711" s="1"/>
      <c r="R711" s="1"/>
      <c r="S711" s="1"/>
      <c r="T711" s="1"/>
      <c r="U711" s="1"/>
      <c r="V711" s="5"/>
      <c r="W711" s="5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37" t="e">
        <f>BQ711+BP711+BO711+BN711+BM711+#REF!+#REF!+BG711+BF711+#REF!+BC711+#REF!+#REF!+AY711+#REF!+#REF!+#REF!+#REF!+AS711+#REF!+#REF!+#REF!+#REF!+AM711+AK711+#REF!+#REF!+#REF!+AF711+AD711+AC711+AB711+BL711+AA711+Z711+Y711+X711+U711+T711+S711+R711+Q711+P711+O711+N711+M711+L711+K711+J711+I711+H711</f>
        <v>#REF!</v>
      </c>
    </row>
    <row r="712" spans="1:70" hidden="1">
      <c r="A712" s="6" t="s">
        <v>1082</v>
      </c>
      <c r="B712" s="6" t="s">
        <v>1083</v>
      </c>
      <c r="C712" s="6" t="s">
        <v>7</v>
      </c>
      <c r="D712" s="6" t="s">
        <v>8180</v>
      </c>
      <c r="E712" s="6" t="s">
        <v>21</v>
      </c>
      <c r="F712" s="6" t="s">
        <v>960</v>
      </c>
      <c r="G712" s="6"/>
      <c r="H712" s="1"/>
      <c r="I712" s="5"/>
      <c r="J712" s="5"/>
      <c r="K712" s="1"/>
      <c r="L712" s="5"/>
      <c r="M712" s="5"/>
      <c r="N712" s="26"/>
      <c r="O712" s="1"/>
      <c r="P712" s="1"/>
      <c r="Q712" s="1"/>
      <c r="R712" s="1"/>
      <c r="S712" s="1"/>
      <c r="T712" s="1"/>
      <c r="U712" s="1"/>
      <c r="V712" s="5"/>
      <c r="W712" s="5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37" t="e">
        <f>BQ712+BP712+BO712+BN712+BM712+#REF!+#REF!+BG712+BF712+#REF!+BC712+#REF!+#REF!+AY712+#REF!+#REF!+#REF!+#REF!+AS712+#REF!+#REF!+#REF!+#REF!+AM712+AK712+#REF!+#REF!+#REF!+AF712+AD712+AC712+AB712+BL712+AA712+Z712+Y712+X712+U712+T712+S712+R712+Q712+P712+O712+N712+M712+L712+K712+J712+I712+H712</f>
        <v>#REF!</v>
      </c>
    </row>
    <row r="713" spans="1:70" hidden="1">
      <c r="A713" s="6" t="s">
        <v>1084</v>
      </c>
      <c r="B713" s="6" t="s">
        <v>1085</v>
      </c>
      <c r="C713" s="6" t="s">
        <v>7</v>
      </c>
      <c r="D713" s="6" t="s">
        <v>8180</v>
      </c>
      <c r="E713" s="6" t="s">
        <v>21</v>
      </c>
      <c r="F713" s="6" t="s">
        <v>960</v>
      </c>
      <c r="G713" s="6"/>
      <c r="H713" s="1"/>
      <c r="I713" s="5"/>
      <c r="J713" s="5"/>
      <c r="K713" s="1"/>
      <c r="L713" s="5"/>
      <c r="M713" s="5"/>
      <c r="N713" s="26"/>
      <c r="O713" s="1"/>
      <c r="P713" s="1"/>
      <c r="Q713" s="1"/>
      <c r="R713" s="1"/>
      <c r="S713" s="1"/>
      <c r="T713" s="1"/>
      <c r="U713" s="1"/>
      <c r="V713" s="5"/>
      <c r="W713" s="5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37" t="e">
        <f>BQ713+BP713+BO713+BN713+BM713+#REF!+#REF!+BG713+BF713+#REF!+BC713+#REF!+#REF!+AY713+#REF!+#REF!+#REF!+#REF!+AS713+#REF!+#REF!+#REF!+#REF!+AM713+AK713+#REF!+#REF!+#REF!+AF713+AD713+AC713+AB713+BL713+AA713+Z713+Y713+X713+U713+T713+S713+R713+Q713+P713+O713+N713+M713+L713+K713+J713+I713+H713</f>
        <v>#REF!</v>
      </c>
    </row>
    <row r="714" spans="1:70" hidden="1">
      <c r="A714" s="6" t="s">
        <v>1086</v>
      </c>
      <c r="B714" s="6" t="s">
        <v>1087</v>
      </c>
      <c r="C714" s="6" t="s">
        <v>7</v>
      </c>
      <c r="D714" s="6" t="s">
        <v>8180</v>
      </c>
      <c r="E714" s="6" t="s">
        <v>21</v>
      </c>
      <c r="F714" s="6" t="s">
        <v>960</v>
      </c>
      <c r="G714" s="6"/>
      <c r="H714" s="1"/>
      <c r="I714" s="5"/>
      <c r="J714" s="5"/>
      <c r="K714" s="1"/>
      <c r="L714" s="5"/>
      <c r="M714" s="5"/>
      <c r="N714" s="26"/>
      <c r="O714" s="1"/>
      <c r="P714" s="1"/>
      <c r="Q714" s="1"/>
      <c r="R714" s="1"/>
      <c r="S714" s="1"/>
      <c r="T714" s="1"/>
      <c r="U714" s="1"/>
      <c r="V714" s="5"/>
      <c r="W714" s="5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37" t="e">
        <f>BQ714+BP714+BO714+BN714+BM714+#REF!+#REF!+BG714+BF714+#REF!+BC714+#REF!+#REF!+AY714+#REF!+#REF!+#REF!+#REF!+AS714+#REF!+#REF!+#REF!+#REF!+AM714+AK714+#REF!+#REF!+#REF!+AF714+AD714+AC714+AB714+BL714+AA714+Z714+Y714+X714+U714+T714+S714+R714+Q714+P714+O714+N714+M714+L714+K714+J714+I714+H714</f>
        <v>#REF!</v>
      </c>
    </row>
    <row r="715" spans="1:70" hidden="1">
      <c r="A715" s="6" t="s">
        <v>1088</v>
      </c>
      <c r="B715" s="6" t="s">
        <v>1089</v>
      </c>
      <c r="C715" s="6" t="s">
        <v>7</v>
      </c>
      <c r="D715" s="6" t="s">
        <v>18</v>
      </c>
      <c r="E715" s="6" t="s">
        <v>31</v>
      </c>
      <c r="F715" s="6" t="s">
        <v>960</v>
      </c>
      <c r="G715" s="6"/>
      <c r="H715" s="1"/>
      <c r="I715" s="5"/>
      <c r="J715" s="5"/>
      <c r="K715" s="1"/>
      <c r="L715" s="5"/>
      <c r="M715" s="5"/>
      <c r="N715" s="26"/>
      <c r="O715" s="1"/>
      <c r="P715" s="1"/>
      <c r="Q715" s="1"/>
      <c r="R715" s="1"/>
      <c r="S715" s="1"/>
      <c r="T715" s="1"/>
      <c r="U715" s="1"/>
      <c r="V715" s="5"/>
      <c r="W715" s="5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37" t="e">
        <f>BQ715+BP715+BO715+BN715+BM715+#REF!+#REF!+BG715+BF715+#REF!+BC715+#REF!+#REF!+AY715+#REF!+#REF!+#REF!+#REF!+AS715+#REF!+#REF!+#REF!+#REF!+AM715+AK715+#REF!+#REF!+#REF!+AF715+AD715+AC715+AB715+BL715+AA715+Z715+Y715+X715+U715+T715+S715+R715+Q715+P715+O715+N715+M715+L715+K715+J715+I715+H715</f>
        <v>#REF!</v>
      </c>
    </row>
    <row r="716" spans="1:70" hidden="1">
      <c r="A716" s="6" t="s">
        <v>6577</v>
      </c>
      <c r="B716" s="23" t="s">
        <v>7625</v>
      </c>
      <c r="C716" s="6" t="s">
        <v>151</v>
      </c>
      <c r="D716" s="6"/>
      <c r="E716" s="6" t="s">
        <v>8192</v>
      </c>
      <c r="F716" s="6" t="s">
        <v>960</v>
      </c>
      <c r="G716" s="6"/>
      <c r="H716" s="1"/>
      <c r="I716" s="5"/>
      <c r="J716" s="5"/>
      <c r="K716" s="1"/>
      <c r="L716" s="5"/>
      <c r="M716" s="5"/>
      <c r="N716" s="26"/>
      <c r="O716" s="1"/>
      <c r="P716" s="1"/>
      <c r="Q716" s="1"/>
      <c r="R716" s="1"/>
      <c r="S716" s="1"/>
      <c r="T716" s="1"/>
      <c r="U716" s="1"/>
      <c r="V716" s="5"/>
      <c r="W716" s="5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37" t="e">
        <f>BQ716+BP716+BO716+BN716+BM716+#REF!+#REF!+BG716+BF716+#REF!+BC716+#REF!+#REF!+AY716+#REF!+#REF!+#REF!+#REF!+AS716+#REF!+#REF!+#REF!+#REF!+AM716+AK716+#REF!+#REF!+#REF!+AF716+AD716+AC716+AB716+BL716+AA716+Z716+Y716+X716+U716+T716+S716+R716+Q716+P716+O716+N716+M716+L716+K716+J716+I716+H716</f>
        <v>#REF!</v>
      </c>
    </row>
    <row r="717" spans="1:70" hidden="1">
      <c r="A717" s="6" t="s">
        <v>6578</v>
      </c>
      <c r="B717" s="6" t="s">
        <v>7626</v>
      </c>
      <c r="C717" s="6" t="s">
        <v>151</v>
      </c>
      <c r="D717" s="6"/>
      <c r="E717" s="6" t="s">
        <v>8192</v>
      </c>
      <c r="F717" s="6" t="s">
        <v>960</v>
      </c>
      <c r="G717" s="6"/>
      <c r="H717" s="1"/>
      <c r="I717" s="5"/>
      <c r="J717" s="5"/>
      <c r="K717" s="1"/>
      <c r="L717" s="5"/>
      <c r="M717" s="5"/>
      <c r="N717" s="26"/>
      <c r="O717" s="1"/>
      <c r="P717" s="1"/>
      <c r="Q717" s="1"/>
      <c r="R717" s="1"/>
      <c r="S717" s="1"/>
      <c r="T717" s="1"/>
      <c r="U717" s="1"/>
      <c r="V717" s="5"/>
      <c r="W717" s="5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37" t="e">
        <f>BQ717+BP717+BO717+BN717+BM717+#REF!+#REF!+BG717+BF717+#REF!+BC717+#REF!+#REF!+AY717+#REF!+#REF!+#REF!+#REF!+AS717+#REF!+#REF!+#REF!+#REF!+AM717+AK717+#REF!+#REF!+#REF!+AF717+AD717+AC717+AB717+BL717+AA717+Z717+Y717+X717+U717+T717+S717+R717+Q717+P717+O717+N717+M717+L717+K717+J717+I717+H717</f>
        <v>#REF!</v>
      </c>
    </row>
    <row r="718" spans="1:70" hidden="1">
      <c r="A718" s="6" t="s">
        <v>1153</v>
      </c>
      <c r="B718" s="6" t="s">
        <v>1154</v>
      </c>
      <c r="C718" s="6" t="s">
        <v>151</v>
      </c>
      <c r="D718" s="6"/>
      <c r="E718" s="6" t="s">
        <v>152</v>
      </c>
      <c r="F718" s="6" t="s">
        <v>960</v>
      </c>
      <c r="G718" s="6"/>
      <c r="H718" s="1"/>
      <c r="I718" s="5"/>
      <c r="J718" s="5"/>
      <c r="K718" s="1"/>
      <c r="L718" s="5"/>
      <c r="M718" s="5"/>
      <c r="N718" s="26"/>
      <c r="O718" s="1"/>
      <c r="P718" s="1"/>
      <c r="Q718" s="1"/>
      <c r="R718" s="1"/>
      <c r="S718" s="1"/>
      <c r="T718" s="1"/>
      <c r="U718" s="1"/>
      <c r="V718" s="5"/>
      <c r="W718" s="5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37" t="e">
        <f>BQ718+BP718+BO718+BN718+BM718+#REF!+#REF!+BG718+BF718+#REF!+BC718+#REF!+#REF!+AY718+#REF!+#REF!+#REF!+#REF!+AS718+#REF!+#REF!+#REF!+#REF!+AM718+AK718+#REF!+#REF!+#REF!+AF718+AD718+AC718+AB718+BL718+AA718+Z718+Y718+X718+U718+T718+S718+R718+Q718+P718+O718+N718+M718+L718+K718+J718+I718+H718</f>
        <v>#REF!</v>
      </c>
    </row>
    <row r="719" spans="1:70" hidden="1">
      <c r="A719" s="6" t="s">
        <v>1155</v>
      </c>
      <c r="B719" s="6" t="s">
        <v>1156</v>
      </c>
      <c r="C719" s="6" t="s">
        <v>151</v>
      </c>
      <c r="D719" s="6"/>
      <c r="E719" s="6" t="s">
        <v>152</v>
      </c>
      <c r="F719" s="6" t="s">
        <v>960</v>
      </c>
      <c r="G719" s="6"/>
      <c r="H719" s="1"/>
      <c r="I719" s="5"/>
      <c r="J719" s="5"/>
      <c r="K719" s="1"/>
      <c r="L719" s="5"/>
      <c r="M719" s="5"/>
      <c r="N719" s="26"/>
      <c r="O719" s="1"/>
      <c r="P719" s="1"/>
      <c r="Q719" s="1"/>
      <c r="R719" s="1"/>
      <c r="S719" s="1"/>
      <c r="T719" s="1"/>
      <c r="U719" s="1"/>
      <c r="V719" s="5"/>
      <c r="W719" s="5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37" t="e">
        <f>BQ719+BP719+BO719+BN719+BM719+#REF!+#REF!+BG719+BF719+#REF!+BC719+#REF!+#REF!+AY719+#REF!+#REF!+#REF!+#REF!+AS719+#REF!+#REF!+#REF!+#REF!+AM719+AK719+#REF!+#REF!+#REF!+AF719+AD719+AC719+AB719+BL719+AA719+Z719+Y719+X719+U719+T719+S719+R719+Q719+P719+O719+N719+M719+L719+K719+J719+I719+H719</f>
        <v>#REF!</v>
      </c>
    </row>
    <row r="720" spans="1:70" hidden="1">
      <c r="A720" s="6" t="s">
        <v>1157</v>
      </c>
      <c r="B720" s="6" t="s">
        <v>1158</v>
      </c>
      <c r="C720" s="6" t="s">
        <v>151</v>
      </c>
      <c r="D720" s="6"/>
      <c r="E720" s="6" t="s">
        <v>152</v>
      </c>
      <c r="F720" s="6" t="s">
        <v>960</v>
      </c>
      <c r="G720" s="6"/>
      <c r="H720" s="1"/>
      <c r="I720" s="5"/>
      <c r="J720" s="5"/>
      <c r="K720" s="1"/>
      <c r="L720" s="5"/>
      <c r="M720" s="5"/>
      <c r="N720" s="26"/>
      <c r="O720" s="1"/>
      <c r="P720" s="1"/>
      <c r="Q720" s="1"/>
      <c r="R720" s="1"/>
      <c r="S720" s="1"/>
      <c r="T720" s="1"/>
      <c r="U720" s="1"/>
      <c r="V720" s="5"/>
      <c r="W720" s="5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37" t="e">
        <f>BQ720+BP720+BO720+BN720+BM720+#REF!+#REF!+BG720+BF720+#REF!+BC720+#REF!+#REF!+AY720+#REF!+#REF!+#REF!+#REF!+AS720+#REF!+#REF!+#REF!+#REF!+AM720+AK720+#REF!+#REF!+#REF!+AF720+AD720+AC720+AB720+BL720+AA720+Z720+Y720+X720+U720+T720+S720+R720+Q720+P720+O720+N720+M720+L720+K720+J720+I720+H720</f>
        <v>#REF!</v>
      </c>
    </row>
    <row r="721" spans="1:70" hidden="1">
      <c r="A721" s="6" t="s">
        <v>7200</v>
      </c>
      <c r="B721" s="6" t="s">
        <v>7394</v>
      </c>
      <c r="C721" s="6" t="s">
        <v>7</v>
      </c>
      <c r="D721" s="6" t="s">
        <v>8180</v>
      </c>
      <c r="E721" s="6" t="s">
        <v>8188</v>
      </c>
      <c r="F721" s="6" t="s">
        <v>960</v>
      </c>
      <c r="G721" s="6"/>
      <c r="H721" s="1"/>
      <c r="I721" s="5"/>
      <c r="J721" s="5"/>
      <c r="K721" s="1"/>
      <c r="L721" s="5"/>
      <c r="M721" s="5"/>
      <c r="N721" s="26"/>
      <c r="O721" s="1"/>
      <c r="P721" s="1"/>
      <c r="Q721" s="1"/>
      <c r="R721" s="1"/>
      <c r="S721" s="1"/>
      <c r="T721" s="1"/>
      <c r="U721" s="1"/>
      <c r="V721" s="5"/>
      <c r="W721" s="5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37" t="e">
        <f>BQ721+BP721+BO721+BN721+BM721+#REF!+#REF!+BG721+BF721+#REF!+BC721+#REF!+#REF!+AY721+#REF!+#REF!+#REF!+#REF!+AS721+#REF!+#REF!+#REF!+#REF!+AM721+AK721+#REF!+#REF!+#REF!+AF721+AD721+AC721+AB721+BL721+AA721+Z721+Y721+X721+U721+T721+S721+R721+Q721+P721+O721+N721+M721+L721+K721+J721+I721+H721</f>
        <v>#REF!</v>
      </c>
    </row>
    <row r="722" spans="1:70" hidden="1">
      <c r="A722" s="6" t="s">
        <v>7308</v>
      </c>
      <c r="B722" s="6" t="s">
        <v>7627</v>
      </c>
      <c r="C722" s="6" t="s">
        <v>151</v>
      </c>
      <c r="D722" s="6"/>
      <c r="E722" s="6" t="s">
        <v>8188</v>
      </c>
      <c r="F722" s="6" t="s">
        <v>960</v>
      </c>
      <c r="G722" s="6"/>
      <c r="H722" s="1"/>
      <c r="I722" s="5"/>
      <c r="J722" s="5"/>
      <c r="K722" s="1"/>
      <c r="L722" s="5"/>
      <c r="M722" s="5"/>
      <c r="N722" s="26"/>
      <c r="O722" s="1"/>
      <c r="P722" s="1"/>
      <c r="Q722" s="1"/>
      <c r="R722" s="1"/>
      <c r="S722" s="1"/>
      <c r="T722" s="1"/>
      <c r="U722" s="1"/>
      <c r="V722" s="5"/>
      <c r="W722" s="5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37" t="e">
        <f>BQ722+BP722+BO722+BN722+BM722+#REF!+#REF!+BG722+BF722+#REF!+BC722+#REF!+#REF!+AY722+#REF!+#REF!+#REF!+#REF!+AS722+#REF!+#REF!+#REF!+#REF!+AM722+AK722+#REF!+#REF!+#REF!+AF722+AD722+AC722+AB722+BL722+AA722+Z722+Y722+X722+U722+T722+S722+R722+Q722+P722+O722+N722+M722+L722+K722+J722+I722+H722</f>
        <v>#REF!</v>
      </c>
    </row>
    <row r="723" spans="1:70" hidden="1">
      <c r="A723" s="6" t="s">
        <v>7201</v>
      </c>
      <c r="B723" s="6" t="s">
        <v>7395</v>
      </c>
      <c r="C723" s="6" t="s">
        <v>7</v>
      </c>
      <c r="D723" s="6" t="s">
        <v>8180</v>
      </c>
      <c r="E723" s="6" t="s">
        <v>8188</v>
      </c>
      <c r="F723" s="6" t="s">
        <v>960</v>
      </c>
      <c r="G723" s="6"/>
      <c r="H723" s="1"/>
      <c r="I723" s="5"/>
      <c r="J723" s="5"/>
      <c r="K723" s="1"/>
      <c r="L723" s="5"/>
      <c r="M723" s="5"/>
      <c r="N723" s="26"/>
      <c r="O723" s="1"/>
      <c r="P723" s="1"/>
      <c r="Q723" s="1"/>
      <c r="R723" s="1"/>
      <c r="S723" s="1"/>
      <c r="T723" s="1"/>
      <c r="U723" s="1"/>
      <c r="V723" s="5"/>
      <c r="W723" s="5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37" t="e">
        <f>BQ723+BP723+BO723+BN723+BM723+#REF!+#REF!+BG723+BF723+#REF!+BC723+#REF!+#REF!+AY723+#REF!+#REF!+#REF!+#REF!+AS723+#REF!+#REF!+#REF!+#REF!+AM723+AK723+#REF!+#REF!+#REF!+AF723+AD723+AC723+AB723+BL723+AA723+Z723+Y723+X723+U723+T723+S723+R723+Q723+P723+O723+N723+M723+L723+K723+J723+I723+H723</f>
        <v>#REF!</v>
      </c>
    </row>
    <row r="724" spans="1:70" hidden="1">
      <c r="A724" s="6" t="s">
        <v>7309</v>
      </c>
      <c r="B724" s="6" t="s">
        <v>7628</v>
      </c>
      <c r="C724" s="6" t="s">
        <v>151</v>
      </c>
      <c r="D724" s="6"/>
      <c r="E724" s="6" t="s">
        <v>8188</v>
      </c>
      <c r="F724" s="6" t="s">
        <v>960</v>
      </c>
      <c r="G724" s="6"/>
      <c r="H724" s="1"/>
      <c r="I724" s="5"/>
      <c r="J724" s="5"/>
      <c r="K724" s="1"/>
      <c r="L724" s="5"/>
      <c r="M724" s="5"/>
      <c r="N724" s="26"/>
      <c r="O724" s="1"/>
      <c r="P724" s="1"/>
      <c r="Q724" s="1"/>
      <c r="R724" s="1"/>
      <c r="S724" s="1"/>
      <c r="T724" s="1"/>
      <c r="U724" s="1"/>
      <c r="V724" s="5"/>
      <c r="W724" s="5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37" t="e">
        <f>BQ724+BP724+BO724+BN724+BM724+#REF!+#REF!+BG724+BF724+#REF!+BC724+#REF!+#REF!+AY724+#REF!+#REF!+#REF!+#REF!+AS724+#REF!+#REF!+#REF!+#REF!+AM724+AK724+#REF!+#REF!+#REF!+AF724+AD724+AC724+AB724+BL724+AA724+Z724+Y724+X724+U724+T724+S724+R724+Q724+P724+O724+N724+M724+L724+K724+J724+I724+H724</f>
        <v>#REF!</v>
      </c>
    </row>
    <row r="725" spans="1:70" hidden="1">
      <c r="A725" s="6" t="s">
        <v>7310</v>
      </c>
      <c r="B725" s="6" t="s">
        <v>7629</v>
      </c>
      <c r="C725" s="6" t="s">
        <v>151</v>
      </c>
      <c r="D725" s="6"/>
      <c r="E725" s="6" t="s">
        <v>8188</v>
      </c>
      <c r="F725" s="6" t="s">
        <v>960</v>
      </c>
      <c r="G725" s="6"/>
      <c r="H725" s="1"/>
      <c r="I725" s="5"/>
      <c r="J725" s="5"/>
      <c r="K725" s="1"/>
      <c r="L725" s="5"/>
      <c r="M725" s="5"/>
      <c r="N725" s="26"/>
      <c r="O725" s="1"/>
      <c r="P725" s="1"/>
      <c r="Q725" s="1"/>
      <c r="R725" s="1"/>
      <c r="S725" s="1"/>
      <c r="T725" s="1"/>
      <c r="U725" s="1"/>
      <c r="V725" s="5"/>
      <c r="W725" s="5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37" t="e">
        <f>BQ725+BP725+BO725+BN725+BM725+#REF!+#REF!+BG725+BF725+#REF!+BC725+#REF!+#REF!+AY725+#REF!+#REF!+#REF!+#REF!+AS725+#REF!+#REF!+#REF!+#REF!+AM725+AK725+#REF!+#REF!+#REF!+AF725+AD725+AC725+AB725+BL725+AA725+Z725+Y725+X725+U725+T725+S725+R725+Q725+P725+O725+N725+M725+L725+K725+J725+I725+H725</f>
        <v>#REF!</v>
      </c>
    </row>
    <row r="726" spans="1:70" hidden="1">
      <c r="A726" s="6" t="s">
        <v>7311</v>
      </c>
      <c r="B726" s="6" t="s">
        <v>7630</v>
      </c>
      <c r="C726" s="6" t="s">
        <v>151</v>
      </c>
      <c r="D726" s="6"/>
      <c r="E726" s="6" t="s">
        <v>8188</v>
      </c>
      <c r="F726" s="6" t="s">
        <v>960</v>
      </c>
      <c r="G726" s="6"/>
      <c r="H726" s="1"/>
      <c r="I726" s="5"/>
      <c r="J726" s="5"/>
      <c r="K726" s="1"/>
      <c r="L726" s="5"/>
      <c r="M726" s="5"/>
      <c r="N726" s="26"/>
      <c r="O726" s="1"/>
      <c r="P726" s="1"/>
      <c r="Q726" s="1"/>
      <c r="R726" s="1"/>
      <c r="S726" s="1"/>
      <c r="T726" s="1"/>
      <c r="U726" s="1"/>
      <c r="V726" s="5"/>
      <c r="W726" s="5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37" t="e">
        <f>BQ726+BP726+BO726+BN726+BM726+#REF!+#REF!+BG726+BF726+#REF!+BC726+#REF!+#REF!+AY726+#REF!+#REF!+#REF!+#REF!+AS726+#REF!+#REF!+#REF!+#REF!+AM726+AK726+#REF!+#REF!+#REF!+AF726+AD726+AC726+AB726+BL726+AA726+Z726+Y726+X726+U726+T726+S726+R726+Q726+P726+O726+N726+M726+L726+K726+J726+I726+H726</f>
        <v>#REF!</v>
      </c>
    </row>
    <row r="727" spans="1:70" hidden="1">
      <c r="A727" s="6" t="s">
        <v>7202</v>
      </c>
      <c r="B727" s="6" t="s">
        <v>7396</v>
      </c>
      <c r="C727" s="6" t="s">
        <v>7</v>
      </c>
      <c r="D727" s="6" t="s">
        <v>8180</v>
      </c>
      <c r="E727" s="6" t="s">
        <v>8189</v>
      </c>
      <c r="F727" s="6" t="s">
        <v>960</v>
      </c>
      <c r="G727" s="6"/>
      <c r="H727" s="1"/>
      <c r="I727" s="5"/>
      <c r="J727" s="5"/>
      <c r="K727" s="1"/>
      <c r="L727" s="5"/>
      <c r="M727" s="5"/>
      <c r="N727" s="26"/>
      <c r="O727" s="1"/>
      <c r="P727" s="1"/>
      <c r="Q727" s="1"/>
      <c r="R727" s="1"/>
      <c r="S727" s="1"/>
      <c r="T727" s="1"/>
      <c r="U727" s="1"/>
      <c r="V727" s="5"/>
      <c r="W727" s="5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37" t="e">
        <f>BQ727+BP727+BO727+BN727+BM727+#REF!+#REF!+BG727+BF727+#REF!+BC727+#REF!+#REF!+AY727+#REF!+#REF!+#REF!+#REF!+AS727+#REF!+#REF!+#REF!+#REF!+AM727+AK727+#REF!+#REF!+#REF!+AF727+AD727+AC727+AB727+BL727+AA727+Z727+Y727+X727+U727+T727+S727+R727+Q727+P727+O727+N727+M727+L727+K727+J727+I727+H727</f>
        <v>#REF!</v>
      </c>
    </row>
    <row r="728" spans="1:70">
      <c r="A728" s="7" t="s">
        <v>1090</v>
      </c>
      <c r="B728" s="7" t="s">
        <v>1091</v>
      </c>
      <c r="C728" s="7" t="s">
        <v>7</v>
      </c>
      <c r="D728" s="7" t="s">
        <v>8180</v>
      </c>
      <c r="E728" s="7" t="s">
        <v>21</v>
      </c>
      <c r="F728" s="7" t="s">
        <v>960</v>
      </c>
      <c r="G728" s="25"/>
      <c r="H728" s="1"/>
      <c r="I728" s="1"/>
      <c r="J728" s="5"/>
      <c r="K728" s="1"/>
      <c r="L728" s="1"/>
      <c r="M728" s="5"/>
      <c r="N728" s="26"/>
      <c r="O728" s="1"/>
      <c r="P728" s="1">
        <f>1000*2.9609</f>
        <v>2960.9</v>
      </c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37">
        <f>BQ728+BP728+BO728+BN728+BM728+BG728+BF728+BC728+AY728+AS728+AM728+AL728+AK728+AF728+AE728+AD728+AC728+AB728+BK728+BL728+AA728+Z728+Y728+X728+V728+U728+T728+S728+R728+Q728+P728+O728+N728+M728+L728+K728+J728+I728+H728+G728+AX728+W728</f>
        <v>2960.9</v>
      </c>
    </row>
    <row r="729" spans="1:70" hidden="1">
      <c r="A729" s="6" t="s">
        <v>1092</v>
      </c>
      <c r="B729" s="6" t="s">
        <v>1093</v>
      </c>
      <c r="C729" s="6" t="s">
        <v>7</v>
      </c>
      <c r="D729" s="6" t="s">
        <v>67</v>
      </c>
      <c r="E729" s="6" t="s">
        <v>67</v>
      </c>
      <c r="F729" s="6" t="s">
        <v>960</v>
      </c>
      <c r="G729" s="6"/>
      <c r="H729" s="1"/>
      <c r="I729" s="5"/>
      <c r="J729" s="5"/>
      <c r="K729" s="1"/>
      <c r="L729" s="5"/>
      <c r="M729" s="5"/>
      <c r="N729" s="26"/>
      <c r="O729" s="1"/>
      <c r="P729" s="1"/>
      <c r="Q729" s="1"/>
      <c r="R729" s="1"/>
      <c r="S729" s="1"/>
      <c r="T729" s="1"/>
      <c r="U729" s="1"/>
      <c r="V729" s="5"/>
      <c r="W729" s="5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37" t="e">
        <f>BQ729+BP729+BO729+BN729+BM729+#REF!+#REF!+BG729+BF729+#REF!+BC729+#REF!+#REF!+AY729+#REF!+#REF!+#REF!+#REF!+AS729+#REF!+#REF!+#REF!+#REF!+AM729+AK729+#REF!+#REF!+#REF!+AF729+AD729+AC729+AB729+BL729+AA729+Z729+Y729+X729+U729+T729+S729+R729+Q729+P729+O729+N729+M729+L729+K729+J729+I729+H729</f>
        <v>#REF!</v>
      </c>
    </row>
    <row r="730" spans="1:70" hidden="1">
      <c r="A730" s="6" t="s">
        <v>1094</v>
      </c>
      <c r="B730" s="6" t="s">
        <v>1095</v>
      </c>
      <c r="C730" s="6" t="s">
        <v>7</v>
      </c>
      <c r="D730" s="6" t="s">
        <v>67</v>
      </c>
      <c r="E730" s="6" t="s">
        <v>67</v>
      </c>
      <c r="F730" s="6" t="s">
        <v>960</v>
      </c>
      <c r="G730" s="6"/>
      <c r="H730" s="1"/>
      <c r="I730" s="5"/>
      <c r="J730" s="5"/>
      <c r="K730" s="1"/>
      <c r="L730" s="5"/>
      <c r="M730" s="5"/>
      <c r="N730" s="26"/>
      <c r="O730" s="1"/>
      <c r="P730" s="1"/>
      <c r="Q730" s="1"/>
      <c r="R730" s="1"/>
      <c r="S730" s="1"/>
      <c r="T730" s="1"/>
      <c r="U730" s="1"/>
      <c r="V730" s="5"/>
      <c r="W730" s="5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37" t="e">
        <f>BQ730+BP730+BO730+BN730+BM730+#REF!+#REF!+BG730+BF730+#REF!+BC730+#REF!+#REF!+AY730+#REF!+#REF!+#REF!+#REF!+AS730+#REF!+#REF!+#REF!+#REF!+AM730+AK730+#REF!+#REF!+#REF!+AF730+AD730+AC730+AB730+BL730+AA730+Z730+Y730+X730+U730+T730+S730+R730+Q730+P730+O730+N730+M730+L730+K730+J730+I730+H730</f>
        <v>#REF!</v>
      </c>
    </row>
    <row r="731" spans="1:70" hidden="1">
      <c r="A731" s="6" t="s">
        <v>1159</v>
      </c>
      <c r="B731" s="6" t="s">
        <v>1160</v>
      </c>
      <c r="C731" s="6" t="s">
        <v>151</v>
      </c>
      <c r="D731" s="6"/>
      <c r="E731" s="6" t="s">
        <v>152</v>
      </c>
      <c r="F731" s="6" t="s">
        <v>960</v>
      </c>
      <c r="G731" s="6"/>
      <c r="H731" s="1"/>
      <c r="I731" s="5"/>
      <c r="J731" s="5"/>
      <c r="K731" s="1"/>
      <c r="L731" s="5"/>
      <c r="M731" s="5"/>
      <c r="N731" s="26"/>
      <c r="O731" s="1"/>
      <c r="P731" s="1"/>
      <c r="Q731" s="1"/>
      <c r="R731" s="1"/>
      <c r="S731" s="1"/>
      <c r="T731" s="1"/>
      <c r="U731" s="1"/>
      <c r="V731" s="5"/>
      <c r="W731" s="5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37" t="e">
        <f>BQ731+BP731+BO731+BN731+BM731+#REF!+#REF!+BG731+BF731+#REF!+BC731+#REF!+#REF!+AY731+#REF!+#REF!+#REF!+#REF!+AS731+#REF!+#REF!+#REF!+#REF!+AM731+AK731+#REF!+#REF!+#REF!+AF731+AD731+AC731+AB731+BL731+AA731+Z731+Y731+X731+U731+T731+S731+R731+Q731+P731+O731+N731+M731+L731+K731+J731+I731+H731</f>
        <v>#REF!</v>
      </c>
    </row>
    <row r="732" spans="1:70" hidden="1">
      <c r="A732" s="6" t="s">
        <v>1161</v>
      </c>
      <c r="B732" s="6" t="s">
        <v>1162</v>
      </c>
      <c r="C732" s="6" t="s">
        <v>151</v>
      </c>
      <c r="D732" s="6"/>
      <c r="E732" s="6" t="s">
        <v>152</v>
      </c>
      <c r="F732" s="6" t="s">
        <v>960</v>
      </c>
      <c r="G732" s="6"/>
      <c r="H732" s="1"/>
      <c r="I732" s="5"/>
      <c r="J732" s="5"/>
      <c r="K732" s="1"/>
      <c r="L732" s="5"/>
      <c r="M732" s="5"/>
      <c r="N732" s="26"/>
      <c r="O732" s="1"/>
      <c r="P732" s="1"/>
      <c r="Q732" s="1"/>
      <c r="R732" s="1"/>
      <c r="S732" s="1"/>
      <c r="T732" s="1"/>
      <c r="U732" s="1"/>
      <c r="V732" s="5"/>
      <c r="W732" s="5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37" t="e">
        <f>BQ732+BP732+BO732+BN732+BM732+#REF!+#REF!+BG732+BF732+#REF!+BC732+#REF!+#REF!+AY732+#REF!+#REF!+#REF!+#REF!+AS732+#REF!+#REF!+#REF!+#REF!+AM732+AK732+#REF!+#REF!+#REF!+AF732+AD732+AC732+AB732+BL732+AA732+Z732+Y732+X732+U732+T732+S732+R732+Q732+P732+O732+N732+M732+L732+K732+J732+I732+H732</f>
        <v>#REF!</v>
      </c>
    </row>
    <row r="733" spans="1:70">
      <c r="A733" s="7" t="s">
        <v>1163</v>
      </c>
      <c r="B733" s="7" t="s">
        <v>1164</v>
      </c>
      <c r="C733" s="7" t="s">
        <v>7</v>
      </c>
      <c r="D733" s="7" t="s">
        <v>8180</v>
      </c>
      <c r="E733" s="7" t="s">
        <v>21</v>
      </c>
      <c r="F733" s="7" t="s">
        <v>1165</v>
      </c>
      <c r="G733" s="25"/>
      <c r="H733" s="1"/>
      <c r="I733" s="5"/>
      <c r="J733" s="5"/>
      <c r="K733" s="1"/>
      <c r="L733" s="5"/>
      <c r="M733" s="5"/>
      <c r="N733" s="26"/>
      <c r="O733" s="1"/>
      <c r="P733" s="1">
        <f>1000*150.641852</f>
        <v>150641.85200000001</v>
      </c>
      <c r="Q733" s="1"/>
      <c r="R733" s="1"/>
      <c r="S733" s="1"/>
      <c r="T733" s="1"/>
      <c r="U733" s="1"/>
      <c r="V733" s="1"/>
      <c r="W733" s="1">
        <f>1000*24.2150294616192</f>
        <v>24215.0294616192</v>
      </c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37">
        <f>BQ733+BP733+BO733+BN733+BM733+BG733+BF733+BC733+AY733+AS733+AM733+AL733+AK733+AF733+AE733+AD733+AC733+AB733+BK733+BL733+AA733+Z733+Y733+X733+V733+U733+T733+S733+R733+Q733+P733+O733+N733+M733+L733+K733+J733+I733+H733+G733+AX733+W733</f>
        <v>174856.88146161922</v>
      </c>
    </row>
    <row r="734" spans="1:70" hidden="1">
      <c r="A734" s="6" t="s">
        <v>1166</v>
      </c>
      <c r="B734" s="6" t="s">
        <v>1167</v>
      </c>
      <c r="C734" s="6" t="s">
        <v>7</v>
      </c>
      <c r="D734" s="6" t="s">
        <v>8180</v>
      </c>
      <c r="E734" s="6" t="s">
        <v>21</v>
      </c>
      <c r="F734" s="6" t="s">
        <v>1165</v>
      </c>
      <c r="G734" s="6"/>
      <c r="H734" s="1"/>
      <c r="I734" s="5"/>
      <c r="J734" s="5"/>
      <c r="K734" s="1"/>
      <c r="L734" s="5"/>
      <c r="M734" s="5"/>
      <c r="N734" s="26"/>
      <c r="O734" s="1"/>
      <c r="P734" s="1"/>
      <c r="Q734" s="1"/>
      <c r="R734" s="1"/>
      <c r="S734" s="1"/>
      <c r="T734" s="1"/>
      <c r="U734" s="1"/>
      <c r="V734" s="5"/>
      <c r="W734" s="5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37" t="e">
        <f>BQ734+BP734+BO734+BN734+BM734+#REF!+#REF!+BG734+BF734+#REF!+BC734+#REF!+#REF!+AY734+#REF!+#REF!+#REF!+#REF!+AS734+#REF!+#REF!+#REF!+#REF!+AM734+AK734+#REF!+#REF!+#REF!+AF734+AD734+AC734+AB734+BL734+AA734+Z734+Y734+X734+U734+T734+S734+R734+Q734+P734+O734+N734+M734+L734+K734+J734+I734+H734</f>
        <v>#REF!</v>
      </c>
    </row>
    <row r="735" spans="1:70" hidden="1">
      <c r="A735" s="6" t="s">
        <v>1168</v>
      </c>
      <c r="B735" s="6" t="s">
        <v>1169</v>
      </c>
      <c r="C735" s="6" t="s">
        <v>7</v>
      </c>
      <c r="D735" s="6" t="s">
        <v>8180</v>
      </c>
      <c r="E735" s="6" t="s">
        <v>21</v>
      </c>
      <c r="F735" s="6" t="s">
        <v>1165</v>
      </c>
      <c r="G735" s="6"/>
      <c r="H735" s="1"/>
      <c r="I735" s="5"/>
      <c r="J735" s="5"/>
      <c r="K735" s="1"/>
      <c r="L735" s="5"/>
      <c r="M735" s="5"/>
      <c r="N735" s="26"/>
      <c r="O735" s="1"/>
      <c r="P735" s="1"/>
      <c r="Q735" s="1"/>
      <c r="R735" s="1"/>
      <c r="S735" s="1"/>
      <c r="T735" s="1"/>
      <c r="U735" s="1"/>
      <c r="V735" s="5"/>
      <c r="W735" s="5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37" t="e">
        <f>BQ735+BP735+BO735+BN735+BM735+#REF!+#REF!+BG735+BF735+#REF!+BC735+#REF!+#REF!+AY735+#REF!+#REF!+#REF!+#REF!+AS735+#REF!+#REF!+#REF!+#REF!+AM735+AK735+#REF!+#REF!+#REF!+AF735+AD735+AC735+AB735+BL735+AA735+Z735+Y735+X735+U735+T735+S735+R735+Q735+P735+O735+N735+M735+L735+K735+J735+I735+H735</f>
        <v>#REF!</v>
      </c>
    </row>
    <row r="736" spans="1:70" hidden="1">
      <c r="A736" s="7" t="s">
        <v>1170</v>
      </c>
      <c r="B736" s="7" t="s">
        <v>1171</v>
      </c>
      <c r="C736" s="7" t="s">
        <v>7</v>
      </c>
      <c r="D736" s="7" t="s">
        <v>8180</v>
      </c>
      <c r="E736" s="7" t="s">
        <v>21</v>
      </c>
      <c r="F736" s="7" t="s">
        <v>1165</v>
      </c>
      <c r="G736" s="25"/>
      <c r="H736" s="1"/>
      <c r="I736" s="5"/>
      <c r="J736" s="5"/>
      <c r="K736" s="1"/>
      <c r="L736" s="5"/>
      <c r="M736" s="5"/>
      <c r="N736" s="26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37">
        <f>BQ736+BP736+BO736+BN736+BM736+BG736+BF736+BC736+AY736+AS736+AM736+AL736+AK736+AF736+AE736+AD736+AC736+AB736+++BK736+BL736+AA736+Z736+Y736+X736+V736+U736+T736+S736+R736+Q736+P736+O736+N736+M736+L736+K736+J736+I736+H736+G736</f>
        <v>0</v>
      </c>
    </row>
    <row r="737" spans="1:70" hidden="1">
      <c r="A737" s="6" t="s">
        <v>1394</v>
      </c>
      <c r="B737" s="6" t="s">
        <v>1395</v>
      </c>
      <c r="C737" s="6" t="s">
        <v>151</v>
      </c>
      <c r="D737" s="6"/>
      <c r="E737" s="6" t="s">
        <v>152</v>
      </c>
      <c r="F737" s="6" t="s">
        <v>1165</v>
      </c>
      <c r="G737" s="6"/>
      <c r="H737" s="1"/>
      <c r="I737" s="5"/>
      <c r="J737" s="5"/>
      <c r="K737" s="1"/>
      <c r="L737" s="5"/>
      <c r="M737" s="5"/>
      <c r="N737" s="26"/>
      <c r="O737" s="1"/>
      <c r="P737" s="1"/>
      <c r="Q737" s="1"/>
      <c r="R737" s="1"/>
      <c r="S737" s="1"/>
      <c r="T737" s="1"/>
      <c r="U737" s="1"/>
      <c r="V737" s="5"/>
      <c r="W737" s="5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37" t="e">
        <f>BQ737+BP737+BO737+BN737+BM737+#REF!+#REF!+BG737+BF737+#REF!+BC737+#REF!+#REF!+AY737+#REF!+#REF!+#REF!+#REF!+AS737+#REF!+#REF!+#REF!+#REF!+AM737+AK737+#REF!+#REF!+#REF!+AF737+AD737+AC737+AB737+BL737+AA737+Z737+Y737+X737+U737+T737+S737+R737+Q737+P737+O737+N737+M737+L737+K737+J737+I737+H737</f>
        <v>#REF!</v>
      </c>
    </row>
    <row r="738" spans="1:70" hidden="1">
      <c r="A738" s="7" t="s">
        <v>1172</v>
      </c>
      <c r="B738" s="7" t="s">
        <v>1173</v>
      </c>
      <c r="C738" s="7" t="s">
        <v>7</v>
      </c>
      <c r="D738" s="7" t="s">
        <v>8180</v>
      </c>
      <c r="E738" s="7" t="s">
        <v>21</v>
      </c>
      <c r="F738" s="7" t="s">
        <v>1165</v>
      </c>
      <c r="G738" s="25"/>
      <c r="H738" s="1"/>
      <c r="I738" s="5"/>
      <c r="J738" s="5"/>
      <c r="K738" s="1"/>
      <c r="L738" s="5"/>
      <c r="M738" s="5"/>
      <c r="N738" s="26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37">
        <f>BQ738+BP738+BO738+BN738+BM738+BG738+BF738+BC738+AY738+AS738+AM738+AL738+AK738+AF738+AE738+AD738+AC738+AB738+++BK738+BL738+AA738+Z738+Y738+X738+V738+U738+T738+S738+R738+Q738+P738+O738+N738+M738+L738+K738+J738+I738+H738+G738</f>
        <v>0</v>
      </c>
    </row>
    <row r="739" spans="1:70" hidden="1">
      <c r="A739" s="6" t="s">
        <v>1174</v>
      </c>
      <c r="B739" s="6" t="s">
        <v>1175</v>
      </c>
      <c r="C739" s="6" t="s">
        <v>7</v>
      </c>
      <c r="D739" s="6" t="s">
        <v>18</v>
      </c>
      <c r="E739" s="6" t="s">
        <v>31</v>
      </c>
      <c r="F739" s="6" t="s">
        <v>1165</v>
      </c>
      <c r="G739" s="6"/>
      <c r="H739" s="1"/>
      <c r="I739" s="5"/>
      <c r="J739" s="5"/>
      <c r="K739" s="1"/>
      <c r="L739" s="5"/>
      <c r="M739" s="5"/>
      <c r="N739" s="26"/>
      <c r="O739" s="1"/>
      <c r="P739" s="1"/>
      <c r="Q739" s="1"/>
      <c r="R739" s="1"/>
      <c r="S739" s="1"/>
      <c r="T739" s="1"/>
      <c r="U739" s="1"/>
      <c r="V739" s="5"/>
      <c r="W739" s="5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37" t="e">
        <f>BQ739+BP739+BO739+BN739+BM739+#REF!+#REF!+BG739+BF739+#REF!+BC739+#REF!+#REF!+AY739+#REF!+#REF!+#REF!+#REF!+AS739+#REF!+#REF!+#REF!+#REF!+AM739+AK739+#REF!+#REF!+#REF!+AF739+AD739+AC739+AB739+BL739+AA739+Z739+Y739+X739+U739+T739+S739+R739+Q739+P739+O739+N739+M739+L739+K739+J739+I739+H739</f>
        <v>#REF!</v>
      </c>
    </row>
    <row r="740" spans="1:70" hidden="1">
      <c r="A740" s="6" t="s">
        <v>1176</v>
      </c>
      <c r="B740" s="6" t="s">
        <v>1177</v>
      </c>
      <c r="C740" s="6" t="s">
        <v>7</v>
      </c>
      <c r="D740" s="6" t="s">
        <v>8180</v>
      </c>
      <c r="E740" s="6" t="s">
        <v>13</v>
      </c>
      <c r="F740" s="6" t="s">
        <v>1165</v>
      </c>
      <c r="G740" s="6"/>
      <c r="H740" s="1"/>
      <c r="I740" s="5"/>
      <c r="J740" s="5"/>
      <c r="K740" s="1"/>
      <c r="L740" s="5"/>
      <c r="M740" s="5"/>
      <c r="N740" s="26"/>
      <c r="O740" s="1"/>
      <c r="P740" s="1"/>
      <c r="Q740" s="1"/>
      <c r="R740" s="1"/>
      <c r="S740" s="1"/>
      <c r="T740" s="1"/>
      <c r="U740" s="1"/>
      <c r="V740" s="5"/>
      <c r="W740" s="5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37" t="e">
        <f>BQ740+BP740+BO740+BN740+BM740+#REF!+#REF!+BG740+BF740+#REF!+BC740+#REF!+#REF!+AY740+#REF!+#REF!+#REF!+#REF!+AS740+#REF!+#REF!+#REF!+#REF!+AM740+AK740+#REF!+#REF!+#REF!+AF740+AD740+AC740+AB740+BL740+AA740+Z740+Y740+X740+U740+T740+S740+R740+Q740+P740+O740+N740+M740+L740+K740+J740+I740+H740</f>
        <v>#REF!</v>
      </c>
    </row>
    <row r="741" spans="1:70" hidden="1">
      <c r="A741" s="6" t="s">
        <v>1396</v>
      </c>
      <c r="B741" s="6" t="s">
        <v>1397</v>
      </c>
      <c r="C741" s="6" t="s">
        <v>151</v>
      </c>
      <c r="D741" s="6"/>
      <c r="E741" s="6" t="s">
        <v>152</v>
      </c>
      <c r="F741" s="6" t="s">
        <v>1165</v>
      </c>
      <c r="G741" s="6"/>
      <c r="H741" s="1"/>
      <c r="I741" s="5"/>
      <c r="J741" s="5"/>
      <c r="K741" s="1"/>
      <c r="L741" s="5"/>
      <c r="M741" s="5"/>
      <c r="N741" s="26"/>
      <c r="O741" s="1"/>
      <c r="P741" s="1"/>
      <c r="Q741" s="1"/>
      <c r="R741" s="1"/>
      <c r="S741" s="1"/>
      <c r="T741" s="1"/>
      <c r="U741" s="1"/>
      <c r="V741" s="5"/>
      <c r="W741" s="5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37" t="e">
        <f>BQ741+BP741+BO741+BN741+BM741+#REF!+#REF!+BG741+BF741+#REF!+BC741+#REF!+#REF!+AY741+#REF!+#REF!+#REF!+#REF!+AS741+#REF!+#REF!+#REF!+#REF!+AM741+AK741+#REF!+#REF!+#REF!+AF741+AD741+AC741+AB741+BL741+AA741+Z741+Y741+X741+U741+T741+S741+R741+Q741+P741+O741+N741+M741+L741+K741+J741+I741+H741</f>
        <v>#REF!</v>
      </c>
    </row>
    <row r="742" spans="1:70" hidden="1">
      <c r="A742" s="6" t="s">
        <v>1398</v>
      </c>
      <c r="B742" s="6" t="s">
        <v>1399</v>
      </c>
      <c r="C742" s="6" t="s">
        <v>151</v>
      </c>
      <c r="D742" s="6"/>
      <c r="E742" s="6" t="s">
        <v>152</v>
      </c>
      <c r="F742" s="6" t="s">
        <v>1165</v>
      </c>
      <c r="G742" s="6"/>
      <c r="H742" s="1"/>
      <c r="I742" s="5"/>
      <c r="J742" s="5"/>
      <c r="K742" s="1"/>
      <c r="L742" s="5"/>
      <c r="M742" s="5"/>
      <c r="N742" s="26"/>
      <c r="O742" s="1"/>
      <c r="P742" s="1"/>
      <c r="Q742" s="1"/>
      <c r="R742" s="1"/>
      <c r="S742" s="1"/>
      <c r="T742" s="1"/>
      <c r="U742" s="1"/>
      <c r="V742" s="5"/>
      <c r="W742" s="5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37" t="e">
        <f>BQ742+BP742+BO742+BN742+BM742+#REF!+#REF!+BG742+BF742+#REF!+BC742+#REF!+#REF!+AY742+#REF!+#REF!+#REF!+#REF!+AS742+#REF!+#REF!+#REF!+#REF!+AM742+AK742+#REF!+#REF!+#REF!+AF742+AD742+AC742+AB742+BL742+AA742+Z742+Y742+X742+U742+T742+S742+R742+Q742+P742+O742+N742+M742+L742+K742+J742+I742+H742</f>
        <v>#REF!</v>
      </c>
    </row>
    <row r="743" spans="1:70" hidden="1">
      <c r="A743" s="6" t="s">
        <v>1400</v>
      </c>
      <c r="B743" s="6" t="s">
        <v>1401</v>
      </c>
      <c r="C743" s="6" t="s">
        <v>151</v>
      </c>
      <c r="D743" s="6"/>
      <c r="E743" s="6" t="s">
        <v>152</v>
      </c>
      <c r="F743" s="6" t="s">
        <v>1165</v>
      </c>
      <c r="G743" s="6"/>
      <c r="H743" s="1"/>
      <c r="I743" s="5"/>
      <c r="J743" s="5"/>
      <c r="K743" s="1"/>
      <c r="L743" s="5"/>
      <c r="M743" s="5"/>
      <c r="N743" s="26"/>
      <c r="O743" s="1"/>
      <c r="P743" s="1"/>
      <c r="Q743" s="1"/>
      <c r="R743" s="1"/>
      <c r="S743" s="1"/>
      <c r="T743" s="1"/>
      <c r="U743" s="1"/>
      <c r="V743" s="5"/>
      <c r="W743" s="5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37" t="e">
        <f>BQ743+BP743+BO743+BN743+BM743+#REF!+#REF!+BG743+BF743+#REF!+BC743+#REF!+#REF!+AY743+#REF!+#REF!+#REF!+#REF!+AS743+#REF!+#REF!+#REF!+#REF!+AM743+AK743+#REF!+#REF!+#REF!+AF743+AD743+AC743+AB743+BL743+AA743+Z743+Y743+X743+U743+T743+S743+R743+Q743+P743+O743+N743+M743+L743+K743+J743+I743+H743</f>
        <v>#REF!</v>
      </c>
    </row>
    <row r="744" spans="1:70" hidden="1">
      <c r="A744" s="6" t="s">
        <v>6579</v>
      </c>
      <c r="B744" s="6" t="s">
        <v>6580</v>
      </c>
      <c r="C744" s="6" t="s">
        <v>151</v>
      </c>
      <c r="D744" s="6"/>
      <c r="E744" s="6" t="s">
        <v>8192</v>
      </c>
      <c r="F744" s="6" t="s">
        <v>1165</v>
      </c>
      <c r="G744" s="6"/>
      <c r="H744" s="1"/>
      <c r="I744" s="5"/>
      <c r="J744" s="5"/>
      <c r="K744" s="1"/>
      <c r="L744" s="5"/>
      <c r="M744" s="5"/>
      <c r="N744" s="26"/>
      <c r="O744" s="1"/>
      <c r="P744" s="1"/>
      <c r="Q744" s="1"/>
      <c r="R744" s="1"/>
      <c r="S744" s="1"/>
      <c r="T744" s="1"/>
      <c r="U744" s="1"/>
      <c r="V744" s="5"/>
      <c r="W744" s="5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37" t="e">
        <f>BQ744+BP744+BO744+BN744+BM744+#REF!+#REF!+BG744+BF744+#REF!+BC744+#REF!+#REF!+AY744+#REF!+#REF!+#REF!+#REF!+AS744+#REF!+#REF!+#REF!+#REF!+AM744+AK744+#REF!+#REF!+#REF!+AF744+AD744+AC744+AB744+BL744+AA744+Z744+Y744+X744+U744+T744+S744+R744+Q744+P744+O744+N744+M744+L744+K744+J744+I744+H744</f>
        <v>#REF!</v>
      </c>
    </row>
    <row r="745" spans="1:70" hidden="1">
      <c r="A745" s="6" t="s">
        <v>6581</v>
      </c>
      <c r="B745" s="6" t="s">
        <v>6582</v>
      </c>
      <c r="C745" s="6" t="s">
        <v>151</v>
      </c>
      <c r="D745" s="6"/>
      <c r="E745" s="6" t="s">
        <v>8192</v>
      </c>
      <c r="F745" s="6" t="s">
        <v>1165</v>
      </c>
      <c r="G745" s="6"/>
      <c r="H745" s="1"/>
      <c r="I745" s="5"/>
      <c r="J745" s="5"/>
      <c r="K745" s="1"/>
      <c r="L745" s="5"/>
      <c r="M745" s="5"/>
      <c r="N745" s="26"/>
      <c r="O745" s="1"/>
      <c r="P745" s="1"/>
      <c r="Q745" s="1"/>
      <c r="R745" s="1"/>
      <c r="S745" s="1"/>
      <c r="T745" s="1"/>
      <c r="U745" s="1"/>
      <c r="V745" s="5"/>
      <c r="W745" s="5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37" t="e">
        <f>BQ745+BP745+BO745+BN745+BM745+#REF!+#REF!+BG745+BF745+#REF!+BC745+#REF!+#REF!+AY745+#REF!+#REF!+#REF!+#REF!+AS745+#REF!+#REF!+#REF!+#REF!+AM745+AK745+#REF!+#REF!+#REF!+AF745+AD745+AC745+AB745+BL745+AA745+Z745+Y745+X745+U745+T745+S745+R745+Q745+P745+O745+N745+M745+L745+K745+J745+I745+H745</f>
        <v>#REF!</v>
      </c>
    </row>
    <row r="746" spans="1:70" hidden="1">
      <c r="A746" s="6" t="s">
        <v>6583</v>
      </c>
      <c r="B746" s="6" t="s">
        <v>7631</v>
      </c>
      <c r="C746" s="6" t="s">
        <v>151</v>
      </c>
      <c r="D746" s="6"/>
      <c r="E746" s="6" t="s">
        <v>8186</v>
      </c>
      <c r="F746" s="6" t="s">
        <v>1165</v>
      </c>
      <c r="G746" s="6"/>
      <c r="H746" s="1"/>
      <c r="I746" s="5"/>
      <c r="J746" s="5"/>
      <c r="K746" s="1"/>
      <c r="L746" s="5"/>
      <c r="M746" s="5"/>
      <c r="N746" s="26"/>
      <c r="O746" s="1"/>
      <c r="P746" s="1"/>
      <c r="Q746" s="1"/>
      <c r="R746" s="1"/>
      <c r="S746" s="1"/>
      <c r="T746" s="1"/>
      <c r="U746" s="1"/>
      <c r="V746" s="5"/>
      <c r="W746" s="5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37" t="e">
        <f>BQ746+BP746+BO746+BN746+BM746+#REF!+#REF!+BG746+BF746+#REF!+BC746+#REF!+#REF!+AY746+#REF!+#REF!+#REF!+#REF!+AS746+#REF!+#REF!+#REF!+#REF!+AM746+AK746+#REF!+#REF!+#REF!+AF746+AD746+AC746+AB746+BL746+AA746+Z746+Y746+X746+U746+T746+S746+R746+Q746+P746+O746+N746+M746+L746+K746+J746+I746+H746</f>
        <v>#REF!</v>
      </c>
    </row>
    <row r="747" spans="1:70" hidden="1">
      <c r="A747" s="6" t="s">
        <v>1178</v>
      </c>
      <c r="B747" s="6" t="s">
        <v>1179</v>
      </c>
      <c r="C747" s="6" t="s">
        <v>7</v>
      </c>
      <c r="D747" s="6" t="s">
        <v>18</v>
      </c>
      <c r="E747" s="6" t="s">
        <v>13</v>
      </c>
      <c r="F747" s="6" t="s">
        <v>1165</v>
      </c>
      <c r="G747" s="6"/>
      <c r="H747" s="1"/>
      <c r="I747" s="5"/>
      <c r="J747" s="5"/>
      <c r="K747" s="1"/>
      <c r="L747" s="5"/>
      <c r="M747" s="5"/>
      <c r="N747" s="26"/>
      <c r="O747" s="1"/>
      <c r="P747" s="1"/>
      <c r="Q747" s="1"/>
      <c r="R747" s="1"/>
      <c r="S747" s="1"/>
      <c r="T747" s="1"/>
      <c r="U747" s="1"/>
      <c r="V747" s="5"/>
      <c r="W747" s="5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37" t="e">
        <f>BQ747+BP747+BO747+BN747+BM747+#REF!+#REF!+BG747+BF747+#REF!+BC747+#REF!+#REF!+AY747+#REF!+#REF!+#REF!+#REF!+AS747+#REF!+#REF!+#REF!+#REF!+AM747+AK747+#REF!+#REF!+#REF!+AF747+AD747+AC747+AB747+BL747+AA747+Z747+Y747+X747+U747+T747+S747+R747+Q747+P747+O747+N747+M747+L747+K747+J747+I747+H747</f>
        <v>#REF!</v>
      </c>
    </row>
    <row r="748" spans="1:70" hidden="1">
      <c r="A748" s="6" t="s">
        <v>1180</v>
      </c>
      <c r="B748" s="6" t="s">
        <v>1181</v>
      </c>
      <c r="C748" s="6" t="s">
        <v>7</v>
      </c>
      <c r="D748" s="6" t="s">
        <v>18</v>
      </c>
      <c r="E748" s="6" t="s">
        <v>13</v>
      </c>
      <c r="F748" s="6" t="s">
        <v>1165</v>
      </c>
      <c r="G748" s="6"/>
      <c r="H748" s="1"/>
      <c r="I748" s="5"/>
      <c r="J748" s="5"/>
      <c r="K748" s="1"/>
      <c r="L748" s="5"/>
      <c r="M748" s="5"/>
      <c r="N748" s="26"/>
      <c r="O748" s="1"/>
      <c r="P748" s="1"/>
      <c r="Q748" s="1"/>
      <c r="R748" s="1"/>
      <c r="S748" s="1"/>
      <c r="T748" s="1"/>
      <c r="U748" s="1"/>
      <c r="V748" s="5"/>
      <c r="W748" s="5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37" t="e">
        <f>BQ748+BP748+BO748+BN748+BM748+#REF!+#REF!+BG748+BF748+#REF!+BC748+#REF!+#REF!+AY748+#REF!+#REF!+#REF!+#REF!+AS748+#REF!+#REF!+#REF!+#REF!+AM748+AK748+#REF!+#REF!+#REF!+AF748+AD748+AC748+AB748+BL748+AA748+Z748+Y748+X748+U748+T748+S748+R748+Q748+P748+O748+N748+M748+L748+K748+J748+I748+H748</f>
        <v>#REF!</v>
      </c>
    </row>
    <row r="749" spans="1:70" hidden="1">
      <c r="A749" s="6" t="s">
        <v>1182</v>
      </c>
      <c r="B749" s="6" t="s">
        <v>1183</v>
      </c>
      <c r="C749" s="6" t="s">
        <v>7</v>
      </c>
      <c r="D749" s="6" t="s">
        <v>18</v>
      </c>
      <c r="E749" s="6" t="s">
        <v>13</v>
      </c>
      <c r="F749" s="6" t="s">
        <v>1165</v>
      </c>
      <c r="G749" s="6"/>
      <c r="H749" s="1"/>
      <c r="I749" s="5"/>
      <c r="J749" s="5"/>
      <c r="K749" s="1"/>
      <c r="L749" s="5"/>
      <c r="M749" s="5"/>
      <c r="N749" s="26"/>
      <c r="O749" s="1"/>
      <c r="P749" s="1"/>
      <c r="Q749" s="1"/>
      <c r="R749" s="1"/>
      <c r="S749" s="1"/>
      <c r="T749" s="1"/>
      <c r="U749" s="1"/>
      <c r="V749" s="5"/>
      <c r="W749" s="5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37" t="e">
        <f>BQ749+BP749+BO749+BN749+BM749+#REF!+#REF!+BG749+BF749+#REF!+BC749+#REF!+#REF!+AY749+#REF!+#REF!+#REF!+#REF!+AS749+#REF!+#REF!+#REF!+#REF!+AM749+AK749+#REF!+#REF!+#REF!+AF749+AD749+AC749+AB749+BL749+AA749+Z749+Y749+X749+U749+T749+S749+R749+Q749+P749+O749+N749+M749+L749+K749+J749+I749+H749</f>
        <v>#REF!</v>
      </c>
    </row>
    <row r="750" spans="1:70" hidden="1">
      <c r="A750" s="6" t="s">
        <v>1184</v>
      </c>
      <c r="B750" s="6" t="s">
        <v>1185</v>
      </c>
      <c r="C750" s="6" t="s">
        <v>7</v>
      </c>
      <c r="D750" s="6" t="s">
        <v>18</v>
      </c>
      <c r="E750" s="6" t="s">
        <v>13</v>
      </c>
      <c r="F750" s="6" t="s">
        <v>1165</v>
      </c>
      <c r="G750" s="6"/>
      <c r="H750" s="1"/>
      <c r="I750" s="5"/>
      <c r="J750" s="5"/>
      <c r="K750" s="1"/>
      <c r="L750" s="5"/>
      <c r="M750" s="5"/>
      <c r="N750" s="26"/>
      <c r="O750" s="1"/>
      <c r="P750" s="1"/>
      <c r="Q750" s="1"/>
      <c r="R750" s="1"/>
      <c r="S750" s="1"/>
      <c r="T750" s="1"/>
      <c r="U750" s="1"/>
      <c r="V750" s="5"/>
      <c r="W750" s="5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37" t="e">
        <f>BQ750+BP750+BO750+BN750+BM750+#REF!+#REF!+BG750+BF750+#REF!+BC750+#REF!+#REF!+AY750+#REF!+#REF!+#REF!+#REF!+AS750+#REF!+#REF!+#REF!+#REF!+AM750+AK750+#REF!+#REF!+#REF!+AF750+AD750+AC750+AB750+BL750+AA750+Z750+Y750+X750+U750+T750+S750+R750+Q750+P750+O750+N750+M750+L750+K750+J750+I750+H750</f>
        <v>#REF!</v>
      </c>
    </row>
    <row r="751" spans="1:70" hidden="1">
      <c r="A751" s="6" t="s">
        <v>1186</v>
      </c>
      <c r="B751" s="6" t="s">
        <v>1187</v>
      </c>
      <c r="C751" s="6" t="s">
        <v>7</v>
      </c>
      <c r="D751" s="6" t="s">
        <v>8180</v>
      </c>
      <c r="E751" s="6" t="s">
        <v>21</v>
      </c>
      <c r="F751" s="6" t="s">
        <v>1165</v>
      </c>
      <c r="G751" s="6"/>
      <c r="H751" s="1"/>
      <c r="I751" s="5"/>
      <c r="J751" s="5"/>
      <c r="K751" s="1"/>
      <c r="L751" s="5"/>
      <c r="M751" s="5"/>
      <c r="N751" s="26"/>
      <c r="O751" s="1"/>
      <c r="P751" s="1"/>
      <c r="Q751" s="1"/>
      <c r="R751" s="1"/>
      <c r="S751" s="1"/>
      <c r="T751" s="1"/>
      <c r="U751" s="1"/>
      <c r="V751" s="5"/>
      <c r="W751" s="5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37" t="e">
        <f>BQ751+BP751+BO751+BN751+BM751+#REF!+#REF!+BG751+BF751+#REF!+BC751+#REF!+#REF!+AY751+#REF!+#REF!+#REF!+#REF!+AS751+#REF!+#REF!+#REF!+#REF!+AM751+AK751+#REF!+#REF!+#REF!+AF751+AD751+AC751+AB751+BL751+AA751+Z751+Y751+X751+U751+T751+S751+R751+Q751+P751+O751+N751+M751+L751+K751+J751+I751+H751</f>
        <v>#REF!</v>
      </c>
    </row>
    <row r="752" spans="1:70" hidden="1">
      <c r="A752" s="6" t="s">
        <v>1188</v>
      </c>
      <c r="B752" s="6" t="s">
        <v>1189</v>
      </c>
      <c r="C752" s="6" t="s">
        <v>7</v>
      </c>
      <c r="D752" s="6" t="s">
        <v>67</v>
      </c>
      <c r="E752" s="6" t="s">
        <v>67</v>
      </c>
      <c r="F752" s="6" t="s">
        <v>1165</v>
      </c>
      <c r="G752" s="6"/>
      <c r="H752" s="1"/>
      <c r="I752" s="5"/>
      <c r="J752" s="5"/>
      <c r="K752" s="1"/>
      <c r="L752" s="5"/>
      <c r="M752" s="5"/>
      <c r="N752" s="26"/>
      <c r="O752" s="1"/>
      <c r="P752" s="1"/>
      <c r="Q752" s="1"/>
      <c r="R752" s="1"/>
      <c r="S752" s="1"/>
      <c r="T752" s="1"/>
      <c r="U752" s="1"/>
      <c r="V752" s="5"/>
      <c r="W752" s="5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37" t="e">
        <f>BQ752+BP752+BO752+BN752+BM752+#REF!+#REF!+BG752+BF752+#REF!+BC752+#REF!+#REF!+AY752+#REF!+#REF!+#REF!+#REF!+AS752+#REF!+#REF!+#REF!+#REF!+AM752+AK752+#REF!+#REF!+#REF!+AF752+AD752+AC752+AB752+BL752+AA752+Z752+Y752+X752+U752+T752+S752+R752+Q752+P752+O752+N752+M752+L752+K752+J752+I752+H752</f>
        <v>#REF!</v>
      </c>
    </row>
    <row r="753" spans="1:70" hidden="1">
      <c r="A753" s="6" t="s">
        <v>1402</v>
      </c>
      <c r="B753" s="6" t="s">
        <v>1403</v>
      </c>
      <c r="C753" s="6" t="s">
        <v>151</v>
      </c>
      <c r="D753" s="6"/>
      <c r="E753" s="6" t="s">
        <v>152</v>
      </c>
      <c r="F753" s="6" t="s">
        <v>1165</v>
      </c>
      <c r="G753" s="6"/>
      <c r="H753" s="1"/>
      <c r="I753" s="5"/>
      <c r="J753" s="5"/>
      <c r="K753" s="1"/>
      <c r="L753" s="5"/>
      <c r="M753" s="5"/>
      <c r="N753" s="26"/>
      <c r="O753" s="1"/>
      <c r="P753" s="1"/>
      <c r="Q753" s="1"/>
      <c r="R753" s="1"/>
      <c r="S753" s="1"/>
      <c r="T753" s="1"/>
      <c r="U753" s="1"/>
      <c r="V753" s="5"/>
      <c r="W753" s="5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37" t="e">
        <f>BQ753+BP753+BO753+BN753+BM753+#REF!+#REF!+BG753+BF753+#REF!+BC753+#REF!+#REF!+AY753+#REF!+#REF!+#REF!+#REF!+AS753+#REF!+#REF!+#REF!+#REF!+AM753+AK753+#REF!+#REF!+#REF!+AF753+AD753+AC753+AB753+BL753+AA753+Z753+Y753+X753+U753+T753+S753+R753+Q753+P753+O753+N753+M753+L753+K753+J753+I753+H753</f>
        <v>#REF!</v>
      </c>
    </row>
    <row r="754" spans="1:70" hidden="1">
      <c r="A754" s="6" t="s">
        <v>1190</v>
      </c>
      <c r="B754" s="6" t="s">
        <v>1191</v>
      </c>
      <c r="C754" s="6" t="s">
        <v>7</v>
      </c>
      <c r="D754" s="6" t="s">
        <v>67</v>
      </c>
      <c r="E754" s="6" t="s">
        <v>67</v>
      </c>
      <c r="F754" s="6" t="s">
        <v>1165</v>
      </c>
      <c r="G754" s="6"/>
      <c r="H754" s="1"/>
      <c r="I754" s="5"/>
      <c r="J754" s="5"/>
      <c r="K754" s="1"/>
      <c r="L754" s="5"/>
      <c r="M754" s="5"/>
      <c r="N754" s="26"/>
      <c r="O754" s="1"/>
      <c r="P754" s="1"/>
      <c r="Q754" s="1"/>
      <c r="R754" s="1"/>
      <c r="S754" s="1"/>
      <c r="T754" s="1"/>
      <c r="U754" s="1"/>
      <c r="V754" s="5"/>
      <c r="W754" s="5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37" t="e">
        <f>BQ754+BP754+BO754+BN754+BM754+#REF!+#REF!+BG754+BF754+#REF!+BC754+#REF!+#REF!+AY754+#REF!+#REF!+#REF!+#REF!+AS754+#REF!+#REF!+#REF!+#REF!+AM754+AK754+#REF!+#REF!+#REF!+AF754+AD754+AC754+AB754+BL754+AA754+Z754+Y754+X754+U754+T754+S754+R754+Q754+P754+O754+N754+M754+L754+K754+J754+I754+H754</f>
        <v>#REF!</v>
      </c>
    </row>
    <row r="755" spans="1:70" hidden="1">
      <c r="A755" s="6" t="s">
        <v>1192</v>
      </c>
      <c r="B755" s="6" t="s">
        <v>1193</v>
      </c>
      <c r="C755" s="6" t="s">
        <v>7</v>
      </c>
      <c r="D755" s="6" t="s">
        <v>67</v>
      </c>
      <c r="E755" s="6" t="s">
        <v>67</v>
      </c>
      <c r="F755" s="6" t="s">
        <v>1165</v>
      </c>
      <c r="G755" s="6"/>
      <c r="H755" s="1"/>
      <c r="I755" s="5"/>
      <c r="J755" s="5"/>
      <c r="K755" s="1"/>
      <c r="L755" s="5"/>
      <c r="M755" s="5"/>
      <c r="N755" s="26"/>
      <c r="O755" s="1"/>
      <c r="P755" s="1"/>
      <c r="Q755" s="1"/>
      <c r="R755" s="1"/>
      <c r="S755" s="1"/>
      <c r="T755" s="1"/>
      <c r="U755" s="1"/>
      <c r="V755" s="5"/>
      <c r="W755" s="5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37" t="e">
        <f>BQ755+BP755+BO755+BN755+BM755+#REF!+#REF!+BG755+BF755+#REF!+BC755+#REF!+#REF!+AY755+#REF!+#REF!+#REF!+#REF!+AS755+#REF!+#REF!+#REF!+#REF!+AM755+AK755+#REF!+#REF!+#REF!+AF755+AD755+AC755+AB755+BL755+AA755+Z755+Y755+X755+U755+T755+S755+R755+Q755+P755+O755+N755+M755+L755+K755+J755+I755+H755</f>
        <v>#REF!</v>
      </c>
    </row>
    <row r="756" spans="1:70" hidden="1">
      <c r="A756" s="6" t="s">
        <v>1194</v>
      </c>
      <c r="B756" s="6" t="s">
        <v>1195</v>
      </c>
      <c r="C756" s="6" t="s">
        <v>7</v>
      </c>
      <c r="D756" s="6" t="s">
        <v>67</v>
      </c>
      <c r="E756" s="6" t="s">
        <v>67</v>
      </c>
      <c r="F756" s="6" t="s">
        <v>1165</v>
      </c>
      <c r="G756" s="6"/>
      <c r="H756" s="1"/>
      <c r="I756" s="5"/>
      <c r="J756" s="5"/>
      <c r="K756" s="1"/>
      <c r="L756" s="5"/>
      <c r="M756" s="5"/>
      <c r="N756" s="26"/>
      <c r="O756" s="1"/>
      <c r="P756" s="1"/>
      <c r="Q756" s="1"/>
      <c r="R756" s="1"/>
      <c r="S756" s="1"/>
      <c r="T756" s="1"/>
      <c r="U756" s="1"/>
      <c r="V756" s="5"/>
      <c r="W756" s="5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37" t="e">
        <f>BQ756+BP756+BO756+BN756+BM756+#REF!+#REF!+BG756+BF756+#REF!+BC756+#REF!+#REF!+AY756+#REF!+#REF!+#REF!+#REF!+AS756+#REF!+#REF!+#REF!+#REF!+AM756+AK756+#REF!+#REF!+#REF!+AF756+AD756+AC756+AB756+BL756+AA756+Z756+Y756+X756+U756+T756+S756+R756+Q756+P756+O756+N756+M756+L756+K756+J756+I756+H756</f>
        <v>#REF!</v>
      </c>
    </row>
    <row r="757" spans="1:70" hidden="1">
      <c r="A757" s="6" t="s">
        <v>1196</v>
      </c>
      <c r="B757" s="6" t="s">
        <v>1197</v>
      </c>
      <c r="C757" s="6" t="s">
        <v>7</v>
      </c>
      <c r="D757" s="6" t="s">
        <v>67</v>
      </c>
      <c r="E757" s="6" t="s">
        <v>67</v>
      </c>
      <c r="F757" s="6" t="s">
        <v>1165</v>
      </c>
      <c r="G757" s="6"/>
      <c r="H757" s="1"/>
      <c r="I757" s="5"/>
      <c r="J757" s="5"/>
      <c r="K757" s="1"/>
      <c r="L757" s="5"/>
      <c r="M757" s="5"/>
      <c r="N757" s="26"/>
      <c r="O757" s="1"/>
      <c r="P757" s="1"/>
      <c r="Q757" s="1"/>
      <c r="R757" s="1"/>
      <c r="S757" s="1"/>
      <c r="T757" s="1"/>
      <c r="U757" s="1"/>
      <c r="V757" s="5"/>
      <c r="W757" s="5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37" t="e">
        <f>BQ757+BP757+BO757+BN757+BM757+#REF!+#REF!+BG757+BF757+#REF!+BC757+#REF!+#REF!+AY757+#REF!+#REF!+#REF!+#REF!+AS757+#REF!+#REF!+#REF!+#REF!+AM757+AK757+#REF!+#REF!+#REF!+AF757+AD757+AC757+AB757+BL757+AA757+Z757+Y757+X757+U757+T757+S757+R757+Q757+P757+O757+N757+M757+L757+K757+J757+I757+H757</f>
        <v>#REF!</v>
      </c>
    </row>
    <row r="758" spans="1:70" hidden="1">
      <c r="A758" s="6" t="s">
        <v>1404</v>
      </c>
      <c r="B758" s="6" t="s">
        <v>1405</v>
      </c>
      <c r="C758" s="6" t="s">
        <v>151</v>
      </c>
      <c r="D758" s="6"/>
      <c r="E758" s="6" t="s">
        <v>152</v>
      </c>
      <c r="F758" s="6" t="s">
        <v>1165</v>
      </c>
      <c r="G758" s="6"/>
      <c r="H758" s="1"/>
      <c r="I758" s="5"/>
      <c r="J758" s="5"/>
      <c r="K758" s="1"/>
      <c r="L758" s="5"/>
      <c r="M758" s="5"/>
      <c r="N758" s="26"/>
      <c r="O758" s="1"/>
      <c r="P758" s="1"/>
      <c r="Q758" s="1"/>
      <c r="R758" s="1"/>
      <c r="S758" s="1"/>
      <c r="T758" s="1"/>
      <c r="U758" s="1"/>
      <c r="V758" s="5"/>
      <c r="W758" s="5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37" t="e">
        <f>BQ758+BP758+BO758+BN758+BM758+#REF!+#REF!+BG758+BF758+#REF!+BC758+#REF!+#REF!+AY758+#REF!+#REF!+#REF!+#REF!+AS758+#REF!+#REF!+#REF!+#REF!+AM758+AK758+#REF!+#REF!+#REF!+AF758+AD758+AC758+AB758+BL758+AA758+Z758+Y758+X758+U758+T758+S758+R758+Q758+P758+O758+N758+M758+L758+K758+J758+I758+H758</f>
        <v>#REF!</v>
      </c>
    </row>
    <row r="759" spans="1:70" hidden="1">
      <c r="A759" s="6" t="s">
        <v>1406</v>
      </c>
      <c r="B759" s="6" t="s">
        <v>1407</v>
      </c>
      <c r="C759" s="6" t="s">
        <v>151</v>
      </c>
      <c r="D759" s="6"/>
      <c r="E759" s="6" t="s">
        <v>152</v>
      </c>
      <c r="F759" s="6" t="s">
        <v>1165</v>
      </c>
      <c r="G759" s="6"/>
      <c r="H759" s="1"/>
      <c r="I759" s="5"/>
      <c r="J759" s="5"/>
      <c r="K759" s="1"/>
      <c r="L759" s="5"/>
      <c r="M759" s="5"/>
      <c r="N759" s="26"/>
      <c r="O759" s="1"/>
      <c r="P759" s="1"/>
      <c r="Q759" s="1"/>
      <c r="R759" s="1"/>
      <c r="S759" s="1"/>
      <c r="T759" s="1"/>
      <c r="U759" s="1"/>
      <c r="V759" s="5"/>
      <c r="W759" s="5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37" t="e">
        <f>BQ759+BP759+BO759+BN759+BM759+#REF!+#REF!+BG759+BF759+#REF!+BC759+#REF!+#REF!+AY759+#REF!+#REF!+#REF!+#REF!+AS759+#REF!+#REF!+#REF!+#REF!+AM759+AK759+#REF!+#REF!+#REF!+AF759+AD759+AC759+AB759+BL759+AA759+Z759+Y759+X759+U759+T759+S759+R759+Q759+P759+O759+N759+M759+L759+K759+J759+I759+H759</f>
        <v>#REF!</v>
      </c>
    </row>
    <row r="760" spans="1:70" hidden="1">
      <c r="A760" s="6" t="s">
        <v>1408</v>
      </c>
      <c r="B760" s="6" t="s">
        <v>1409</v>
      </c>
      <c r="C760" s="6" t="s">
        <v>151</v>
      </c>
      <c r="D760" s="6"/>
      <c r="E760" s="6" t="s">
        <v>152</v>
      </c>
      <c r="F760" s="6" t="s">
        <v>1165</v>
      </c>
      <c r="G760" s="6"/>
      <c r="H760" s="1"/>
      <c r="I760" s="5"/>
      <c r="J760" s="5"/>
      <c r="K760" s="1"/>
      <c r="L760" s="5"/>
      <c r="M760" s="5"/>
      <c r="N760" s="26"/>
      <c r="O760" s="1"/>
      <c r="P760" s="1"/>
      <c r="Q760" s="1"/>
      <c r="R760" s="1"/>
      <c r="S760" s="1"/>
      <c r="T760" s="1"/>
      <c r="U760" s="1"/>
      <c r="V760" s="5"/>
      <c r="W760" s="5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37" t="e">
        <f>BQ760+BP760+BO760+BN760+BM760+#REF!+#REF!+BG760+BF760+#REF!+BC760+#REF!+#REF!+AY760+#REF!+#REF!+#REF!+#REF!+AS760+#REF!+#REF!+#REF!+#REF!+AM760+AK760+#REF!+#REF!+#REF!+AF760+AD760+AC760+AB760+BL760+AA760+Z760+Y760+X760+U760+T760+S760+R760+Q760+P760+O760+N760+M760+L760+K760+J760+I760+H760</f>
        <v>#REF!</v>
      </c>
    </row>
    <row r="761" spans="1:70" hidden="1">
      <c r="A761" s="6" t="s">
        <v>1410</v>
      </c>
      <c r="B761" s="6" t="s">
        <v>1411</v>
      </c>
      <c r="C761" s="6" t="s">
        <v>151</v>
      </c>
      <c r="D761" s="6"/>
      <c r="E761" s="6" t="s">
        <v>152</v>
      </c>
      <c r="F761" s="6" t="s">
        <v>1165</v>
      </c>
      <c r="G761" s="6"/>
      <c r="H761" s="1"/>
      <c r="I761" s="5"/>
      <c r="J761" s="5"/>
      <c r="K761" s="1"/>
      <c r="L761" s="5"/>
      <c r="M761" s="5"/>
      <c r="N761" s="26"/>
      <c r="O761" s="1"/>
      <c r="P761" s="1"/>
      <c r="Q761" s="1"/>
      <c r="R761" s="1"/>
      <c r="S761" s="1"/>
      <c r="T761" s="1"/>
      <c r="U761" s="1"/>
      <c r="V761" s="5"/>
      <c r="W761" s="5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37" t="e">
        <f>BQ761+BP761+BO761+BN761+BM761+#REF!+#REF!+BG761+BF761+#REF!+BC761+#REF!+#REF!+AY761+#REF!+#REF!+#REF!+#REF!+AS761+#REF!+#REF!+#REF!+#REF!+AM761+AK761+#REF!+#REF!+#REF!+AF761+AD761+AC761+AB761+BL761+AA761+Z761+Y761+X761+U761+T761+S761+R761+Q761+P761+O761+N761+M761+L761+K761+J761+I761+H761</f>
        <v>#REF!</v>
      </c>
    </row>
    <row r="762" spans="1:70" hidden="1">
      <c r="A762" s="6" t="s">
        <v>1198</v>
      </c>
      <c r="B762" s="6" t="s">
        <v>1199</v>
      </c>
      <c r="C762" s="6" t="s">
        <v>7</v>
      </c>
      <c r="D762" s="6" t="s">
        <v>67</v>
      </c>
      <c r="E762" s="6" t="s">
        <v>67</v>
      </c>
      <c r="F762" s="6" t="s">
        <v>1165</v>
      </c>
      <c r="G762" s="6"/>
      <c r="H762" s="1"/>
      <c r="I762" s="5"/>
      <c r="J762" s="5"/>
      <c r="K762" s="1"/>
      <c r="L762" s="5"/>
      <c r="M762" s="5"/>
      <c r="N762" s="26"/>
      <c r="O762" s="1"/>
      <c r="P762" s="1"/>
      <c r="Q762" s="1"/>
      <c r="R762" s="1"/>
      <c r="S762" s="1"/>
      <c r="T762" s="1"/>
      <c r="U762" s="1"/>
      <c r="V762" s="5"/>
      <c r="W762" s="5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37" t="e">
        <f>BQ762+BP762+BO762+BN762+BM762+#REF!+#REF!+BG762+BF762+#REF!+BC762+#REF!+#REF!+AY762+#REF!+#REF!+#REF!+#REF!+AS762+#REF!+#REF!+#REF!+#REF!+AM762+AK762+#REF!+#REF!+#REF!+AF762+AD762+AC762+AB762+BL762+AA762+Z762+Y762+X762+U762+T762+S762+R762+Q762+P762+O762+N762+M762+L762+K762+J762+I762+H762</f>
        <v>#REF!</v>
      </c>
    </row>
    <row r="763" spans="1:70" hidden="1">
      <c r="A763" s="6" t="s">
        <v>1412</v>
      </c>
      <c r="B763" s="6" t="s">
        <v>1413</v>
      </c>
      <c r="C763" s="6" t="s">
        <v>151</v>
      </c>
      <c r="D763" s="6"/>
      <c r="E763" s="6" t="s">
        <v>152</v>
      </c>
      <c r="F763" s="6" t="s">
        <v>1165</v>
      </c>
      <c r="G763" s="6"/>
      <c r="H763" s="1"/>
      <c r="I763" s="5"/>
      <c r="J763" s="5"/>
      <c r="K763" s="1"/>
      <c r="L763" s="5"/>
      <c r="M763" s="5"/>
      <c r="N763" s="26"/>
      <c r="O763" s="1"/>
      <c r="P763" s="1"/>
      <c r="Q763" s="1"/>
      <c r="R763" s="1"/>
      <c r="S763" s="1"/>
      <c r="T763" s="1"/>
      <c r="U763" s="1"/>
      <c r="V763" s="5"/>
      <c r="W763" s="5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37" t="e">
        <f>BQ763+BP763+BO763+BN763+BM763+#REF!+#REF!+BG763+BF763+#REF!+BC763+#REF!+#REF!+AY763+#REF!+#REF!+#REF!+#REF!+AS763+#REF!+#REF!+#REF!+#REF!+AM763+AK763+#REF!+#REF!+#REF!+AF763+AD763+AC763+AB763+BL763+AA763+Z763+Y763+X763+U763+T763+S763+R763+Q763+P763+O763+N763+M763+L763+K763+J763+I763+H763</f>
        <v>#REF!</v>
      </c>
    </row>
    <row r="764" spans="1:70" hidden="1">
      <c r="A764" s="6" t="s">
        <v>1200</v>
      </c>
      <c r="B764" s="6" t="s">
        <v>1201</v>
      </c>
      <c r="C764" s="6" t="s">
        <v>7</v>
      </c>
      <c r="D764" s="6" t="s">
        <v>18</v>
      </c>
      <c r="E764" s="6" t="s">
        <v>13</v>
      </c>
      <c r="F764" s="6" t="s">
        <v>1165</v>
      </c>
      <c r="G764" s="6"/>
      <c r="H764" s="1"/>
      <c r="I764" s="5"/>
      <c r="J764" s="5"/>
      <c r="K764" s="1"/>
      <c r="L764" s="5"/>
      <c r="M764" s="5"/>
      <c r="N764" s="26"/>
      <c r="O764" s="1"/>
      <c r="P764" s="1"/>
      <c r="Q764" s="1"/>
      <c r="R764" s="1"/>
      <c r="S764" s="1"/>
      <c r="T764" s="1"/>
      <c r="U764" s="1"/>
      <c r="V764" s="5"/>
      <c r="W764" s="5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37" t="e">
        <f>BQ764+BP764+BO764+BN764+BM764+#REF!+#REF!+BG764+BF764+#REF!+BC764+#REF!+#REF!+AY764+#REF!+#REF!+#REF!+#REF!+AS764+#REF!+#REF!+#REF!+#REF!+AM764+AK764+#REF!+#REF!+#REF!+AF764+AD764+AC764+AB764+BL764+AA764+Z764+Y764+X764+U764+T764+S764+R764+Q764+P764+O764+N764+M764+L764+K764+J764+I764+H764</f>
        <v>#REF!</v>
      </c>
    </row>
    <row r="765" spans="1:70" hidden="1">
      <c r="A765" s="6" t="s">
        <v>1414</v>
      </c>
      <c r="B765" s="6" t="s">
        <v>1415</v>
      </c>
      <c r="C765" s="6" t="s">
        <v>151</v>
      </c>
      <c r="D765" s="6"/>
      <c r="E765" s="6" t="s">
        <v>152</v>
      </c>
      <c r="F765" s="6" t="s">
        <v>1165</v>
      </c>
      <c r="G765" s="6"/>
      <c r="H765" s="1"/>
      <c r="I765" s="5"/>
      <c r="J765" s="5"/>
      <c r="K765" s="1"/>
      <c r="L765" s="5"/>
      <c r="M765" s="5"/>
      <c r="N765" s="26"/>
      <c r="O765" s="1"/>
      <c r="P765" s="1"/>
      <c r="Q765" s="1"/>
      <c r="R765" s="1"/>
      <c r="S765" s="1"/>
      <c r="T765" s="1"/>
      <c r="U765" s="1"/>
      <c r="V765" s="5"/>
      <c r="W765" s="5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37" t="e">
        <f>BQ765+BP765+BO765+BN765+BM765+#REF!+#REF!+BG765+BF765+#REF!+BC765+#REF!+#REF!+AY765+#REF!+#REF!+#REF!+#REF!+AS765+#REF!+#REF!+#REF!+#REF!+AM765+AK765+#REF!+#REF!+#REF!+AF765+AD765+AC765+AB765+BL765+AA765+Z765+Y765+X765+U765+T765+S765+R765+Q765+P765+O765+N765+M765+L765+K765+J765+I765+H765</f>
        <v>#REF!</v>
      </c>
    </row>
    <row r="766" spans="1:70" hidden="1">
      <c r="A766" s="6" t="s">
        <v>1416</v>
      </c>
      <c r="B766" s="6" t="s">
        <v>1417</v>
      </c>
      <c r="C766" s="6" t="s">
        <v>151</v>
      </c>
      <c r="D766" s="6"/>
      <c r="E766" s="6" t="s">
        <v>152</v>
      </c>
      <c r="F766" s="6" t="s">
        <v>1165</v>
      </c>
      <c r="G766" s="6"/>
      <c r="H766" s="1"/>
      <c r="I766" s="5"/>
      <c r="J766" s="5"/>
      <c r="K766" s="1"/>
      <c r="L766" s="5"/>
      <c r="M766" s="5"/>
      <c r="N766" s="26"/>
      <c r="O766" s="1"/>
      <c r="P766" s="1"/>
      <c r="Q766" s="1"/>
      <c r="R766" s="1"/>
      <c r="S766" s="1"/>
      <c r="T766" s="1"/>
      <c r="U766" s="1"/>
      <c r="V766" s="5"/>
      <c r="W766" s="5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37" t="e">
        <f>BQ766+BP766+BO766+BN766+BM766+#REF!+#REF!+BG766+BF766+#REF!+BC766+#REF!+#REF!+AY766+#REF!+#REF!+#REF!+#REF!+AS766+#REF!+#REF!+#REF!+#REF!+AM766+AK766+#REF!+#REF!+#REF!+AF766+AD766+AC766+AB766+BL766+AA766+Z766+Y766+X766+U766+T766+S766+R766+Q766+P766+O766+N766+M766+L766+K766+J766+I766+H766</f>
        <v>#REF!</v>
      </c>
    </row>
    <row r="767" spans="1:70" hidden="1">
      <c r="A767" s="6" t="s">
        <v>1418</v>
      </c>
      <c r="B767" s="6" t="s">
        <v>1419</v>
      </c>
      <c r="C767" s="6" t="s">
        <v>151</v>
      </c>
      <c r="D767" s="6"/>
      <c r="E767" s="6" t="s">
        <v>152</v>
      </c>
      <c r="F767" s="6" t="s">
        <v>1165</v>
      </c>
      <c r="G767" s="6"/>
      <c r="H767" s="1"/>
      <c r="I767" s="5"/>
      <c r="J767" s="5"/>
      <c r="K767" s="1"/>
      <c r="L767" s="5"/>
      <c r="M767" s="5"/>
      <c r="N767" s="26"/>
      <c r="O767" s="1"/>
      <c r="P767" s="1"/>
      <c r="Q767" s="1"/>
      <c r="R767" s="1"/>
      <c r="S767" s="1"/>
      <c r="T767" s="1"/>
      <c r="U767" s="1"/>
      <c r="V767" s="5"/>
      <c r="W767" s="5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37" t="e">
        <f>BQ767+BP767+BO767+BN767+BM767+#REF!+#REF!+BG767+BF767+#REF!+BC767+#REF!+#REF!+AY767+#REF!+#REF!+#REF!+#REF!+AS767+#REF!+#REF!+#REF!+#REF!+AM767+AK767+#REF!+#REF!+#REF!+AF767+AD767+AC767+AB767+BL767+AA767+Z767+Y767+X767+U767+T767+S767+R767+Q767+P767+O767+N767+M767+L767+K767+J767+I767+H767</f>
        <v>#REF!</v>
      </c>
    </row>
    <row r="768" spans="1:70" hidden="1">
      <c r="A768" s="6" t="s">
        <v>1420</v>
      </c>
      <c r="B768" s="6" t="s">
        <v>1421</v>
      </c>
      <c r="C768" s="6" t="s">
        <v>151</v>
      </c>
      <c r="D768" s="6"/>
      <c r="E768" s="6" t="s">
        <v>152</v>
      </c>
      <c r="F768" s="6" t="s">
        <v>1165</v>
      </c>
      <c r="G768" s="6"/>
      <c r="H768" s="1"/>
      <c r="I768" s="5"/>
      <c r="J768" s="5"/>
      <c r="K768" s="1"/>
      <c r="L768" s="5"/>
      <c r="M768" s="5"/>
      <c r="N768" s="26"/>
      <c r="O768" s="1"/>
      <c r="P768" s="1"/>
      <c r="Q768" s="1"/>
      <c r="R768" s="1"/>
      <c r="S768" s="1"/>
      <c r="T768" s="1"/>
      <c r="U768" s="1"/>
      <c r="V768" s="5"/>
      <c r="W768" s="5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37" t="e">
        <f>BQ768+BP768+BO768+BN768+BM768+#REF!+#REF!+BG768+BF768+#REF!+BC768+#REF!+#REF!+AY768+#REF!+#REF!+#REF!+#REF!+AS768+#REF!+#REF!+#REF!+#REF!+AM768+AK768+#REF!+#REF!+#REF!+AF768+AD768+AC768+AB768+BL768+AA768+Z768+Y768+X768+U768+T768+S768+R768+Q768+P768+O768+N768+M768+L768+K768+J768+I768+H768</f>
        <v>#REF!</v>
      </c>
    </row>
    <row r="769" spans="1:70" hidden="1">
      <c r="A769" s="6" t="s">
        <v>1422</v>
      </c>
      <c r="B769" s="6" t="s">
        <v>1423</v>
      </c>
      <c r="C769" s="6" t="s">
        <v>151</v>
      </c>
      <c r="D769" s="6"/>
      <c r="E769" s="6" t="s">
        <v>152</v>
      </c>
      <c r="F769" s="6" t="s">
        <v>1165</v>
      </c>
      <c r="G769" s="6"/>
      <c r="H769" s="1"/>
      <c r="I769" s="5"/>
      <c r="J769" s="5"/>
      <c r="K769" s="1"/>
      <c r="L769" s="5"/>
      <c r="M769" s="5"/>
      <c r="N769" s="26"/>
      <c r="O769" s="1"/>
      <c r="P769" s="1"/>
      <c r="Q769" s="1"/>
      <c r="R769" s="1"/>
      <c r="S769" s="1"/>
      <c r="T769" s="1"/>
      <c r="U769" s="1"/>
      <c r="V769" s="5"/>
      <c r="W769" s="5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37" t="e">
        <f>BQ769+BP769+BO769+BN769+BM769+#REF!+#REF!+BG769+BF769+#REF!+BC769+#REF!+#REF!+AY769+#REF!+#REF!+#REF!+#REF!+AS769+#REF!+#REF!+#REF!+#REF!+AM769+AK769+#REF!+#REF!+#REF!+AF769+AD769+AC769+AB769+BL769+AA769+Z769+Y769+X769+U769+T769+S769+R769+Q769+P769+O769+N769+M769+L769+K769+J769+I769+H769</f>
        <v>#REF!</v>
      </c>
    </row>
    <row r="770" spans="1:70" hidden="1">
      <c r="A770" s="6" t="s">
        <v>1424</v>
      </c>
      <c r="B770" s="6" t="s">
        <v>1425</v>
      </c>
      <c r="C770" s="6" t="s">
        <v>151</v>
      </c>
      <c r="D770" s="6"/>
      <c r="E770" s="6" t="s">
        <v>152</v>
      </c>
      <c r="F770" s="6" t="s">
        <v>1165</v>
      </c>
      <c r="G770" s="6"/>
      <c r="H770" s="1"/>
      <c r="I770" s="5"/>
      <c r="J770" s="5"/>
      <c r="K770" s="1"/>
      <c r="L770" s="5"/>
      <c r="M770" s="5"/>
      <c r="N770" s="26"/>
      <c r="O770" s="1"/>
      <c r="P770" s="1"/>
      <c r="Q770" s="1"/>
      <c r="R770" s="1"/>
      <c r="S770" s="1"/>
      <c r="T770" s="1"/>
      <c r="U770" s="1"/>
      <c r="V770" s="5"/>
      <c r="W770" s="5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37" t="e">
        <f>BQ770+BP770+BO770+BN770+BM770+#REF!+#REF!+BG770+BF770+#REF!+BC770+#REF!+#REF!+AY770+#REF!+#REF!+#REF!+#REF!+AS770+#REF!+#REF!+#REF!+#REF!+AM770+AK770+#REF!+#REF!+#REF!+AF770+AD770+AC770+AB770+BL770+AA770+Z770+Y770+X770+U770+T770+S770+R770+Q770+P770+O770+N770+M770+L770+K770+J770+I770+H770</f>
        <v>#REF!</v>
      </c>
    </row>
    <row r="771" spans="1:70" hidden="1">
      <c r="A771" s="6" t="s">
        <v>1426</v>
      </c>
      <c r="B771" s="6" t="s">
        <v>1427</v>
      </c>
      <c r="C771" s="6" t="s">
        <v>151</v>
      </c>
      <c r="D771" s="6"/>
      <c r="E771" s="6" t="s">
        <v>152</v>
      </c>
      <c r="F771" s="6" t="s">
        <v>1165</v>
      </c>
      <c r="G771" s="6"/>
      <c r="H771" s="1"/>
      <c r="I771" s="5"/>
      <c r="J771" s="5"/>
      <c r="K771" s="1"/>
      <c r="L771" s="5"/>
      <c r="M771" s="5"/>
      <c r="N771" s="26"/>
      <c r="O771" s="1"/>
      <c r="P771" s="1"/>
      <c r="Q771" s="1"/>
      <c r="R771" s="1"/>
      <c r="S771" s="1"/>
      <c r="T771" s="1"/>
      <c r="U771" s="1"/>
      <c r="V771" s="5"/>
      <c r="W771" s="5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37" t="e">
        <f>BQ771+BP771+BO771+BN771+BM771+#REF!+#REF!+BG771+BF771+#REF!+BC771+#REF!+#REF!+AY771+#REF!+#REF!+#REF!+#REF!+AS771+#REF!+#REF!+#REF!+#REF!+AM771+AK771+#REF!+#REF!+#REF!+AF771+AD771+AC771+AB771+BL771+AA771+Z771+Y771+X771+U771+T771+S771+R771+Q771+P771+O771+N771+M771+L771+K771+J771+I771+H771</f>
        <v>#REF!</v>
      </c>
    </row>
    <row r="772" spans="1:70" hidden="1">
      <c r="A772" s="6" t="s">
        <v>1428</v>
      </c>
      <c r="B772" s="6" t="s">
        <v>1429</v>
      </c>
      <c r="C772" s="6" t="s">
        <v>151</v>
      </c>
      <c r="D772" s="6"/>
      <c r="E772" s="6" t="s">
        <v>152</v>
      </c>
      <c r="F772" s="6" t="s">
        <v>1165</v>
      </c>
      <c r="G772" s="6"/>
      <c r="H772" s="1"/>
      <c r="I772" s="5"/>
      <c r="J772" s="5"/>
      <c r="K772" s="1"/>
      <c r="L772" s="5"/>
      <c r="M772" s="5"/>
      <c r="N772" s="26"/>
      <c r="O772" s="1"/>
      <c r="P772" s="1"/>
      <c r="Q772" s="1"/>
      <c r="R772" s="1"/>
      <c r="S772" s="1"/>
      <c r="T772" s="1"/>
      <c r="U772" s="1"/>
      <c r="V772" s="5"/>
      <c r="W772" s="5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37" t="e">
        <f>BQ772+BP772+BO772+BN772+BM772+#REF!+#REF!+BG772+BF772+#REF!+BC772+#REF!+#REF!+AY772+#REF!+#REF!+#REF!+#REF!+AS772+#REF!+#REF!+#REF!+#REF!+AM772+AK772+#REF!+#REF!+#REF!+AF772+AD772+AC772+AB772+BL772+AA772+Z772+Y772+X772+U772+T772+S772+R772+Q772+P772+O772+N772+M772+L772+K772+J772+I772+H772</f>
        <v>#REF!</v>
      </c>
    </row>
    <row r="773" spans="1:70" hidden="1">
      <c r="A773" s="6" t="s">
        <v>1430</v>
      </c>
      <c r="B773" s="6" t="s">
        <v>1431</v>
      </c>
      <c r="C773" s="6" t="s">
        <v>151</v>
      </c>
      <c r="D773" s="6"/>
      <c r="E773" s="6" t="s">
        <v>152</v>
      </c>
      <c r="F773" s="6" t="s">
        <v>1165</v>
      </c>
      <c r="G773" s="6"/>
      <c r="H773" s="1"/>
      <c r="I773" s="5"/>
      <c r="J773" s="5"/>
      <c r="K773" s="1"/>
      <c r="L773" s="5"/>
      <c r="M773" s="5"/>
      <c r="N773" s="26"/>
      <c r="O773" s="1"/>
      <c r="P773" s="1"/>
      <c r="Q773" s="1"/>
      <c r="R773" s="1"/>
      <c r="S773" s="1"/>
      <c r="T773" s="1"/>
      <c r="U773" s="1"/>
      <c r="V773" s="5"/>
      <c r="W773" s="5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37" t="e">
        <f>BQ773+BP773+BO773+BN773+BM773+#REF!+#REF!+BG773+BF773+#REF!+BC773+#REF!+#REF!+AY773+#REF!+#REF!+#REF!+#REF!+AS773+#REF!+#REF!+#REF!+#REF!+AM773+AK773+#REF!+#REF!+#REF!+AF773+AD773+AC773+AB773+BL773+AA773+Z773+Y773+X773+U773+T773+S773+R773+Q773+P773+O773+N773+M773+L773+K773+J773+I773+H773</f>
        <v>#REF!</v>
      </c>
    </row>
    <row r="774" spans="1:70" hidden="1">
      <c r="A774" s="6" t="s">
        <v>1432</v>
      </c>
      <c r="B774" s="6" t="s">
        <v>1433</v>
      </c>
      <c r="C774" s="6" t="s">
        <v>151</v>
      </c>
      <c r="D774" s="6"/>
      <c r="E774" s="6" t="s">
        <v>152</v>
      </c>
      <c r="F774" s="6" t="s">
        <v>1165</v>
      </c>
      <c r="G774" s="6"/>
      <c r="H774" s="1"/>
      <c r="I774" s="5"/>
      <c r="J774" s="5"/>
      <c r="K774" s="1"/>
      <c r="L774" s="5"/>
      <c r="M774" s="5"/>
      <c r="N774" s="26"/>
      <c r="O774" s="1"/>
      <c r="P774" s="1"/>
      <c r="Q774" s="1"/>
      <c r="R774" s="1"/>
      <c r="S774" s="1"/>
      <c r="T774" s="1"/>
      <c r="U774" s="1"/>
      <c r="V774" s="5"/>
      <c r="W774" s="5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37" t="e">
        <f>BQ774+BP774+BO774+BN774+BM774+#REF!+#REF!+BG774+BF774+#REF!+BC774+#REF!+#REF!+AY774+#REF!+#REF!+#REF!+#REF!+AS774+#REF!+#REF!+#REF!+#REF!+AM774+AK774+#REF!+#REF!+#REF!+AF774+AD774+AC774+AB774+BL774+AA774+Z774+Y774+X774+U774+T774+S774+R774+Q774+P774+O774+N774+M774+L774+K774+J774+I774+H774</f>
        <v>#REF!</v>
      </c>
    </row>
    <row r="775" spans="1:70" hidden="1">
      <c r="A775" s="6" t="s">
        <v>1202</v>
      </c>
      <c r="B775" s="6" t="s">
        <v>1203</v>
      </c>
      <c r="C775" s="6" t="s">
        <v>7</v>
      </c>
      <c r="D775" s="6" t="s">
        <v>8180</v>
      </c>
      <c r="E775" s="6" t="s">
        <v>21</v>
      </c>
      <c r="F775" s="6" t="s">
        <v>1165</v>
      </c>
      <c r="G775" s="6"/>
      <c r="H775" s="1"/>
      <c r="I775" s="5"/>
      <c r="J775" s="5"/>
      <c r="K775" s="1"/>
      <c r="L775" s="5"/>
      <c r="M775" s="5"/>
      <c r="N775" s="26"/>
      <c r="O775" s="1"/>
      <c r="P775" s="1"/>
      <c r="Q775" s="1"/>
      <c r="R775" s="1"/>
      <c r="S775" s="1"/>
      <c r="T775" s="1"/>
      <c r="U775" s="1"/>
      <c r="V775" s="5"/>
      <c r="W775" s="5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37" t="e">
        <f>BQ775+BP775+BO775+BN775+BM775+#REF!+#REF!+BG775+BF775+#REF!+BC775+#REF!+#REF!+AY775+#REF!+#REF!+#REF!+#REF!+AS775+#REF!+#REF!+#REF!+#REF!+AM775+AK775+#REF!+#REF!+#REF!+AF775+AD775+AC775+AB775+BL775+AA775+Z775+Y775+X775+U775+T775+S775+R775+Q775+P775+O775+N775+M775+L775+K775+J775+I775+H775</f>
        <v>#REF!</v>
      </c>
    </row>
    <row r="776" spans="1:70">
      <c r="A776" s="7" t="s">
        <v>1204</v>
      </c>
      <c r="B776" s="7" t="s">
        <v>1205</v>
      </c>
      <c r="C776" s="7" t="s">
        <v>7</v>
      </c>
      <c r="D776" s="7" t="s">
        <v>8180</v>
      </c>
      <c r="E776" s="7" t="s">
        <v>28</v>
      </c>
      <c r="F776" s="7" t="s">
        <v>1165</v>
      </c>
      <c r="G776" s="25"/>
      <c r="H776" s="1"/>
      <c r="I776" s="1"/>
      <c r="J776" s="1"/>
      <c r="K776" s="1"/>
      <c r="L776" s="5"/>
      <c r="M776" s="5"/>
      <c r="N776" s="26"/>
      <c r="O776" s="1"/>
      <c r="P776" s="1">
        <f>1000*96.9500849487179</f>
        <v>96950.084948717908</v>
      </c>
      <c r="Q776" s="1"/>
      <c r="R776" s="1"/>
      <c r="S776" s="1"/>
      <c r="T776" s="3"/>
      <c r="U776" s="1">
        <v>31500</v>
      </c>
      <c r="V776" s="1"/>
      <c r="W776" s="1">
        <f>1000*579.008260015605</f>
        <v>579008.2600156049</v>
      </c>
      <c r="X776" s="1"/>
      <c r="Y776" s="1"/>
      <c r="Z776" s="1"/>
      <c r="AA776" s="1"/>
      <c r="AB776" s="1"/>
      <c r="AC776" s="1"/>
      <c r="AD776" s="1"/>
      <c r="AE776" s="1"/>
      <c r="AF776" s="1">
        <v>100000</v>
      </c>
      <c r="AG776" s="1"/>
      <c r="AH776" s="1"/>
      <c r="AI776" s="1"/>
      <c r="AJ776" s="1"/>
      <c r="AK776" s="1"/>
      <c r="AL776" s="1"/>
      <c r="AM776" s="1"/>
      <c r="AN776" s="59"/>
      <c r="AO776" s="59"/>
      <c r="AP776" s="59"/>
      <c r="AQ776" s="59"/>
      <c r="AR776" s="59"/>
      <c r="AS776" s="1"/>
      <c r="AT776" s="59"/>
      <c r="AU776" s="59"/>
      <c r="AV776" s="59"/>
      <c r="AW776" s="59"/>
      <c r="AX776" s="1"/>
      <c r="AY776" s="8">
        <f>40205</f>
        <v>40205</v>
      </c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37">
        <f>BQ776+BP776+BO776+BN776+BM776+BG776+BF776+BC776+AY776+AS776+AM776+AL776+AK776+AF776+AE776+AD776+AC776+AB776+BK776+BL776+AA776+Z776+Y776+X776+V776+U776+T776+S776+R776+Q776+P776+O776+N776+M776+L776+K776+J776+I776+H776+G776+AX776+W776</f>
        <v>847663.34496432287</v>
      </c>
    </row>
    <row r="777" spans="1:70" hidden="1">
      <c r="A777" s="6" t="s">
        <v>1206</v>
      </c>
      <c r="B777" s="6" t="s">
        <v>1207</v>
      </c>
      <c r="C777" s="6" t="s">
        <v>7</v>
      </c>
      <c r="D777" s="6" t="s">
        <v>8180</v>
      </c>
      <c r="E777" s="6" t="s">
        <v>21</v>
      </c>
      <c r="F777" s="6" t="s">
        <v>1165</v>
      </c>
      <c r="G777" s="6"/>
      <c r="H777" s="1"/>
      <c r="I777" s="5"/>
      <c r="J777" s="5"/>
      <c r="K777" s="1"/>
      <c r="L777" s="5"/>
      <c r="M777" s="5"/>
      <c r="N777" s="26"/>
      <c r="O777" s="1"/>
      <c r="P777" s="1"/>
      <c r="Q777" s="1"/>
      <c r="R777" s="1"/>
      <c r="S777" s="1"/>
      <c r="T777" s="1"/>
      <c r="U777" s="1"/>
      <c r="V777" s="5"/>
      <c r="W777" s="5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37" t="e">
        <f>BQ777+BP777+BO777+BN777+BM777+#REF!+#REF!+BG777+BF777+#REF!+BC777+#REF!+#REF!+AY777+#REF!+#REF!+#REF!+#REF!+AS777+#REF!+#REF!+#REF!+#REF!+AM777+AK777+#REF!+#REF!+#REF!+AF777+AD777+AC777+AB777+BL777+AA777+Z777+Y777+X777+U777+T777+S777+R777+Q777+P777+O777+N777+M777+L777+K777+J777+I777+H777</f>
        <v>#REF!</v>
      </c>
    </row>
    <row r="778" spans="1:70" hidden="1">
      <c r="A778" s="6" t="s">
        <v>1208</v>
      </c>
      <c r="B778" s="6" t="s">
        <v>1209</v>
      </c>
      <c r="C778" s="6" t="s">
        <v>7</v>
      </c>
      <c r="D778" s="6" t="s">
        <v>8180</v>
      </c>
      <c r="E778" s="6" t="s">
        <v>21</v>
      </c>
      <c r="F778" s="6" t="s">
        <v>1165</v>
      </c>
      <c r="G778" s="6"/>
      <c r="H778" s="1"/>
      <c r="I778" s="5"/>
      <c r="J778" s="5"/>
      <c r="K778" s="1"/>
      <c r="L778" s="5"/>
      <c r="M778" s="5"/>
      <c r="N778" s="26"/>
      <c r="O778" s="1"/>
      <c r="P778" s="1"/>
      <c r="Q778" s="1"/>
      <c r="R778" s="1"/>
      <c r="S778" s="1"/>
      <c r="T778" s="1"/>
      <c r="U778" s="1"/>
      <c r="V778" s="5"/>
      <c r="W778" s="5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37" t="e">
        <f>BQ778+BP778+BO778+BN778+BM778+#REF!+#REF!+BG778+BF778+#REF!+BC778+#REF!+#REF!+AY778+#REF!+#REF!+#REF!+#REF!+AS778+#REF!+#REF!+#REF!+#REF!+AM778+AK778+#REF!+#REF!+#REF!+AF778+AD778+AC778+AB778+BL778+AA778+Z778+Y778+X778+U778+T778+S778+R778+Q778+P778+O778+N778+M778+L778+K778+J778+I778+H778</f>
        <v>#REF!</v>
      </c>
    </row>
    <row r="779" spans="1:70" hidden="1">
      <c r="A779" s="6" t="s">
        <v>1210</v>
      </c>
      <c r="B779" s="6" t="s">
        <v>1211</v>
      </c>
      <c r="C779" s="6" t="s">
        <v>7</v>
      </c>
      <c r="D779" s="6" t="s">
        <v>18</v>
      </c>
      <c r="E779" s="6" t="s">
        <v>31</v>
      </c>
      <c r="F779" s="6" t="s">
        <v>1165</v>
      </c>
      <c r="G779" s="6"/>
      <c r="H779" s="1"/>
      <c r="I779" s="5"/>
      <c r="J779" s="5"/>
      <c r="K779" s="1"/>
      <c r="L779" s="5"/>
      <c r="M779" s="5"/>
      <c r="N779" s="26"/>
      <c r="O779" s="1"/>
      <c r="P779" s="1"/>
      <c r="Q779" s="1"/>
      <c r="R779" s="1"/>
      <c r="S779" s="1"/>
      <c r="T779" s="1"/>
      <c r="U779" s="1"/>
      <c r="V779" s="5"/>
      <c r="W779" s="5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37" t="e">
        <f>BQ779+BP779+BO779+BN779+BM779+#REF!+#REF!+BG779+BF779+#REF!+BC779+#REF!+#REF!+AY779+#REF!+#REF!+#REF!+#REF!+AS779+#REF!+#REF!+#REF!+#REF!+AM779+AK779+#REF!+#REF!+#REF!+AF779+AD779+AC779+AB779+BL779+AA779+Z779+Y779+X779+U779+T779+S779+R779+Q779+P779+O779+N779+M779+L779+K779+J779+I779+H779</f>
        <v>#REF!</v>
      </c>
    </row>
    <row r="780" spans="1:70" hidden="1">
      <c r="A780" s="6" t="s">
        <v>1212</v>
      </c>
      <c r="B780" s="6" t="s">
        <v>1213</v>
      </c>
      <c r="C780" s="6" t="s">
        <v>7</v>
      </c>
      <c r="D780" s="6" t="s">
        <v>18</v>
      </c>
      <c r="E780" s="6" t="s">
        <v>31</v>
      </c>
      <c r="F780" s="6" t="s">
        <v>1165</v>
      </c>
      <c r="G780" s="6"/>
      <c r="H780" s="1"/>
      <c r="I780" s="5"/>
      <c r="J780" s="5"/>
      <c r="K780" s="1"/>
      <c r="L780" s="5"/>
      <c r="M780" s="5"/>
      <c r="N780" s="26"/>
      <c r="O780" s="1"/>
      <c r="P780" s="1"/>
      <c r="Q780" s="1"/>
      <c r="R780" s="1"/>
      <c r="S780" s="1"/>
      <c r="T780" s="1"/>
      <c r="U780" s="1"/>
      <c r="V780" s="5"/>
      <c r="W780" s="5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37" t="e">
        <f>BQ780+BP780+BO780+BN780+BM780+#REF!+#REF!+BG780+BF780+#REF!+BC780+#REF!+#REF!+AY780+#REF!+#REF!+#REF!+#REF!+AS780+#REF!+#REF!+#REF!+#REF!+AM780+AK780+#REF!+#REF!+#REF!+AF780+AD780+AC780+AB780+BL780+AA780+Z780+Y780+X780+U780+T780+S780+R780+Q780+P780+O780+N780+M780+L780+K780+J780+I780+H780</f>
        <v>#REF!</v>
      </c>
    </row>
    <row r="781" spans="1:70" hidden="1">
      <c r="A781" s="6" t="s">
        <v>1214</v>
      </c>
      <c r="B781" s="6" t="s">
        <v>1215</v>
      </c>
      <c r="C781" s="6" t="s">
        <v>7</v>
      </c>
      <c r="D781" s="6" t="s">
        <v>8180</v>
      </c>
      <c r="E781" s="6" t="s">
        <v>31</v>
      </c>
      <c r="F781" s="6" t="s">
        <v>1165</v>
      </c>
      <c r="G781" s="6"/>
      <c r="H781" s="1"/>
      <c r="I781" s="5"/>
      <c r="J781" s="5"/>
      <c r="K781" s="1"/>
      <c r="L781" s="5"/>
      <c r="M781" s="5"/>
      <c r="N781" s="26"/>
      <c r="O781" s="1"/>
      <c r="P781" s="1"/>
      <c r="Q781" s="1"/>
      <c r="R781" s="1"/>
      <c r="S781" s="1"/>
      <c r="T781" s="1"/>
      <c r="U781" s="1"/>
      <c r="V781" s="5"/>
      <c r="W781" s="5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37">
        <f>BQ781+BP781+BO781+BN781+BM781+BG781+BF781+BC781+AY781+AS781+AM781+AL781+AK781+AF781+AE781+AD781+AC781+AB781+++BK781+BL781+AA781+Z781+Y781+X781+V781+U781+T781+S781+R781+Q781+P781+O781+N781+M781+L781+K781+J781+I781+H781+G781</f>
        <v>0</v>
      </c>
    </row>
    <row r="782" spans="1:70" hidden="1">
      <c r="A782" s="6" t="s">
        <v>1434</v>
      </c>
      <c r="B782" s="6" t="s">
        <v>1435</v>
      </c>
      <c r="C782" s="6" t="s">
        <v>151</v>
      </c>
      <c r="D782" s="6"/>
      <c r="E782" s="6" t="s">
        <v>152</v>
      </c>
      <c r="F782" s="6" t="s">
        <v>1165</v>
      </c>
      <c r="G782" s="6"/>
      <c r="H782" s="1"/>
      <c r="I782" s="5"/>
      <c r="J782" s="5"/>
      <c r="K782" s="1"/>
      <c r="L782" s="5"/>
      <c r="M782" s="5"/>
      <c r="N782" s="26"/>
      <c r="O782" s="1"/>
      <c r="P782" s="1"/>
      <c r="Q782" s="1"/>
      <c r="R782" s="1"/>
      <c r="S782" s="1"/>
      <c r="T782" s="1"/>
      <c r="U782" s="1"/>
      <c r="V782" s="5"/>
      <c r="W782" s="5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37" t="e">
        <f>BQ782+BP782+BO782+BN782+BM782+#REF!+#REF!+BG782+BF782+#REF!+BC782+#REF!+#REF!+AY782+#REF!+#REF!+#REF!+#REF!+AS782+#REF!+#REF!+#REF!+#REF!+AM782+AK782+#REF!+#REF!+#REF!+AF782+AD782+AC782+AB782+BL782+AA782+Z782+Y782+X782+U782+T782+S782+R782+Q782+P782+O782+N782+M782+L782+K782+J782+I782+H782</f>
        <v>#REF!</v>
      </c>
    </row>
    <row r="783" spans="1:70" hidden="1">
      <c r="A783" s="6" t="s">
        <v>6584</v>
      </c>
      <c r="B783" s="6" t="s">
        <v>6585</v>
      </c>
      <c r="C783" s="6" t="s">
        <v>151</v>
      </c>
      <c r="D783" s="6"/>
      <c r="E783" s="6" t="s">
        <v>8186</v>
      </c>
      <c r="F783" s="6" t="s">
        <v>1165</v>
      </c>
      <c r="G783" s="6"/>
      <c r="H783" s="1"/>
      <c r="I783" s="5"/>
      <c r="J783" s="5"/>
      <c r="K783" s="1"/>
      <c r="L783" s="5"/>
      <c r="M783" s="5"/>
      <c r="N783" s="26"/>
      <c r="O783" s="1"/>
      <c r="P783" s="1"/>
      <c r="Q783" s="1"/>
      <c r="R783" s="1"/>
      <c r="S783" s="1"/>
      <c r="T783" s="1"/>
      <c r="U783" s="1"/>
      <c r="V783" s="5"/>
      <c r="W783" s="5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37" t="e">
        <f>BQ783+BP783+BO783+BN783+BM783+#REF!+#REF!+BG783+BF783+#REF!+BC783+#REF!+#REF!+AY783+#REF!+#REF!+#REF!+#REF!+AS783+#REF!+#REF!+#REF!+#REF!+AM783+AK783+#REF!+#REF!+#REF!+AF783+AD783+AC783+AB783+BL783+AA783+Z783+Y783+X783+U783+T783+S783+R783+Q783+P783+O783+N783+M783+L783+K783+J783+I783+H783</f>
        <v>#REF!</v>
      </c>
    </row>
    <row r="784" spans="1:70" hidden="1">
      <c r="A784" s="6" t="s">
        <v>1436</v>
      </c>
      <c r="B784" s="6" t="s">
        <v>1437</v>
      </c>
      <c r="C784" s="6" t="s">
        <v>151</v>
      </c>
      <c r="D784" s="6"/>
      <c r="E784" s="6" t="s">
        <v>152</v>
      </c>
      <c r="F784" s="6" t="s">
        <v>1165</v>
      </c>
      <c r="G784" s="6"/>
      <c r="H784" s="1"/>
      <c r="I784" s="5"/>
      <c r="J784" s="5"/>
      <c r="K784" s="1"/>
      <c r="L784" s="5"/>
      <c r="M784" s="5"/>
      <c r="N784" s="26"/>
      <c r="O784" s="1"/>
      <c r="P784" s="1"/>
      <c r="Q784" s="1"/>
      <c r="R784" s="1"/>
      <c r="S784" s="1"/>
      <c r="T784" s="1"/>
      <c r="U784" s="1"/>
      <c r="V784" s="5"/>
      <c r="W784" s="5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37" t="e">
        <f>BQ784+BP784+BO784+BN784+BM784+#REF!+#REF!+BG784+BF784+#REF!+BC784+#REF!+#REF!+AY784+#REF!+#REF!+#REF!+#REF!+AS784+#REF!+#REF!+#REF!+#REF!+AM784+AK784+#REF!+#REF!+#REF!+AF784+AD784+AC784+AB784+BL784+AA784+Z784+Y784+X784+U784+T784+S784+R784+Q784+P784+O784+N784+M784+L784+K784+J784+I784+H784</f>
        <v>#REF!</v>
      </c>
    </row>
    <row r="785" spans="1:70" hidden="1">
      <c r="A785" s="6" t="s">
        <v>1438</v>
      </c>
      <c r="B785" s="6" t="s">
        <v>1439</v>
      </c>
      <c r="C785" s="6" t="s">
        <v>151</v>
      </c>
      <c r="D785" s="6"/>
      <c r="E785" s="6" t="s">
        <v>152</v>
      </c>
      <c r="F785" s="6" t="s">
        <v>1165</v>
      </c>
      <c r="G785" s="6"/>
      <c r="H785" s="1"/>
      <c r="I785" s="5"/>
      <c r="J785" s="5"/>
      <c r="K785" s="1"/>
      <c r="L785" s="5"/>
      <c r="M785" s="5"/>
      <c r="N785" s="26"/>
      <c r="O785" s="1"/>
      <c r="P785" s="1"/>
      <c r="Q785" s="1"/>
      <c r="R785" s="1"/>
      <c r="S785" s="1"/>
      <c r="T785" s="1"/>
      <c r="U785" s="1"/>
      <c r="V785" s="5"/>
      <c r="W785" s="5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37" t="e">
        <f>BQ785+BP785+BO785+BN785+BM785+#REF!+#REF!+BG785+BF785+#REF!+BC785+#REF!+#REF!+AY785+#REF!+#REF!+#REF!+#REF!+AS785+#REF!+#REF!+#REF!+#REF!+AM785+AK785+#REF!+#REF!+#REF!+AF785+AD785+AC785+AB785+BL785+AA785+Z785+Y785+X785+U785+T785+S785+R785+Q785+P785+O785+N785+M785+L785+K785+J785+I785+H785</f>
        <v>#REF!</v>
      </c>
    </row>
    <row r="786" spans="1:70" hidden="1">
      <c r="A786" s="6" t="s">
        <v>1216</v>
      </c>
      <c r="B786" s="6" t="s">
        <v>1217</v>
      </c>
      <c r="C786" s="6" t="s">
        <v>7</v>
      </c>
      <c r="D786" s="6" t="s">
        <v>18</v>
      </c>
      <c r="E786" s="6" t="s">
        <v>21</v>
      </c>
      <c r="F786" s="6" t="s">
        <v>1165</v>
      </c>
      <c r="G786" s="6"/>
      <c r="H786" s="1"/>
      <c r="I786" s="5"/>
      <c r="J786" s="5"/>
      <c r="K786" s="1"/>
      <c r="L786" s="5"/>
      <c r="M786" s="5"/>
      <c r="N786" s="26"/>
      <c r="O786" s="1"/>
      <c r="P786" s="1"/>
      <c r="Q786" s="1"/>
      <c r="R786" s="1"/>
      <c r="S786" s="1"/>
      <c r="T786" s="1"/>
      <c r="U786" s="1"/>
      <c r="V786" s="5"/>
      <c r="W786" s="5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37" t="e">
        <f>BQ786+BP786+BO786+BN786+BM786+#REF!+#REF!+BG786+BF786+#REF!+BC786+#REF!+#REF!+AY786+#REF!+#REF!+#REF!+#REF!+AS786+#REF!+#REF!+#REF!+#REF!+AM786+AK786+#REF!+#REF!+#REF!+AF786+AD786+AC786+AB786+BL786+AA786+Z786+Y786+X786+U786+T786+S786+R786+Q786+P786+O786+N786+M786+L786+K786+J786+I786+H786</f>
        <v>#REF!</v>
      </c>
    </row>
    <row r="787" spans="1:70" hidden="1">
      <c r="A787" s="7" t="s">
        <v>1218</v>
      </c>
      <c r="B787" s="7" t="s">
        <v>1219</v>
      </c>
      <c r="C787" s="7" t="s">
        <v>7</v>
      </c>
      <c r="D787" s="7" t="s">
        <v>8180</v>
      </c>
      <c r="E787" s="7" t="s">
        <v>21</v>
      </c>
      <c r="F787" s="7" t="s">
        <v>1165</v>
      </c>
      <c r="G787" s="25"/>
      <c r="H787" s="1"/>
      <c r="I787" s="5"/>
      <c r="J787" s="5"/>
      <c r="K787" s="1"/>
      <c r="L787" s="5"/>
      <c r="M787" s="5"/>
      <c r="N787" s="26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37">
        <f>BQ787+BP787+BO787+BN787+BM787+BG787+BF787+BC787+AY787+AS787+AM787+AL787+AK787+AF787+AE787+AD787+AC787+AB787+++BK787+BL787+AA787+Z787+Y787+X787+V787+U787+T787+S787+R787+Q787+P787+O787+N787+M787+L787+K787+J787+I787+H787+G787</f>
        <v>0</v>
      </c>
    </row>
    <row r="788" spans="1:70" hidden="1">
      <c r="A788" s="6" t="s">
        <v>6586</v>
      </c>
      <c r="B788" s="6" t="s">
        <v>6587</v>
      </c>
      <c r="C788" s="6" t="s">
        <v>151</v>
      </c>
      <c r="D788" s="6"/>
      <c r="E788" s="6" t="s">
        <v>8192</v>
      </c>
      <c r="F788" s="6" t="s">
        <v>1165</v>
      </c>
      <c r="G788" s="6"/>
      <c r="H788" s="1"/>
      <c r="I788" s="5"/>
      <c r="J788" s="5"/>
      <c r="K788" s="1"/>
      <c r="L788" s="5"/>
      <c r="M788" s="5"/>
      <c r="N788" s="26"/>
      <c r="O788" s="1"/>
      <c r="P788" s="1"/>
      <c r="Q788" s="1"/>
      <c r="R788" s="1"/>
      <c r="S788" s="1"/>
      <c r="T788" s="1"/>
      <c r="U788" s="1"/>
      <c r="V788" s="5"/>
      <c r="W788" s="5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37" t="e">
        <f>BQ788+BP788+BO788+BN788+BM788+#REF!+#REF!+BG788+BF788+#REF!+BC788+#REF!+#REF!+AY788+#REF!+#REF!+#REF!+#REF!+AS788+#REF!+#REF!+#REF!+#REF!+AM788+AK788+#REF!+#REF!+#REF!+AF788+AD788+AC788+AB788+BL788+AA788+Z788+Y788+X788+U788+T788+S788+R788+Q788+P788+O788+N788+M788+L788+K788+J788+I788+H788</f>
        <v>#REF!</v>
      </c>
    </row>
    <row r="789" spans="1:70" hidden="1">
      <c r="A789" s="6" t="s">
        <v>6588</v>
      </c>
      <c r="B789" s="6" t="s">
        <v>6589</v>
      </c>
      <c r="C789" s="6" t="s">
        <v>151</v>
      </c>
      <c r="D789" s="6"/>
      <c r="E789" s="6" t="s">
        <v>8186</v>
      </c>
      <c r="F789" s="6" t="s">
        <v>1165</v>
      </c>
      <c r="G789" s="6"/>
      <c r="H789" s="1"/>
      <c r="I789" s="5"/>
      <c r="J789" s="5"/>
      <c r="K789" s="1"/>
      <c r="L789" s="5"/>
      <c r="M789" s="5"/>
      <c r="N789" s="26"/>
      <c r="O789" s="1"/>
      <c r="P789" s="1"/>
      <c r="Q789" s="1"/>
      <c r="R789" s="1"/>
      <c r="S789" s="1"/>
      <c r="T789" s="1"/>
      <c r="U789" s="1"/>
      <c r="V789" s="5"/>
      <c r="W789" s="5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37" t="e">
        <f>BQ789+BP789+BO789+BN789+BM789+#REF!+#REF!+BG789+BF789+#REF!+BC789+#REF!+#REF!+AY789+#REF!+#REF!+#REF!+#REF!+AS789+#REF!+#REF!+#REF!+#REF!+AM789+AK789+#REF!+#REF!+#REF!+AF789+AD789+AC789+AB789+BL789+AA789+Z789+Y789+X789+U789+T789+S789+R789+Q789+P789+O789+N789+M789+L789+K789+J789+I789+H789</f>
        <v>#REF!</v>
      </c>
    </row>
    <row r="790" spans="1:70" hidden="1">
      <c r="A790" s="6" t="s">
        <v>1220</v>
      </c>
      <c r="B790" s="6" t="s">
        <v>1221</v>
      </c>
      <c r="C790" s="6" t="s">
        <v>7</v>
      </c>
      <c r="D790" s="6" t="s">
        <v>18</v>
      </c>
      <c r="E790" s="6" t="s">
        <v>13</v>
      </c>
      <c r="F790" s="6" t="s">
        <v>1165</v>
      </c>
      <c r="G790" s="6"/>
      <c r="H790" s="1"/>
      <c r="I790" s="5"/>
      <c r="J790" s="5"/>
      <c r="K790" s="1"/>
      <c r="L790" s="5"/>
      <c r="M790" s="5"/>
      <c r="N790" s="26"/>
      <c r="O790" s="1"/>
      <c r="P790" s="1"/>
      <c r="Q790" s="1"/>
      <c r="R790" s="1"/>
      <c r="S790" s="1"/>
      <c r="T790" s="1"/>
      <c r="U790" s="1"/>
      <c r="V790" s="5"/>
      <c r="W790" s="5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37" t="e">
        <f>BQ790+BP790+BO790+BN790+BM790+#REF!+#REF!+BG790+BF790+#REF!+BC790+#REF!+#REF!+AY790+#REF!+#REF!+#REF!+#REF!+AS790+#REF!+#REF!+#REF!+#REF!+AM790+AK790+#REF!+#REF!+#REF!+AF790+AD790+AC790+AB790+BL790+AA790+Z790+Y790+X790+U790+T790+S790+R790+Q790+P790+O790+N790+M790+L790+K790+J790+I790+H790</f>
        <v>#REF!</v>
      </c>
    </row>
    <row r="791" spans="1:70" hidden="1">
      <c r="A791" s="6" t="s">
        <v>1222</v>
      </c>
      <c r="B791" s="6" t="s">
        <v>1223</v>
      </c>
      <c r="C791" s="6" t="s">
        <v>7</v>
      </c>
      <c r="D791" s="6" t="s">
        <v>18</v>
      </c>
      <c r="E791" s="6" t="s">
        <v>13</v>
      </c>
      <c r="F791" s="6" t="s">
        <v>1165</v>
      </c>
      <c r="G791" s="6"/>
      <c r="H791" s="1"/>
      <c r="I791" s="5"/>
      <c r="J791" s="5"/>
      <c r="K791" s="1"/>
      <c r="L791" s="5"/>
      <c r="M791" s="5"/>
      <c r="N791" s="26"/>
      <c r="O791" s="1"/>
      <c r="P791" s="1"/>
      <c r="Q791" s="1"/>
      <c r="R791" s="1"/>
      <c r="S791" s="1"/>
      <c r="T791" s="1"/>
      <c r="U791" s="1"/>
      <c r="V791" s="5"/>
      <c r="W791" s="5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37" t="e">
        <f>BQ791+BP791+BO791+BN791+BM791+#REF!+#REF!+BG791+BF791+#REF!+BC791+#REF!+#REF!+AY791+#REF!+#REF!+#REF!+#REF!+AS791+#REF!+#REF!+#REF!+#REF!+AM791+AK791+#REF!+#REF!+#REF!+AF791+AD791+AC791+AB791+BL791+AA791+Z791+Y791+X791+U791+T791+S791+R791+Q791+P791+O791+N791+M791+L791+K791+J791+I791+H791</f>
        <v>#REF!</v>
      </c>
    </row>
    <row r="792" spans="1:70" hidden="1">
      <c r="A792" s="6" t="s">
        <v>6590</v>
      </c>
      <c r="B792" s="6" t="s">
        <v>6591</v>
      </c>
      <c r="C792" s="6" t="s">
        <v>151</v>
      </c>
      <c r="D792" s="6"/>
      <c r="E792" s="6" t="s">
        <v>8192</v>
      </c>
      <c r="F792" s="6" t="s">
        <v>1165</v>
      </c>
      <c r="G792" s="6"/>
      <c r="H792" s="1"/>
      <c r="I792" s="5"/>
      <c r="J792" s="5"/>
      <c r="K792" s="1"/>
      <c r="L792" s="5"/>
      <c r="M792" s="5"/>
      <c r="N792" s="26"/>
      <c r="O792" s="1"/>
      <c r="P792" s="1"/>
      <c r="Q792" s="1"/>
      <c r="R792" s="1"/>
      <c r="S792" s="1"/>
      <c r="T792" s="1"/>
      <c r="U792" s="1"/>
      <c r="V792" s="5"/>
      <c r="W792" s="5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37" t="e">
        <f>BQ792+BP792+BO792+BN792+BM792+#REF!+#REF!+BG792+BF792+#REF!+BC792+#REF!+#REF!+AY792+#REF!+#REF!+#REF!+#REF!+AS792+#REF!+#REF!+#REF!+#REF!+AM792+AK792+#REF!+#REF!+#REF!+AF792+AD792+AC792+AB792+BL792+AA792+Z792+Y792+X792+U792+T792+S792+R792+Q792+P792+O792+N792+M792+L792+K792+J792+I792+H792</f>
        <v>#REF!</v>
      </c>
    </row>
    <row r="793" spans="1:70" hidden="1">
      <c r="A793" s="6" t="s">
        <v>6592</v>
      </c>
      <c r="B793" s="6" t="s">
        <v>6593</v>
      </c>
      <c r="C793" s="6" t="s">
        <v>151</v>
      </c>
      <c r="D793" s="6"/>
      <c r="E793" s="6" t="s">
        <v>8192</v>
      </c>
      <c r="F793" s="6" t="s">
        <v>1165</v>
      </c>
      <c r="G793" s="6"/>
      <c r="H793" s="1"/>
      <c r="I793" s="5"/>
      <c r="J793" s="5"/>
      <c r="K793" s="1"/>
      <c r="L793" s="5"/>
      <c r="M793" s="5"/>
      <c r="N793" s="26"/>
      <c r="O793" s="1"/>
      <c r="P793" s="1"/>
      <c r="Q793" s="1"/>
      <c r="R793" s="1"/>
      <c r="S793" s="1"/>
      <c r="T793" s="1"/>
      <c r="U793" s="1"/>
      <c r="V793" s="5"/>
      <c r="W793" s="5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37" t="e">
        <f>BQ793+BP793+BO793+BN793+BM793+#REF!+#REF!+BG793+BF793+#REF!+BC793+#REF!+#REF!+AY793+#REF!+#REF!+#REF!+#REF!+AS793+#REF!+#REF!+#REF!+#REF!+AM793+AK793+#REF!+#REF!+#REF!+AF793+AD793+AC793+AB793+BL793+AA793+Z793+Y793+X793+U793+T793+S793+R793+Q793+P793+O793+N793+M793+L793+K793+J793+I793+H793</f>
        <v>#REF!</v>
      </c>
    </row>
    <row r="794" spans="1:70" hidden="1">
      <c r="A794" s="6" t="s">
        <v>1224</v>
      </c>
      <c r="B794" s="6" t="s">
        <v>1225</v>
      </c>
      <c r="C794" s="6" t="s">
        <v>7</v>
      </c>
      <c r="D794" s="6" t="s">
        <v>18</v>
      </c>
      <c r="E794" s="6" t="s">
        <v>31</v>
      </c>
      <c r="F794" s="6" t="s">
        <v>1165</v>
      </c>
      <c r="G794" s="6"/>
      <c r="H794" s="1"/>
      <c r="I794" s="5"/>
      <c r="J794" s="5"/>
      <c r="K794" s="1"/>
      <c r="L794" s="5"/>
      <c r="M794" s="5"/>
      <c r="N794" s="26"/>
      <c r="O794" s="1"/>
      <c r="P794" s="1"/>
      <c r="Q794" s="1"/>
      <c r="R794" s="1"/>
      <c r="S794" s="1"/>
      <c r="T794" s="1"/>
      <c r="U794" s="1"/>
      <c r="V794" s="5"/>
      <c r="W794" s="5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37" t="e">
        <f>BQ794+BP794+BO794+BN794+BM794+#REF!+#REF!+BG794+BF794+#REF!+BC794+#REF!+#REF!+AY794+#REF!+#REF!+#REF!+#REF!+AS794+#REF!+#REF!+#REF!+#REF!+AM794+AK794+#REF!+#REF!+#REF!+AF794+AD794+AC794+AB794+BL794+AA794+Z794+Y794+X794+U794+T794+S794+R794+Q794+P794+O794+N794+M794+L794+K794+J794+I794+H794</f>
        <v>#REF!</v>
      </c>
    </row>
    <row r="795" spans="1:70" hidden="1">
      <c r="A795" s="6" t="s">
        <v>1226</v>
      </c>
      <c r="B795" s="6" t="s">
        <v>1227</v>
      </c>
      <c r="C795" s="6" t="s">
        <v>7</v>
      </c>
      <c r="D795" s="6" t="s">
        <v>8180</v>
      </c>
      <c r="E795" s="6" t="s">
        <v>13</v>
      </c>
      <c r="F795" s="6" t="s">
        <v>1165</v>
      </c>
      <c r="G795" s="6"/>
      <c r="H795" s="1"/>
      <c r="I795" s="5"/>
      <c r="J795" s="5"/>
      <c r="K795" s="1"/>
      <c r="L795" s="5"/>
      <c r="M795" s="5"/>
      <c r="N795" s="26"/>
      <c r="O795" s="1"/>
      <c r="P795" s="1"/>
      <c r="Q795" s="1"/>
      <c r="R795" s="1"/>
      <c r="S795" s="1"/>
      <c r="T795" s="1"/>
      <c r="U795" s="1"/>
      <c r="V795" s="5"/>
      <c r="W795" s="5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37" t="e">
        <f>BQ795+BP795+BO795+BN795+BM795+#REF!+#REF!+BG795+BF795+#REF!+BC795+#REF!+#REF!+AY795+#REF!+#REF!+#REF!+#REF!+AS795+#REF!+#REF!+#REF!+#REF!+AM795+AK795+#REF!+#REF!+#REF!+AF795+AD795+AC795+AB795+BL795+AA795+Z795+Y795+X795+U795+T795+S795+R795+Q795+P795+O795+N795+M795+L795+K795+J795+I795+H795</f>
        <v>#REF!</v>
      </c>
    </row>
    <row r="796" spans="1:70" hidden="1">
      <c r="A796" s="6" t="s">
        <v>1228</v>
      </c>
      <c r="B796" s="6" t="s">
        <v>7397</v>
      </c>
      <c r="C796" s="6" t="s">
        <v>7</v>
      </c>
      <c r="D796" s="6" t="s">
        <v>8180</v>
      </c>
      <c r="E796" s="6" t="s">
        <v>8186</v>
      </c>
      <c r="F796" s="6" t="s">
        <v>1165</v>
      </c>
      <c r="G796" s="6"/>
      <c r="H796" s="1"/>
      <c r="I796" s="5"/>
      <c r="J796" s="5"/>
      <c r="K796" s="1"/>
      <c r="L796" s="5"/>
      <c r="M796" s="5"/>
      <c r="N796" s="26"/>
      <c r="O796" s="1"/>
      <c r="P796" s="1"/>
      <c r="Q796" s="1"/>
      <c r="R796" s="1"/>
      <c r="S796" s="1"/>
      <c r="T796" s="1"/>
      <c r="U796" s="1"/>
      <c r="V796" s="5"/>
      <c r="W796" s="5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37" t="e">
        <f>BQ796+BP796+BO796+BN796+BM796+#REF!+#REF!+BG796+BF796+#REF!+BC796+#REF!+#REF!+AY796+#REF!+#REF!+#REF!+#REF!+AS796+#REF!+#REF!+#REF!+#REF!+AM796+AK796+#REF!+#REF!+#REF!+AF796+AD796+AC796+AB796+BL796+AA796+Z796+Y796+X796+U796+T796+S796+R796+Q796+P796+O796+N796+M796+L796+K796+J796+I796+H796</f>
        <v>#REF!</v>
      </c>
    </row>
    <row r="797" spans="1:70" hidden="1">
      <c r="A797" s="6" t="s">
        <v>6594</v>
      </c>
      <c r="B797" s="6" t="s">
        <v>7632</v>
      </c>
      <c r="C797" s="6" t="s">
        <v>151</v>
      </c>
      <c r="D797" s="6"/>
      <c r="E797" s="6" t="s">
        <v>8186</v>
      </c>
      <c r="F797" s="6" t="s">
        <v>1165</v>
      </c>
      <c r="G797" s="6"/>
      <c r="H797" s="1"/>
      <c r="I797" s="5"/>
      <c r="J797" s="5"/>
      <c r="K797" s="1"/>
      <c r="L797" s="5"/>
      <c r="M797" s="5"/>
      <c r="N797" s="26"/>
      <c r="O797" s="1"/>
      <c r="P797" s="1"/>
      <c r="Q797" s="1"/>
      <c r="R797" s="1"/>
      <c r="S797" s="1"/>
      <c r="T797" s="1"/>
      <c r="U797" s="1"/>
      <c r="V797" s="5"/>
      <c r="W797" s="5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37" t="e">
        <f>BQ797+BP797+BO797+BN797+BM797+#REF!+#REF!+BG797+BF797+#REF!+BC797+#REF!+#REF!+AY797+#REF!+#REF!+#REF!+#REF!+AS797+#REF!+#REF!+#REF!+#REF!+AM797+AK797+#REF!+#REF!+#REF!+AF797+AD797+AC797+AB797+BL797+AA797+Z797+Y797+X797+U797+T797+S797+R797+Q797+P797+O797+N797+M797+L797+K797+J797+I797+H797</f>
        <v>#REF!</v>
      </c>
    </row>
    <row r="798" spans="1:70" hidden="1">
      <c r="A798" s="6" t="s">
        <v>1229</v>
      </c>
      <c r="B798" s="6" t="s">
        <v>7398</v>
      </c>
      <c r="C798" s="6" t="s">
        <v>7</v>
      </c>
      <c r="D798" s="6" t="s">
        <v>8180</v>
      </c>
      <c r="E798" s="6" t="s">
        <v>8186</v>
      </c>
      <c r="F798" s="6" t="s">
        <v>1165</v>
      </c>
      <c r="G798" s="6"/>
      <c r="H798" s="1"/>
      <c r="I798" s="5"/>
      <c r="J798" s="5"/>
      <c r="K798" s="1"/>
      <c r="L798" s="5"/>
      <c r="M798" s="5"/>
      <c r="N798" s="26"/>
      <c r="O798" s="1"/>
      <c r="P798" s="1"/>
      <c r="Q798" s="1"/>
      <c r="R798" s="1"/>
      <c r="S798" s="1"/>
      <c r="T798" s="1"/>
      <c r="U798" s="1"/>
      <c r="V798" s="5"/>
      <c r="W798" s="5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37" t="e">
        <f>BQ798+BP798+BO798+BN798+BM798+#REF!+#REF!+BG798+BF798+#REF!+BC798+#REF!+#REF!+AY798+#REF!+#REF!+#REF!+#REF!+AS798+#REF!+#REF!+#REF!+#REF!+AM798+AK798+#REF!+#REF!+#REF!+AF798+AD798+AC798+AB798+BL798+AA798+Z798+Y798+X798+U798+T798+S798+R798+Q798+P798+O798+N798+M798+L798+K798+J798+I798+H798</f>
        <v>#REF!</v>
      </c>
    </row>
    <row r="799" spans="1:70" hidden="1">
      <c r="A799" s="6" t="s">
        <v>1440</v>
      </c>
      <c r="B799" s="6" t="s">
        <v>1441</v>
      </c>
      <c r="C799" s="6" t="s">
        <v>151</v>
      </c>
      <c r="D799" s="6"/>
      <c r="E799" s="6" t="s">
        <v>152</v>
      </c>
      <c r="F799" s="6" t="s">
        <v>1165</v>
      </c>
      <c r="G799" s="6"/>
      <c r="H799" s="1"/>
      <c r="I799" s="5"/>
      <c r="J799" s="5"/>
      <c r="K799" s="1"/>
      <c r="L799" s="5"/>
      <c r="M799" s="5"/>
      <c r="N799" s="26"/>
      <c r="O799" s="1"/>
      <c r="P799" s="1"/>
      <c r="Q799" s="1"/>
      <c r="R799" s="1"/>
      <c r="S799" s="1"/>
      <c r="T799" s="1"/>
      <c r="U799" s="1"/>
      <c r="V799" s="5"/>
      <c r="W799" s="5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37" t="e">
        <f>BQ799+BP799+BO799+BN799+BM799+#REF!+#REF!+BG799+BF799+#REF!+BC799+#REF!+#REF!+AY799+#REF!+#REF!+#REF!+#REF!+AS799+#REF!+#REF!+#REF!+#REF!+AM799+AK799+#REF!+#REF!+#REF!+AF799+AD799+AC799+AB799+BL799+AA799+Z799+Y799+X799+U799+T799+S799+R799+Q799+P799+O799+N799+M799+L799+K799+J799+I799+H799</f>
        <v>#REF!</v>
      </c>
    </row>
    <row r="800" spans="1:70" hidden="1">
      <c r="A800" s="7" t="s">
        <v>1230</v>
      </c>
      <c r="B800" s="7" t="s">
        <v>7467</v>
      </c>
      <c r="C800" s="7" t="s">
        <v>7</v>
      </c>
      <c r="D800" s="7" t="s">
        <v>18</v>
      </c>
      <c r="E800" s="7" t="s">
        <v>13</v>
      </c>
      <c r="F800" s="7" t="s">
        <v>1165</v>
      </c>
      <c r="G800" s="25"/>
      <c r="H800" s="1"/>
      <c r="I800" s="5"/>
      <c r="J800" s="5"/>
      <c r="K800" s="1"/>
      <c r="L800" s="5"/>
      <c r="M800" s="5"/>
      <c r="N800" s="26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37">
        <f>BQ800+BP800+BO800+BN800+BM800+BG800+BF800+BC800+AY800+AS800+AM800+AL800+AK800+AF800+AE800+AD800+AC800+AB800+++BK800+BL800+AA800+Z800+Y800+X800+V800+U800+T800+S800+R800+Q800+P800+O800+N800+M800+L800+K800+J800+I800+H800+G800</f>
        <v>0</v>
      </c>
    </row>
    <row r="801" spans="1:70" hidden="1">
      <c r="A801" s="46">
        <v>290000983</v>
      </c>
      <c r="B801" s="7" t="s">
        <v>8279</v>
      </c>
      <c r="C801" s="7" t="s">
        <v>7</v>
      </c>
      <c r="D801" s="7" t="s">
        <v>18</v>
      </c>
      <c r="E801" s="7" t="s">
        <v>13</v>
      </c>
      <c r="F801" s="7" t="s">
        <v>1165</v>
      </c>
      <c r="G801" s="1"/>
      <c r="H801" s="1"/>
      <c r="I801" s="5"/>
      <c r="J801" s="5"/>
      <c r="K801" s="1"/>
      <c r="L801" s="5"/>
      <c r="M801" s="5"/>
      <c r="N801" s="26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37">
        <f>BQ801+BP801+BO801+BN801+BM801+BG801+BF801+BC801+AY801+AS801+AM801+AL801+AK801+AF801+AE801+AD801+AC801+AB801+++BK801+BL801+AA801+Z801+Y801+X801+V801+U801+T801+S801+R801+Q801+P801+O801+N801+M801+L801+K801+J801+I801+H801+G801+AX801+W801</f>
        <v>0</v>
      </c>
    </row>
    <row r="802" spans="1:70" hidden="1">
      <c r="A802" s="6" t="s">
        <v>1231</v>
      </c>
      <c r="B802" s="6" t="s">
        <v>1232</v>
      </c>
      <c r="C802" s="6" t="s">
        <v>7</v>
      </c>
      <c r="D802" s="6" t="s">
        <v>18</v>
      </c>
      <c r="E802" s="6" t="s">
        <v>13</v>
      </c>
      <c r="F802" s="6" t="s">
        <v>1165</v>
      </c>
      <c r="G802" s="6"/>
      <c r="H802" s="1"/>
      <c r="I802" s="5"/>
      <c r="J802" s="5"/>
      <c r="K802" s="1"/>
      <c r="L802" s="5"/>
      <c r="M802" s="5"/>
      <c r="N802" s="26"/>
      <c r="O802" s="1"/>
      <c r="P802" s="1"/>
      <c r="Q802" s="1"/>
      <c r="R802" s="1"/>
      <c r="S802" s="1"/>
      <c r="T802" s="1"/>
      <c r="U802" s="1"/>
      <c r="V802" s="5"/>
      <c r="W802" s="5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37" t="e">
        <f>BQ802+BP802+BO802+BN802+BM802+#REF!+#REF!+BG802+BF802+#REF!+BC802+#REF!+#REF!+AY802+#REF!+#REF!+#REF!+#REF!+AS802+#REF!+#REF!+#REF!+#REF!+AM802+AK802+#REF!+#REF!+#REF!+AF802+AD802+AC802+AB802+BL802+AA802+Z802+Y802+X802+U802+T802+S802+R802+Q802+P802+O802+N802+M802+L802+K802+J802+I802+H802</f>
        <v>#REF!</v>
      </c>
    </row>
    <row r="803" spans="1:70" hidden="1">
      <c r="A803" s="6" t="s">
        <v>6595</v>
      </c>
      <c r="B803" s="6" t="s">
        <v>7633</v>
      </c>
      <c r="C803" s="6" t="s">
        <v>151</v>
      </c>
      <c r="D803" s="6"/>
      <c r="E803" s="6" t="s">
        <v>8186</v>
      </c>
      <c r="F803" s="6" t="s">
        <v>1165</v>
      </c>
      <c r="G803" s="6"/>
      <c r="H803" s="1"/>
      <c r="I803" s="5"/>
      <c r="J803" s="5"/>
      <c r="K803" s="1"/>
      <c r="L803" s="5"/>
      <c r="M803" s="5"/>
      <c r="N803" s="26"/>
      <c r="O803" s="1"/>
      <c r="P803" s="1"/>
      <c r="Q803" s="1"/>
      <c r="R803" s="1"/>
      <c r="S803" s="1"/>
      <c r="T803" s="1"/>
      <c r="U803" s="1"/>
      <c r="V803" s="5"/>
      <c r="W803" s="5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37" t="e">
        <f>BQ803+BP803+BO803+BN803+BM803+#REF!+#REF!+BG803+BF803+#REF!+BC803+#REF!+#REF!+AY803+#REF!+#REF!+#REF!+#REF!+AS803+#REF!+#REF!+#REF!+#REF!+AM803+AK803+#REF!+#REF!+#REF!+AF803+AD803+AC803+AB803+BL803+AA803+Z803+Y803+X803+U803+T803+S803+R803+Q803+P803+O803+N803+M803+L803+K803+J803+I803+H803</f>
        <v>#REF!</v>
      </c>
    </row>
    <row r="804" spans="1:70" hidden="1">
      <c r="A804" s="7" t="s">
        <v>1442</v>
      </c>
      <c r="B804" s="7" t="s">
        <v>1443</v>
      </c>
      <c r="C804" s="7" t="s">
        <v>151</v>
      </c>
      <c r="D804" s="7"/>
      <c r="E804" s="7" t="s">
        <v>152</v>
      </c>
      <c r="F804" s="7" t="s">
        <v>1165</v>
      </c>
      <c r="G804" s="25"/>
      <c r="H804" s="1"/>
      <c r="I804" s="5"/>
      <c r="J804" s="5"/>
      <c r="K804" s="1"/>
      <c r="L804" s="5"/>
      <c r="M804" s="5"/>
      <c r="N804" s="26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37">
        <f>BQ804+BP804+BO804+BN804+BM804+BG804+BF804+BC804+AY804+AS804+AM804+AL804+AK804+AF804+AE804+AD804+AC804+AB804+++BK804+BL804+AA804+Z804+Y804+X804+V804+U804+T804+S804+R804+Q804+P804+O804+N804+M804+L804+K804+J804+I804+H804+G804</f>
        <v>0</v>
      </c>
    </row>
    <row r="805" spans="1:70" hidden="1">
      <c r="A805" s="6" t="s">
        <v>1444</v>
      </c>
      <c r="B805" s="6" t="s">
        <v>1445</v>
      </c>
      <c r="C805" s="6" t="s">
        <v>151</v>
      </c>
      <c r="D805" s="6"/>
      <c r="E805" s="6" t="s">
        <v>152</v>
      </c>
      <c r="F805" s="6" t="s">
        <v>1165</v>
      </c>
      <c r="G805" s="6"/>
      <c r="H805" s="1"/>
      <c r="I805" s="5"/>
      <c r="J805" s="5"/>
      <c r="K805" s="1"/>
      <c r="L805" s="5"/>
      <c r="M805" s="5"/>
      <c r="N805" s="26"/>
      <c r="O805" s="1"/>
      <c r="P805" s="1"/>
      <c r="Q805" s="1"/>
      <c r="R805" s="1"/>
      <c r="S805" s="1"/>
      <c r="T805" s="1"/>
      <c r="U805" s="1"/>
      <c r="V805" s="5"/>
      <c r="W805" s="5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37" t="e">
        <f>BQ805+BP805+BO805+BN805+BM805+#REF!+#REF!+BG805+BF805+#REF!+BC805+#REF!+#REF!+AY805+#REF!+#REF!+#REF!+#REF!+AS805+#REF!+#REF!+#REF!+#REF!+AM805+AK805+#REF!+#REF!+#REF!+AF805+AD805+AC805+AB805+BL805+AA805+Z805+Y805+X805+U805+T805+S805+R805+Q805+P805+O805+N805+M805+L805+K805+J805+I805+H805</f>
        <v>#REF!</v>
      </c>
    </row>
    <row r="806" spans="1:70" hidden="1">
      <c r="A806" s="6" t="s">
        <v>1446</v>
      </c>
      <c r="B806" s="6" t="s">
        <v>1447</v>
      </c>
      <c r="C806" s="6" t="s">
        <v>151</v>
      </c>
      <c r="D806" s="6"/>
      <c r="E806" s="6" t="s">
        <v>152</v>
      </c>
      <c r="F806" s="6" t="s">
        <v>1165</v>
      </c>
      <c r="G806" s="6"/>
      <c r="H806" s="1"/>
      <c r="I806" s="5"/>
      <c r="J806" s="5"/>
      <c r="K806" s="1"/>
      <c r="L806" s="5"/>
      <c r="M806" s="5"/>
      <c r="N806" s="26"/>
      <c r="O806" s="1"/>
      <c r="P806" s="1"/>
      <c r="Q806" s="1"/>
      <c r="R806" s="1"/>
      <c r="S806" s="1"/>
      <c r="T806" s="1"/>
      <c r="U806" s="1"/>
      <c r="V806" s="5"/>
      <c r="W806" s="5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37" t="e">
        <f>BQ806+BP806+BO806+BN806+BM806+#REF!+#REF!+BG806+BF806+#REF!+BC806+#REF!+#REF!+AY806+#REF!+#REF!+#REF!+#REF!+AS806+#REF!+#REF!+#REF!+#REF!+AM806+AK806+#REF!+#REF!+#REF!+AF806+AD806+AC806+AB806+BL806+AA806+Z806+Y806+X806+U806+T806+S806+R806+Q806+P806+O806+N806+M806+L806+K806+J806+I806+H806</f>
        <v>#REF!</v>
      </c>
    </row>
    <row r="807" spans="1:70" hidden="1">
      <c r="A807" s="6" t="s">
        <v>1448</v>
      </c>
      <c r="B807" s="6" t="s">
        <v>1449</v>
      </c>
      <c r="C807" s="6" t="s">
        <v>151</v>
      </c>
      <c r="D807" s="6"/>
      <c r="E807" s="6" t="s">
        <v>152</v>
      </c>
      <c r="F807" s="6" t="s">
        <v>1165</v>
      </c>
      <c r="G807" s="6"/>
      <c r="H807" s="1"/>
      <c r="I807" s="5"/>
      <c r="J807" s="5"/>
      <c r="K807" s="1"/>
      <c r="L807" s="5"/>
      <c r="M807" s="5"/>
      <c r="N807" s="26"/>
      <c r="O807" s="1"/>
      <c r="P807" s="1"/>
      <c r="Q807" s="1"/>
      <c r="R807" s="1"/>
      <c r="S807" s="1"/>
      <c r="T807" s="1"/>
      <c r="U807" s="1"/>
      <c r="V807" s="5"/>
      <c r="W807" s="5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37" t="e">
        <f>BQ807+BP807+BO807+BN807+BM807+#REF!+#REF!+BG807+BF807+#REF!+BC807+#REF!+#REF!+AY807+#REF!+#REF!+#REF!+#REF!+AS807+#REF!+#REF!+#REF!+#REF!+AM807+AK807+#REF!+#REF!+#REF!+AF807+AD807+AC807+AB807+BL807+AA807+Z807+Y807+X807+U807+T807+S807+R807+Q807+P807+O807+N807+M807+L807+K807+J807+I807+H807</f>
        <v>#REF!</v>
      </c>
    </row>
    <row r="808" spans="1:70" hidden="1">
      <c r="A808" s="6" t="s">
        <v>1233</v>
      </c>
      <c r="B808" s="6" t="s">
        <v>1234</v>
      </c>
      <c r="C808" s="6" t="s">
        <v>7</v>
      </c>
      <c r="D808" s="6" t="s">
        <v>18</v>
      </c>
      <c r="E808" s="6" t="s">
        <v>360</v>
      </c>
      <c r="F808" s="6" t="s">
        <v>1165</v>
      </c>
      <c r="G808" s="6"/>
      <c r="H808" s="1"/>
      <c r="I808" s="5"/>
      <c r="J808" s="5"/>
      <c r="K808" s="1"/>
      <c r="L808" s="5"/>
      <c r="M808" s="5"/>
      <c r="N808" s="26"/>
      <c r="O808" s="1"/>
      <c r="P808" s="1"/>
      <c r="Q808" s="1"/>
      <c r="R808" s="1"/>
      <c r="S808" s="1"/>
      <c r="T808" s="1"/>
      <c r="U808" s="1"/>
      <c r="V808" s="5"/>
      <c r="W808" s="5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37" t="e">
        <f>BQ808+BP808+BO808+BN808+BM808+#REF!+#REF!+BG808+BF808+#REF!+BC808+#REF!+#REF!+AY808+#REF!+#REF!+#REF!+#REF!+AS808+#REF!+#REF!+#REF!+#REF!+AM808+AK808+#REF!+#REF!+#REF!+AF808+AD808+AC808+AB808+BL808+AA808+Z808+Y808+X808+U808+T808+S808+R808+Q808+P808+O808+N808+M808+L808+K808+J808+I808+H808</f>
        <v>#REF!</v>
      </c>
    </row>
    <row r="809" spans="1:70" hidden="1">
      <c r="A809" s="6" t="s">
        <v>1235</v>
      </c>
      <c r="B809" s="6" t="s">
        <v>1236</v>
      </c>
      <c r="C809" s="6" t="s">
        <v>7</v>
      </c>
      <c r="D809" s="6" t="s">
        <v>67</v>
      </c>
      <c r="E809" s="6" t="s">
        <v>67</v>
      </c>
      <c r="F809" s="6" t="s">
        <v>1165</v>
      </c>
      <c r="G809" s="6"/>
      <c r="H809" s="1"/>
      <c r="I809" s="5"/>
      <c r="J809" s="5"/>
      <c r="K809" s="1"/>
      <c r="L809" s="5"/>
      <c r="M809" s="5"/>
      <c r="N809" s="26"/>
      <c r="O809" s="1"/>
      <c r="P809" s="1"/>
      <c r="Q809" s="1"/>
      <c r="R809" s="1"/>
      <c r="S809" s="1"/>
      <c r="T809" s="1"/>
      <c r="U809" s="1"/>
      <c r="V809" s="5"/>
      <c r="W809" s="5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37" t="e">
        <f>BQ809+BP809+BO809+BN809+BM809+#REF!+#REF!+BG809+BF809+#REF!+BC809+#REF!+#REF!+AY809+#REF!+#REF!+#REF!+#REF!+AS809+#REF!+#REF!+#REF!+#REF!+AM809+AK809+#REF!+#REF!+#REF!+AF809+AD809+AC809+AB809+BL809+AA809+Z809+Y809+X809+U809+T809+S809+R809+Q809+P809+O809+N809+M809+L809+K809+J809+I809+H809</f>
        <v>#REF!</v>
      </c>
    </row>
    <row r="810" spans="1:70" hidden="1">
      <c r="A810" s="6" t="s">
        <v>1237</v>
      </c>
      <c r="B810" s="6" t="s">
        <v>1238</v>
      </c>
      <c r="C810" s="6" t="s">
        <v>7</v>
      </c>
      <c r="D810" s="6" t="s">
        <v>67</v>
      </c>
      <c r="E810" s="6" t="s">
        <v>67</v>
      </c>
      <c r="F810" s="6" t="s">
        <v>1165</v>
      </c>
      <c r="G810" s="6"/>
      <c r="H810" s="1"/>
      <c r="I810" s="5"/>
      <c r="J810" s="5"/>
      <c r="K810" s="1"/>
      <c r="L810" s="5"/>
      <c r="M810" s="5"/>
      <c r="N810" s="26"/>
      <c r="O810" s="1"/>
      <c r="P810" s="1"/>
      <c r="Q810" s="1"/>
      <c r="R810" s="1"/>
      <c r="S810" s="1"/>
      <c r="T810" s="1"/>
      <c r="U810" s="1"/>
      <c r="V810" s="5"/>
      <c r="W810" s="5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37" t="e">
        <f>BQ810+BP810+BO810+BN810+BM810+#REF!+#REF!+BG810+BF810+#REF!+BC810+#REF!+#REF!+AY810+#REF!+#REF!+#REF!+#REF!+AS810+#REF!+#REF!+#REF!+#REF!+AM810+AK810+#REF!+#REF!+#REF!+AF810+AD810+AC810+AB810+BL810+AA810+Z810+Y810+X810+U810+T810+S810+R810+Q810+P810+O810+N810+M810+L810+K810+J810+I810+H810</f>
        <v>#REF!</v>
      </c>
    </row>
    <row r="811" spans="1:70" hidden="1">
      <c r="A811" s="6" t="s">
        <v>1239</v>
      </c>
      <c r="B811" s="6" t="s">
        <v>1240</v>
      </c>
      <c r="C811" s="6" t="s">
        <v>7</v>
      </c>
      <c r="D811" s="6" t="s">
        <v>67</v>
      </c>
      <c r="E811" s="6" t="s">
        <v>67</v>
      </c>
      <c r="F811" s="6" t="s">
        <v>1165</v>
      </c>
      <c r="G811" s="6"/>
      <c r="H811" s="1"/>
      <c r="I811" s="5"/>
      <c r="J811" s="5"/>
      <c r="K811" s="1"/>
      <c r="L811" s="5"/>
      <c r="M811" s="5"/>
      <c r="N811" s="26"/>
      <c r="O811" s="1"/>
      <c r="P811" s="1"/>
      <c r="Q811" s="1"/>
      <c r="R811" s="1"/>
      <c r="S811" s="1"/>
      <c r="T811" s="1"/>
      <c r="U811" s="1"/>
      <c r="V811" s="5"/>
      <c r="W811" s="5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37" t="e">
        <f>BQ811+BP811+BO811+BN811+BM811+#REF!+#REF!+BG811+BF811+#REF!+BC811+#REF!+#REF!+AY811+#REF!+#REF!+#REF!+#REF!+AS811+#REF!+#REF!+#REF!+#REF!+AM811+AK811+#REF!+#REF!+#REF!+AF811+AD811+AC811+AB811+BL811+AA811+Z811+Y811+X811+U811+T811+S811+R811+Q811+P811+O811+N811+M811+L811+K811+J811+I811+H811</f>
        <v>#REF!</v>
      </c>
    </row>
    <row r="812" spans="1:70" hidden="1">
      <c r="A812" s="6" t="s">
        <v>1450</v>
      </c>
      <c r="B812" s="6" t="s">
        <v>1451</v>
      </c>
      <c r="C812" s="6" t="s">
        <v>151</v>
      </c>
      <c r="D812" s="6"/>
      <c r="E812" s="6" t="s">
        <v>152</v>
      </c>
      <c r="F812" s="6" t="s">
        <v>1165</v>
      </c>
      <c r="G812" s="6"/>
      <c r="H812" s="1"/>
      <c r="I812" s="5"/>
      <c r="J812" s="5"/>
      <c r="K812" s="1"/>
      <c r="L812" s="5"/>
      <c r="M812" s="5"/>
      <c r="N812" s="26"/>
      <c r="O812" s="1"/>
      <c r="P812" s="1"/>
      <c r="Q812" s="1"/>
      <c r="R812" s="1"/>
      <c r="S812" s="1"/>
      <c r="T812" s="1"/>
      <c r="U812" s="1"/>
      <c r="V812" s="5"/>
      <c r="W812" s="5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37" t="e">
        <f>BQ812+BP812+BO812+BN812+BM812+#REF!+#REF!+BG812+BF812+#REF!+BC812+#REF!+#REF!+AY812+#REF!+#REF!+#REF!+#REF!+AS812+#REF!+#REF!+#REF!+#REF!+AM812+AK812+#REF!+#REF!+#REF!+AF812+AD812+AC812+AB812+BL812+AA812+Z812+Y812+X812+U812+T812+S812+R812+Q812+P812+O812+N812+M812+L812+K812+J812+I812+H812</f>
        <v>#REF!</v>
      </c>
    </row>
    <row r="813" spans="1:70" hidden="1">
      <c r="A813" s="6" t="s">
        <v>1452</v>
      </c>
      <c r="B813" s="6" t="s">
        <v>1453</v>
      </c>
      <c r="C813" s="6" t="s">
        <v>151</v>
      </c>
      <c r="D813" s="6"/>
      <c r="E813" s="6" t="s">
        <v>152</v>
      </c>
      <c r="F813" s="6" t="s">
        <v>1165</v>
      </c>
      <c r="G813" s="6"/>
      <c r="H813" s="1"/>
      <c r="I813" s="5"/>
      <c r="J813" s="5"/>
      <c r="K813" s="1"/>
      <c r="L813" s="5"/>
      <c r="M813" s="5"/>
      <c r="N813" s="26"/>
      <c r="O813" s="1"/>
      <c r="P813" s="1"/>
      <c r="Q813" s="1"/>
      <c r="R813" s="1"/>
      <c r="S813" s="1"/>
      <c r="T813" s="1"/>
      <c r="U813" s="1"/>
      <c r="V813" s="5"/>
      <c r="W813" s="5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37" t="e">
        <f>BQ813+BP813+BO813+BN813+BM813+#REF!+#REF!+BG813+BF813+#REF!+BC813+#REF!+#REF!+AY813+#REF!+#REF!+#REF!+#REF!+AS813+#REF!+#REF!+#REF!+#REF!+AM813+AK813+#REF!+#REF!+#REF!+AF813+AD813+AC813+AB813+BL813+AA813+Z813+Y813+X813+U813+T813+S813+R813+Q813+P813+O813+N813+M813+L813+K813+J813+I813+H813</f>
        <v>#REF!</v>
      </c>
    </row>
    <row r="814" spans="1:70" hidden="1">
      <c r="A814" s="6" t="s">
        <v>1241</v>
      </c>
      <c r="B814" s="6" t="s">
        <v>1242</v>
      </c>
      <c r="C814" s="6" t="s">
        <v>7</v>
      </c>
      <c r="D814" s="6" t="s">
        <v>67</v>
      </c>
      <c r="E814" s="6" t="s">
        <v>67</v>
      </c>
      <c r="F814" s="6" t="s">
        <v>1165</v>
      </c>
      <c r="G814" s="6"/>
      <c r="H814" s="1"/>
      <c r="I814" s="5"/>
      <c r="J814" s="5"/>
      <c r="K814" s="1"/>
      <c r="L814" s="5"/>
      <c r="M814" s="5"/>
      <c r="N814" s="26"/>
      <c r="O814" s="1"/>
      <c r="P814" s="1"/>
      <c r="Q814" s="1"/>
      <c r="R814" s="1"/>
      <c r="S814" s="1"/>
      <c r="T814" s="1"/>
      <c r="U814" s="1"/>
      <c r="V814" s="5"/>
      <c r="W814" s="5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37" t="e">
        <f>BQ814+BP814+BO814+BN814+BM814+#REF!+#REF!+BG814+BF814+#REF!+BC814+#REF!+#REF!+AY814+#REF!+#REF!+#REF!+#REF!+AS814+#REF!+#REF!+#REF!+#REF!+AM814+AK814+#REF!+#REF!+#REF!+AF814+AD814+AC814+AB814+BL814+AA814+Z814+Y814+X814+U814+T814+S814+R814+Q814+P814+O814+N814+M814+L814+K814+J814+I814+H814</f>
        <v>#REF!</v>
      </c>
    </row>
    <row r="815" spans="1:70" hidden="1">
      <c r="A815" s="6" t="s">
        <v>1243</v>
      </c>
      <c r="B815" s="6" t="s">
        <v>1244</v>
      </c>
      <c r="C815" s="6" t="s">
        <v>7</v>
      </c>
      <c r="D815" s="6" t="s">
        <v>67</v>
      </c>
      <c r="E815" s="6" t="s">
        <v>67</v>
      </c>
      <c r="F815" s="6" t="s">
        <v>1165</v>
      </c>
      <c r="G815" s="6"/>
      <c r="H815" s="1"/>
      <c r="I815" s="5"/>
      <c r="J815" s="5"/>
      <c r="K815" s="1"/>
      <c r="L815" s="5"/>
      <c r="M815" s="5"/>
      <c r="N815" s="26"/>
      <c r="O815" s="1"/>
      <c r="P815" s="1"/>
      <c r="Q815" s="1"/>
      <c r="R815" s="1"/>
      <c r="S815" s="1"/>
      <c r="T815" s="1"/>
      <c r="U815" s="1"/>
      <c r="V815" s="5"/>
      <c r="W815" s="5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37" t="e">
        <f>BQ815+BP815+BO815+BN815+BM815+#REF!+#REF!+BG815+BF815+#REF!+BC815+#REF!+#REF!+AY815+#REF!+#REF!+#REF!+#REF!+AS815+#REF!+#REF!+#REF!+#REF!+AM815+AK815+#REF!+#REF!+#REF!+AF815+AD815+AC815+AB815+BL815+AA815+Z815+Y815+X815+U815+T815+S815+R815+Q815+P815+O815+N815+M815+L815+K815+J815+I815+H815</f>
        <v>#REF!</v>
      </c>
    </row>
    <row r="816" spans="1:70" hidden="1">
      <c r="A816" s="6" t="s">
        <v>1454</v>
      </c>
      <c r="B816" s="6" t="s">
        <v>1447</v>
      </c>
      <c r="C816" s="6" t="s">
        <v>151</v>
      </c>
      <c r="D816" s="6"/>
      <c r="E816" s="6" t="s">
        <v>152</v>
      </c>
      <c r="F816" s="6" t="s">
        <v>1165</v>
      </c>
      <c r="G816" s="6"/>
      <c r="H816" s="1"/>
      <c r="I816" s="5"/>
      <c r="J816" s="5"/>
      <c r="K816" s="1"/>
      <c r="L816" s="5"/>
      <c r="M816" s="5"/>
      <c r="N816" s="26"/>
      <c r="O816" s="1"/>
      <c r="P816" s="1"/>
      <c r="Q816" s="1"/>
      <c r="R816" s="1"/>
      <c r="S816" s="1"/>
      <c r="T816" s="1"/>
      <c r="U816" s="1"/>
      <c r="V816" s="5"/>
      <c r="W816" s="5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37" t="e">
        <f>BQ816+BP816+BO816+BN816+BM816+#REF!+#REF!+BG816+BF816+#REF!+BC816+#REF!+#REF!+AY816+#REF!+#REF!+#REF!+#REF!+AS816+#REF!+#REF!+#REF!+#REF!+AM816+AK816+#REF!+#REF!+#REF!+AF816+AD816+AC816+AB816+BL816+AA816+Z816+Y816+X816+U816+T816+S816+R816+Q816+P816+O816+N816+M816+L816+K816+J816+I816+H816</f>
        <v>#REF!</v>
      </c>
    </row>
    <row r="817" spans="1:70" hidden="1">
      <c r="A817" s="6" t="s">
        <v>1455</v>
      </c>
      <c r="B817" s="6" t="s">
        <v>1456</v>
      </c>
      <c r="C817" s="6" t="s">
        <v>151</v>
      </c>
      <c r="D817" s="6"/>
      <c r="E817" s="6" t="s">
        <v>152</v>
      </c>
      <c r="F817" s="6" t="s">
        <v>1165</v>
      </c>
      <c r="G817" s="6"/>
      <c r="H817" s="1"/>
      <c r="I817" s="5"/>
      <c r="J817" s="5"/>
      <c r="K817" s="1"/>
      <c r="L817" s="5"/>
      <c r="M817" s="5"/>
      <c r="N817" s="26"/>
      <c r="O817" s="1"/>
      <c r="P817" s="1"/>
      <c r="Q817" s="1"/>
      <c r="R817" s="1"/>
      <c r="S817" s="1"/>
      <c r="T817" s="1"/>
      <c r="U817" s="1"/>
      <c r="V817" s="5"/>
      <c r="W817" s="5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37" t="e">
        <f>BQ817+BP817+BO817+BN817+BM817+#REF!+#REF!+BG817+BF817+#REF!+BC817+#REF!+#REF!+AY817+#REF!+#REF!+#REF!+#REF!+AS817+#REF!+#REF!+#REF!+#REF!+AM817+AK817+#REF!+#REF!+#REF!+AF817+AD817+AC817+AB817+BL817+AA817+Z817+Y817+X817+U817+T817+S817+R817+Q817+P817+O817+N817+M817+L817+K817+J817+I817+H817</f>
        <v>#REF!</v>
      </c>
    </row>
    <row r="818" spans="1:70" hidden="1">
      <c r="A818" s="6" t="s">
        <v>1457</v>
      </c>
      <c r="B818" s="6" t="s">
        <v>1458</v>
      </c>
      <c r="C818" s="6" t="s">
        <v>151</v>
      </c>
      <c r="D818" s="6"/>
      <c r="E818" s="6" t="s">
        <v>152</v>
      </c>
      <c r="F818" s="6" t="s">
        <v>1165</v>
      </c>
      <c r="G818" s="6"/>
      <c r="H818" s="1"/>
      <c r="I818" s="5"/>
      <c r="J818" s="5"/>
      <c r="K818" s="1"/>
      <c r="L818" s="5"/>
      <c r="M818" s="5"/>
      <c r="N818" s="26"/>
      <c r="O818" s="1"/>
      <c r="P818" s="1"/>
      <c r="Q818" s="1"/>
      <c r="R818" s="1"/>
      <c r="S818" s="1"/>
      <c r="T818" s="1"/>
      <c r="U818" s="1"/>
      <c r="V818" s="5"/>
      <c r="W818" s="5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37" t="e">
        <f>BQ818+BP818+BO818+BN818+BM818+#REF!+#REF!+BG818+BF818+#REF!+BC818+#REF!+#REF!+AY818+#REF!+#REF!+#REF!+#REF!+AS818+#REF!+#REF!+#REF!+#REF!+AM818+AK818+#REF!+#REF!+#REF!+AF818+AD818+AC818+AB818+BL818+AA818+Z818+Y818+X818+U818+T818+S818+R818+Q818+P818+O818+N818+M818+L818+K818+J818+I818+H818</f>
        <v>#REF!</v>
      </c>
    </row>
    <row r="819" spans="1:70" hidden="1">
      <c r="A819" s="7" t="s">
        <v>1459</v>
      </c>
      <c r="B819" s="7" t="s">
        <v>1460</v>
      </c>
      <c r="C819" s="7" t="s">
        <v>151</v>
      </c>
      <c r="D819" s="7"/>
      <c r="E819" s="7" t="s">
        <v>152</v>
      </c>
      <c r="F819" s="7" t="s">
        <v>1165</v>
      </c>
      <c r="G819" s="25"/>
      <c r="H819" s="1"/>
      <c r="I819" s="5"/>
      <c r="J819" s="5"/>
      <c r="K819" s="1"/>
      <c r="L819" s="5"/>
      <c r="M819" s="5"/>
      <c r="N819" s="26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37">
        <f t="shared" ref="BR819" si="10">BQ819+BP819+BO819+BN819+BM819+BG819+BF819+BC819+AY819+AS819+AM819+AL819+AK819+AF819+AE819+AD819+AC819+AB819+++BK819+BL819+AA819+Z819+Y819+X819+V819+U819+T819+S819+R819+Q819+P819+O819+N819+M819+L819+K819+J819+I819+H819+G819</f>
        <v>0</v>
      </c>
    </row>
    <row r="820" spans="1:70">
      <c r="A820" s="7" t="s">
        <v>1245</v>
      </c>
      <c r="B820" s="7" t="s">
        <v>1246</v>
      </c>
      <c r="C820" s="7" t="s">
        <v>7</v>
      </c>
      <c r="D820" s="7" t="s">
        <v>8180</v>
      </c>
      <c r="E820" s="7" t="s">
        <v>21</v>
      </c>
      <c r="F820" s="7" t="s">
        <v>1165</v>
      </c>
      <c r="G820" s="25"/>
      <c r="H820" s="1"/>
      <c r="I820" s="5"/>
      <c r="J820" s="5"/>
      <c r="K820" s="1"/>
      <c r="L820" s="5"/>
      <c r="M820" s="5"/>
      <c r="N820" s="26"/>
      <c r="O820" s="1"/>
      <c r="P820" s="1">
        <f>1000*15.905004</f>
        <v>15905.004000000001</v>
      </c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37">
        <f>BQ820+BP820+BO820+BN820+BM820+BG820+BF820+BC820+AY820+AS820+AM820+AL820+AK820+AF820+AE820+AD820+AC820+AB820+BK820+BL820+AA820+Z820+Y820+X820+V820+U820+T820+S820+R820+Q820+P820+O820+N820+M820+L820+K820+J820+I820+H820+G820+AX820+W820</f>
        <v>15905.004000000001</v>
      </c>
    </row>
    <row r="821" spans="1:70" hidden="1">
      <c r="A821" s="6" t="s">
        <v>1247</v>
      </c>
      <c r="B821" s="6" t="s">
        <v>1248</v>
      </c>
      <c r="C821" s="6" t="s">
        <v>7</v>
      </c>
      <c r="D821" s="6" t="s">
        <v>67</v>
      </c>
      <c r="E821" s="6" t="s">
        <v>67</v>
      </c>
      <c r="F821" s="6" t="s">
        <v>1165</v>
      </c>
      <c r="G821" s="6"/>
      <c r="H821" s="1"/>
      <c r="I821" s="5"/>
      <c r="J821" s="5"/>
      <c r="K821" s="1"/>
      <c r="L821" s="5"/>
      <c r="M821" s="5"/>
      <c r="N821" s="26"/>
      <c r="O821" s="1"/>
      <c r="P821" s="1"/>
      <c r="Q821" s="1"/>
      <c r="R821" s="1"/>
      <c r="S821" s="1"/>
      <c r="T821" s="1"/>
      <c r="U821" s="1"/>
      <c r="V821" s="5"/>
      <c r="W821" s="5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37" t="e">
        <f>BQ821+BP821+BO821+BN821+BM821+#REF!+#REF!+BG821+BF821+#REF!+BC821+#REF!+#REF!+AY821+#REF!+#REF!+#REF!+#REF!+AS821+#REF!+#REF!+#REF!+#REF!+AM821+AK821+#REF!+#REF!+#REF!+AF821+AD821+AC821+AB821+BL821+AA821+Z821+Y821+X821+U821+T821+S821+R821+Q821+P821+O821+N821+M821+L821+K821+J821+I821+H821</f>
        <v>#REF!</v>
      </c>
    </row>
    <row r="822" spans="1:70" hidden="1">
      <c r="A822" s="6" t="s">
        <v>1461</v>
      </c>
      <c r="B822" s="6" t="s">
        <v>1462</v>
      </c>
      <c r="C822" s="6" t="s">
        <v>151</v>
      </c>
      <c r="D822" s="6"/>
      <c r="E822" s="6" t="s">
        <v>152</v>
      </c>
      <c r="F822" s="6" t="s">
        <v>1165</v>
      </c>
      <c r="G822" s="6"/>
      <c r="H822" s="1"/>
      <c r="I822" s="5"/>
      <c r="J822" s="5"/>
      <c r="K822" s="1"/>
      <c r="L822" s="5"/>
      <c r="M822" s="5"/>
      <c r="N822" s="26"/>
      <c r="O822" s="1"/>
      <c r="P822" s="1"/>
      <c r="Q822" s="1"/>
      <c r="R822" s="1"/>
      <c r="S822" s="1"/>
      <c r="T822" s="1"/>
      <c r="U822" s="1"/>
      <c r="V822" s="5"/>
      <c r="W822" s="5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37" t="e">
        <f>BQ822+BP822+BO822+BN822+BM822+#REF!+#REF!+BG822+BF822+#REF!+BC822+#REF!+#REF!+AY822+#REF!+#REF!+#REF!+#REF!+AS822+#REF!+#REF!+#REF!+#REF!+AM822+AK822+#REF!+#REF!+#REF!+AF822+AD822+AC822+AB822+BL822+AA822+Z822+Y822+X822+U822+T822+S822+R822+Q822+P822+O822+N822+M822+L822+K822+J822+I822+H822</f>
        <v>#REF!</v>
      </c>
    </row>
    <row r="823" spans="1:70" hidden="1">
      <c r="A823" s="7" t="s">
        <v>1249</v>
      </c>
      <c r="B823" s="7" t="s">
        <v>1250</v>
      </c>
      <c r="C823" s="7" t="s">
        <v>7</v>
      </c>
      <c r="D823" s="7" t="s">
        <v>8180</v>
      </c>
      <c r="E823" s="7" t="s">
        <v>21</v>
      </c>
      <c r="F823" s="7" t="s">
        <v>1165</v>
      </c>
      <c r="G823" s="25"/>
      <c r="H823" s="1"/>
      <c r="I823" s="5"/>
      <c r="J823" s="5"/>
      <c r="K823" s="1"/>
      <c r="L823" s="5"/>
      <c r="M823" s="5"/>
      <c r="N823" s="26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37">
        <f>BQ823+BP823+BO823+BN823+BM823+BG823+BF823+BC823+AY823+AS823+AM823+AL823+AK823+AF823+AE823+AD823+AC823+AB823+BK823+BL823+AA823+Z823+Y823+X823+V823+U823+T823+S823+R823+Q823+P823+O823+N823+M823+L823+K823+J823+I823+H823+G823+AX823+W823</f>
        <v>0</v>
      </c>
    </row>
    <row r="824" spans="1:70" hidden="1">
      <c r="A824" s="6" t="s">
        <v>1463</v>
      </c>
      <c r="B824" s="6" t="s">
        <v>1464</v>
      </c>
      <c r="C824" s="6" t="s">
        <v>151</v>
      </c>
      <c r="D824" s="6"/>
      <c r="E824" s="6" t="s">
        <v>152</v>
      </c>
      <c r="F824" s="6" t="s">
        <v>1165</v>
      </c>
      <c r="G824" s="6"/>
      <c r="H824" s="1"/>
      <c r="I824" s="5"/>
      <c r="J824" s="5"/>
      <c r="K824" s="1"/>
      <c r="L824" s="5"/>
      <c r="M824" s="5"/>
      <c r="N824" s="26"/>
      <c r="O824" s="1"/>
      <c r="P824" s="1"/>
      <c r="Q824" s="1"/>
      <c r="R824" s="1"/>
      <c r="S824" s="1"/>
      <c r="T824" s="1"/>
      <c r="U824" s="1"/>
      <c r="V824" s="5"/>
      <c r="W824" s="5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37" t="e">
        <f>BQ824+BP824+BO824+BN824+BM824+#REF!+#REF!+BG824+BF824+#REF!+BC824+#REF!+#REF!+AY824+#REF!+#REF!+#REF!+#REF!+AS824+#REF!+#REF!+#REF!+#REF!+AM824+AK824+#REF!+#REF!+#REF!+AF824+AD824+AC824+AB824+BL824+AA824+Z824+Y824+X824+U824+T824+S824+R824+Q824+P824+O824+N824+M824+L824+K824+J824+I824+H824</f>
        <v>#REF!</v>
      </c>
    </row>
    <row r="825" spans="1:70" hidden="1">
      <c r="A825" s="6" t="s">
        <v>1465</v>
      </c>
      <c r="B825" s="6" t="s">
        <v>1466</v>
      </c>
      <c r="C825" s="6" t="s">
        <v>151</v>
      </c>
      <c r="D825" s="6"/>
      <c r="E825" s="6" t="s">
        <v>152</v>
      </c>
      <c r="F825" s="6" t="s">
        <v>1165</v>
      </c>
      <c r="G825" s="6"/>
      <c r="H825" s="1"/>
      <c r="I825" s="5"/>
      <c r="J825" s="5"/>
      <c r="K825" s="1"/>
      <c r="L825" s="5"/>
      <c r="M825" s="5"/>
      <c r="N825" s="26"/>
      <c r="O825" s="1"/>
      <c r="P825" s="1"/>
      <c r="Q825" s="1"/>
      <c r="R825" s="1"/>
      <c r="S825" s="1"/>
      <c r="T825" s="1"/>
      <c r="U825" s="1"/>
      <c r="V825" s="5"/>
      <c r="W825" s="5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37" t="e">
        <f>BQ825+BP825+BO825+BN825+BM825+#REF!+#REF!+BG825+BF825+#REF!+BC825+#REF!+#REF!+AY825+#REF!+#REF!+#REF!+#REF!+AS825+#REF!+#REF!+#REF!+#REF!+AM825+AK825+#REF!+#REF!+#REF!+AF825+AD825+AC825+AB825+BL825+AA825+Z825+Y825+X825+U825+T825+S825+R825+Q825+P825+O825+N825+M825+L825+K825+J825+I825+H825</f>
        <v>#REF!</v>
      </c>
    </row>
    <row r="826" spans="1:70" hidden="1">
      <c r="A826" s="6" t="s">
        <v>1467</v>
      </c>
      <c r="B826" s="6" t="s">
        <v>1468</v>
      </c>
      <c r="C826" s="6" t="s">
        <v>151</v>
      </c>
      <c r="D826" s="6"/>
      <c r="E826" s="6" t="s">
        <v>152</v>
      </c>
      <c r="F826" s="6" t="s">
        <v>1165</v>
      </c>
      <c r="G826" s="6"/>
      <c r="H826" s="1"/>
      <c r="I826" s="5"/>
      <c r="J826" s="5"/>
      <c r="K826" s="1"/>
      <c r="L826" s="5"/>
      <c r="M826" s="5"/>
      <c r="N826" s="26"/>
      <c r="O826" s="1"/>
      <c r="P826" s="1"/>
      <c r="Q826" s="1"/>
      <c r="R826" s="1"/>
      <c r="S826" s="1"/>
      <c r="T826" s="1"/>
      <c r="U826" s="1"/>
      <c r="V826" s="5"/>
      <c r="W826" s="5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37" t="e">
        <f>BQ826+BP826+BO826+BN826+BM826+#REF!+#REF!+BG826+BF826+#REF!+BC826+#REF!+#REF!+AY826+#REF!+#REF!+#REF!+#REF!+AS826+#REF!+#REF!+#REF!+#REF!+AM826+AK826+#REF!+#REF!+#REF!+AF826+AD826+AC826+AB826+BL826+AA826+Z826+Y826+X826+U826+T826+S826+R826+Q826+P826+O826+N826+M826+L826+K826+J826+I826+H826</f>
        <v>#REF!</v>
      </c>
    </row>
    <row r="827" spans="1:70" hidden="1">
      <c r="A827" s="6" t="s">
        <v>1469</v>
      </c>
      <c r="B827" s="6" t="s">
        <v>1470</v>
      </c>
      <c r="C827" s="6" t="s">
        <v>151</v>
      </c>
      <c r="D827" s="6"/>
      <c r="E827" s="6" t="s">
        <v>152</v>
      </c>
      <c r="F827" s="6" t="s">
        <v>1165</v>
      </c>
      <c r="G827" s="6"/>
      <c r="H827" s="1"/>
      <c r="I827" s="5"/>
      <c r="J827" s="5"/>
      <c r="K827" s="1"/>
      <c r="L827" s="5"/>
      <c r="M827" s="5"/>
      <c r="N827" s="26"/>
      <c r="O827" s="1"/>
      <c r="P827" s="1"/>
      <c r="Q827" s="1"/>
      <c r="R827" s="1"/>
      <c r="S827" s="1"/>
      <c r="T827" s="1"/>
      <c r="U827" s="1"/>
      <c r="V827" s="5"/>
      <c r="W827" s="5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37" t="e">
        <f>BQ827+BP827+BO827+BN827+BM827+#REF!+#REF!+BG827+BF827+#REF!+BC827+#REF!+#REF!+AY827+#REF!+#REF!+#REF!+#REF!+AS827+#REF!+#REF!+#REF!+#REF!+AM827+AK827+#REF!+#REF!+#REF!+AF827+AD827+AC827+AB827+BL827+AA827+Z827+Y827+X827+U827+T827+S827+R827+Q827+P827+O827+N827+M827+L827+K827+J827+I827+H827</f>
        <v>#REF!</v>
      </c>
    </row>
    <row r="828" spans="1:70" hidden="1">
      <c r="A828" s="6" t="s">
        <v>1471</v>
      </c>
      <c r="B828" s="6" t="s">
        <v>1472</v>
      </c>
      <c r="C828" s="6" t="s">
        <v>151</v>
      </c>
      <c r="D828" s="6"/>
      <c r="E828" s="6" t="s">
        <v>152</v>
      </c>
      <c r="F828" s="6" t="s">
        <v>1165</v>
      </c>
      <c r="G828" s="6"/>
      <c r="H828" s="1"/>
      <c r="I828" s="5"/>
      <c r="J828" s="5"/>
      <c r="K828" s="1"/>
      <c r="L828" s="5"/>
      <c r="M828" s="5"/>
      <c r="N828" s="26"/>
      <c r="O828" s="1"/>
      <c r="P828" s="1"/>
      <c r="Q828" s="1"/>
      <c r="R828" s="1"/>
      <c r="S828" s="1"/>
      <c r="T828" s="1"/>
      <c r="U828" s="1"/>
      <c r="V828" s="5"/>
      <c r="W828" s="5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37" t="e">
        <f>BQ828+BP828+BO828+BN828+BM828+#REF!+#REF!+BG828+BF828+#REF!+BC828+#REF!+#REF!+AY828+#REF!+#REF!+#REF!+#REF!+AS828+#REF!+#REF!+#REF!+#REF!+AM828+AK828+#REF!+#REF!+#REF!+AF828+AD828+AC828+AB828+BL828+AA828+Z828+Y828+X828+U828+T828+S828+R828+Q828+P828+O828+N828+M828+L828+K828+J828+I828+H828</f>
        <v>#REF!</v>
      </c>
    </row>
    <row r="829" spans="1:70" hidden="1">
      <c r="A829" s="6" t="s">
        <v>1473</v>
      </c>
      <c r="B829" s="6" t="s">
        <v>1474</v>
      </c>
      <c r="C829" s="6" t="s">
        <v>151</v>
      </c>
      <c r="D829" s="6"/>
      <c r="E829" s="6" t="s">
        <v>152</v>
      </c>
      <c r="F829" s="6" t="s">
        <v>1165</v>
      </c>
      <c r="G829" s="6"/>
      <c r="H829" s="1"/>
      <c r="I829" s="5"/>
      <c r="J829" s="5"/>
      <c r="K829" s="1"/>
      <c r="L829" s="5"/>
      <c r="M829" s="5"/>
      <c r="N829" s="26"/>
      <c r="O829" s="1"/>
      <c r="P829" s="1"/>
      <c r="Q829" s="1"/>
      <c r="R829" s="1"/>
      <c r="S829" s="1"/>
      <c r="T829" s="1"/>
      <c r="U829" s="1"/>
      <c r="V829" s="5"/>
      <c r="W829" s="5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37" t="e">
        <f>BQ829+BP829+BO829+BN829+BM829+#REF!+#REF!+BG829+BF829+#REF!+BC829+#REF!+#REF!+AY829+#REF!+#REF!+#REF!+#REF!+AS829+#REF!+#REF!+#REF!+#REF!+AM829+AK829+#REF!+#REF!+#REF!+AF829+AD829+AC829+AB829+BL829+AA829+Z829+Y829+X829+U829+T829+S829+R829+Q829+P829+O829+N829+M829+L829+K829+J829+I829+H829</f>
        <v>#REF!</v>
      </c>
    </row>
    <row r="830" spans="1:70" hidden="1">
      <c r="A830" s="6" t="s">
        <v>1475</v>
      </c>
      <c r="B830" s="6" t="s">
        <v>1476</v>
      </c>
      <c r="C830" s="6" t="s">
        <v>151</v>
      </c>
      <c r="D830" s="6"/>
      <c r="E830" s="6" t="s">
        <v>152</v>
      </c>
      <c r="F830" s="6" t="s">
        <v>1165</v>
      </c>
      <c r="G830" s="6"/>
      <c r="H830" s="1"/>
      <c r="I830" s="5"/>
      <c r="J830" s="5"/>
      <c r="K830" s="1"/>
      <c r="L830" s="5"/>
      <c r="M830" s="5"/>
      <c r="N830" s="26"/>
      <c r="O830" s="1"/>
      <c r="P830" s="1"/>
      <c r="Q830" s="1"/>
      <c r="R830" s="1"/>
      <c r="S830" s="1"/>
      <c r="T830" s="1"/>
      <c r="U830" s="1"/>
      <c r="V830" s="5"/>
      <c r="W830" s="5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37" t="e">
        <f>BQ830+BP830+BO830+BN830+BM830+#REF!+#REF!+BG830+BF830+#REF!+BC830+#REF!+#REF!+AY830+#REF!+#REF!+#REF!+#REF!+AS830+#REF!+#REF!+#REF!+#REF!+AM830+AK830+#REF!+#REF!+#REF!+AF830+AD830+AC830+AB830+BL830+AA830+Z830+Y830+X830+U830+T830+S830+R830+Q830+P830+O830+N830+M830+L830+K830+J830+I830+H830</f>
        <v>#REF!</v>
      </c>
    </row>
    <row r="831" spans="1:70" hidden="1">
      <c r="A831" s="6" t="s">
        <v>1251</v>
      </c>
      <c r="B831" s="6" t="s">
        <v>1252</v>
      </c>
      <c r="C831" s="6" t="s">
        <v>7</v>
      </c>
      <c r="D831" s="6" t="s">
        <v>67</v>
      </c>
      <c r="E831" s="6" t="s">
        <v>67</v>
      </c>
      <c r="F831" s="6" t="s">
        <v>1165</v>
      </c>
      <c r="G831" s="6"/>
      <c r="H831" s="1"/>
      <c r="I831" s="5"/>
      <c r="J831" s="5"/>
      <c r="K831" s="1"/>
      <c r="L831" s="5"/>
      <c r="M831" s="5"/>
      <c r="N831" s="26"/>
      <c r="O831" s="1"/>
      <c r="P831" s="1"/>
      <c r="Q831" s="1"/>
      <c r="R831" s="1"/>
      <c r="S831" s="1"/>
      <c r="T831" s="1"/>
      <c r="U831" s="1"/>
      <c r="V831" s="5"/>
      <c r="W831" s="5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37" t="e">
        <f>BQ831+BP831+BO831+BN831+BM831+#REF!+#REF!+BG831+BF831+#REF!+BC831+#REF!+#REF!+AY831+#REF!+#REF!+#REF!+#REF!+AS831+#REF!+#REF!+#REF!+#REF!+AM831+AK831+#REF!+#REF!+#REF!+AF831+AD831+AC831+AB831+BL831+AA831+Z831+Y831+X831+U831+T831+S831+R831+Q831+P831+O831+N831+M831+L831+K831+J831+I831+H831</f>
        <v>#REF!</v>
      </c>
    </row>
    <row r="832" spans="1:70" hidden="1">
      <c r="A832" s="6" t="s">
        <v>1477</v>
      </c>
      <c r="B832" s="6" t="s">
        <v>1478</v>
      </c>
      <c r="C832" s="6" t="s">
        <v>151</v>
      </c>
      <c r="D832" s="6"/>
      <c r="E832" s="6" t="s">
        <v>152</v>
      </c>
      <c r="F832" s="6" t="s">
        <v>1165</v>
      </c>
      <c r="G832" s="6"/>
      <c r="H832" s="1"/>
      <c r="I832" s="5"/>
      <c r="J832" s="5"/>
      <c r="K832" s="1"/>
      <c r="L832" s="5"/>
      <c r="M832" s="5"/>
      <c r="N832" s="26"/>
      <c r="O832" s="1"/>
      <c r="P832" s="1"/>
      <c r="Q832" s="1"/>
      <c r="R832" s="1"/>
      <c r="S832" s="1"/>
      <c r="T832" s="1"/>
      <c r="U832" s="1"/>
      <c r="V832" s="5"/>
      <c r="W832" s="5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37" t="e">
        <f>BQ832+BP832+BO832+BN832+BM832+#REF!+#REF!+BG832+BF832+#REF!+BC832+#REF!+#REF!+AY832+#REF!+#REF!+#REF!+#REF!+AS832+#REF!+#REF!+#REF!+#REF!+AM832+AK832+#REF!+#REF!+#REF!+AF832+AD832+AC832+AB832+BL832+AA832+Z832+Y832+X832+U832+T832+S832+R832+Q832+P832+O832+N832+M832+L832+K832+J832+I832+H832</f>
        <v>#REF!</v>
      </c>
    </row>
    <row r="833" spans="1:70" hidden="1">
      <c r="A833" s="6" t="s">
        <v>1479</v>
      </c>
      <c r="B833" s="6" t="s">
        <v>1480</v>
      </c>
      <c r="C833" s="6" t="s">
        <v>151</v>
      </c>
      <c r="D833" s="6"/>
      <c r="E833" s="6" t="s">
        <v>152</v>
      </c>
      <c r="F833" s="6" t="s">
        <v>1165</v>
      </c>
      <c r="G833" s="6"/>
      <c r="H833" s="1"/>
      <c r="I833" s="5"/>
      <c r="J833" s="5"/>
      <c r="K833" s="1"/>
      <c r="L833" s="5"/>
      <c r="M833" s="5"/>
      <c r="N833" s="26"/>
      <c r="O833" s="1"/>
      <c r="P833" s="1"/>
      <c r="Q833" s="1"/>
      <c r="R833" s="1"/>
      <c r="S833" s="1"/>
      <c r="T833" s="1"/>
      <c r="U833" s="1"/>
      <c r="V833" s="5"/>
      <c r="W833" s="5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37" t="e">
        <f>BQ833+BP833+BO833+BN833+BM833+#REF!+#REF!+BG833+BF833+#REF!+BC833+#REF!+#REF!+AY833+#REF!+#REF!+#REF!+#REF!+AS833+#REF!+#REF!+#REF!+#REF!+AM833+AK833+#REF!+#REF!+#REF!+AF833+AD833+AC833+AB833+BL833+AA833+Z833+Y833+X833+U833+T833+S833+R833+Q833+P833+O833+N833+M833+L833+K833+J833+I833+H833</f>
        <v>#REF!</v>
      </c>
    </row>
    <row r="834" spans="1:70" hidden="1">
      <c r="A834" s="6" t="s">
        <v>1481</v>
      </c>
      <c r="B834" s="6" t="s">
        <v>1482</v>
      </c>
      <c r="C834" s="6" t="s">
        <v>151</v>
      </c>
      <c r="D834" s="6"/>
      <c r="E834" s="6" t="s">
        <v>152</v>
      </c>
      <c r="F834" s="6" t="s">
        <v>1165</v>
      </c>
      <c r="G834" s="6"/>
      <c r="H834" s="1"/>
      <c r="I834" s="5"/>
      <c r="J834" s="5"/>
      <c r="K834" s="1"/>
      <c r="L834" s="5"/>
      <c r="M834" s="5"/>
      <c r="N834" s="26"/>
      <c r="O834" s="1"/>
      <c r="P834" s="1"/>
      <c r="Q834" s="1"/>
      <c r="R834" s="1"/>
      <c r="S834" s="1"/>
      <c r="T834" s="1"/>
      <c r="U834" s="1"/>
      <c r="V834" s="5"/>
      <c r="W834" s="5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37" t="e">
        <f>BQ834+BP834+BO834+BN834+BM834+#REF!+#REF!+BG834+BF834+#REF!+BC834+#REF!+#REF!+AY834+#REF!+#REF!+#REF!+#REF!+AS834+#REF!+#REF!+#REF!+#REF!+AM834+AK834+#REF!+#REF!+#REF!+AF834+AD834+AC834+AB834+BL834+AA834+Z834+Y834+X834+U834+T834+S834+R834+Q834+P834+O834+N834+M834+L834+K834+J834+I834+H834</f>
        <v>#REF!</v>
      </c>
    </row>
    <row r="835" spans="1:70" hidden="1">
      <c r="A835" s="6" t="s">
        <v>1483</v>
      </c>
      <c r="B835" s="6" t="s">
        <v>1484</v>
      </c>
      <c r="C835" s="6" t="s">
        <v>151</v>
      </c>
      <c r="D835" s="6"/>
      <c r="E835" s="6" t="s">
        <v>152</v>
      </c>
      <c r="F835" s="6" t="s">
        <v>1165</v>
      </c>
      <c r="G835" s="6"/>
      <c r="H835" s="1"/>
      <c r="I835" s="5"/>
      <c r="J835" s="5"/>
      <c r="K835" s="1"/>
      <c r="L835" s="5"/>
      <c r="M835" s="5"/>
      <c r="N835" s="26"/>
      <c r="O835" s="1"/>
      <c r="P835" s="1"/>
      <c r="Q835" s="1"/>
      <c r="R835" s="1"/>
      <c r="S835" s="1"/>
      <c r="T835" s="1"/>
      <c r="U835" s="1"/>
      <c r="V835" s="5"/>
      <c r="W835" s="5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37" t="e">
        <f>BQ835+BP835+BO835+BN835+BM835+#REF!+#REF!+BG835+BF835+#REF!+BC835+#REF!+#REF!+AY835+#REF!+#REF!+#REF!+#REF!+AS835+#REF!+#REF!+#REF!+#REF!+AM835+AK835+#REF!+#REF!+#REF!+AF835+AD835+AC835+AB835+BL835+AA835+Z835+Y835+X835+U835+T835+S835+R835+Q835+P835+O835+N835+M835+L835+K835+J835+I835+H835</f>
        <v>#REF!</v>
      </c>
    </row>
    <row r="836" spans="1:70" hidden="1">
      <c r="A836" s="6" t="s">
        <v>1485</v>
      </c>
      <c r="B836" s="6" t="s">
        <v>1486</v>
      </c>
      <c r="C836" s="6" t="s">
        <v>151</v>
      </c>
      <c r="D836" s="6"/>
      <c r="E836" s="6" t="s">
        <v>152</v>
      </c>
      <c r="F836" s="6" t="s">
        <v>1165</v>
      </c>
      <c r="G836" s="6"/>
      <c r="H836" s="1"/>
      <c r="I836" s="5"/>
      <c r="J836" s="5"/>
      <c r="K836" s="1"/>
      <c r="L836" s="5"/>
      <c r="M836" s="5"/>
      <c r="N836" s="26"/>
      <c r="O836" s="1"/>
      <c r="P836" s="1"/>
      <c r="Q836" s="1"/>
      <c r="R836" s="1"/>
      <c r="S836" s="1"/>
      <c r="T836" s="1"/>
      <c r="U836" s="1"/>
      <c r="V836" s="5"/>
      <c r="W836" s="5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37" t="e">
        <f>BQ836+BP836+BO836+BN836+BM836+#REF!+#REF!+BG836+BF836+#REF!+BC836+#REF!+#REF!+AY836+#REF!+#REF!+#REF!+#REF!+AS836+#REF!+#REF!+#REF!+#REF!+AM836+AK836+#REF!+#REF!+#REF!+AF836+AD836+AC836+AB836+BL836+AA836+Z836+Y836+X836+U836+T836+S836+R836+Q836+P836+O836+N836+M836+L836+K836+J836+I836+H836</f>
        <v>#REF!</v>
      </c>
    </row>
    <row r="837" spans="1:70" hidden="1">
      <c r="A837" s="6" t="s">
        <v>1487</v>
      </c>
      <c r="B837" s="6" t="s">
        <v>1488</v>
      </c>
      <c r="C837" s="6" t="s">
        <v>151</v>
      </c>
      <c r="D837" s="6"/>
      <c r="E837" s="6" t="s">
        <v>152</v>
      </c>
      <c r="F837" s="6" t="s">
        <v>1165</v>
      </c>
      <c r="G837" s="6"/>
      <c r="H837" s="1"/>
      <c r="I837" s="5"/>
      <c r="J837" s="5"/>
      <c r="K837" s="1"/>
      <c r="L837" s="5"/>
      <c r="M837" s="5"/>
      <c r="N837" s="26"/>
      <c r="O837" s="1"/>
      <c r="P837" s="1"/>
      <c r="Q837" s="1"/>
      <c r="R837" s="1"/>
      <c r="S837" s="1"/>
      <c r="T837" s="1"/>
      <c r="U837" s="1"/>
      <c r="V837" s="5"/>
      <c r="W837" s="5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37" t="e">
        <f>BQ837+BP837+BO837+BN837+BM837+#REF!+#REF!+BG837+BF837+#REF!+BC837+#REF!+#REF!+AY837+#REF!+#REF!+#REF!+#REF!+AS837+#REF!+#REF!+#REF!+#REF!+AM837+AK837+#REF!+#REF!+#REF!+AF837+AD837+AC837+AB837+BL837+AA837+Z837+Y837+X837+U837+T837+S837+R837+Q837+P837+O837+N837+M837+L837+K837+J837+I837+H837</f>
        <v>#REF!</v>
      </c>
    </row>
    <row r="838" spans="1:70" hidden="1">
      <c r="A838" s="6" t="s">
        <v>1489</v>
      </c>
      <c r="B838" s="6" t="s">
        <v>1490</v>
      </c>
      <c r="C838" s="6" t="s">
        <v>151</v>
      </c>
      <c r="D838" s="6"/>
      <c r="E838" s="6" t="s">
        <v>152</v>
      </c>
      <c r="F838" s="6" t="s">
        <v>1165</v>
      </c>
      <c r="G838" s="6"/>
      <c r="H838" s="1"/>
      <c r="I838" s="5"/>
      <c r="J838" s="5"/>
      <c r="K838" s="1"/>
      <c r="L838" s="5"/>
      <c r="M838" s="5"/>
      <c r="N838" s="26"/>
      <c r="O838" s="1"/>
      <c r="P838" s="1"/>
      <c r="Q838" s="1"/>
      <c r="R838" s="1"/>
      <c r="S838" s="1"/>
      <c r="T838" s="1"/>
      <c r="U838" s="1"/>
      <c r="V838" s="5"/>
      <c r="W838" s="5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37" t="e">
        <f>BQ838+BP838+BO838+BN838+BM838+#REF!+#REF!+BG838+BF838+#REF!+BC838+#REF!+#REF!+AY838+#REF!+#REF!+#REF!+#REF!+AS838+#REF!+#REF!+#REF!+#REF!+AM838+AK838+#REF!+#REF!+#REF!+AF838+AD838+AC838+AB838+BL838+AA838+Z838+Y838+X838+U838+T838+S838+R838+Q838+P838+O838+N838+M838+L838+K838+J838+I838+H838</f>
        <v>#REF!</v>
      </c>
    </row>
    <row r="839" spans="1:70" hidden="1">
      <c r="A839" s="6" t="s">
        <v>1491</v>
      </c>
      <c r="B839" s="6" t="s">
        <v>1492</v>
      </c>
      <c r="C839" s="6" t="s">
        <v>151</v>
      </c>
      <c r="D839" s="6"/>
      <c r="E839" s="6" t="s">
        <v>152</v>
      </c>
      <c r="F839" s="6" t="s">
        <v>1165</v>
      </c>
      <c r="G839" s="6"/>
      <c r="H839" s="1"/>
      <c r="I839" s="5"/>
      <c r="J839" s="5"/>
      <c r="K839" s="1"/>
      <c r="L839" s="5"/>
      <c r="M839" s="5"/>
      <c r="N839" s="26"/>
      <c r="O839" s="1"/>
      <c r="P839" s="1"/>
      <c r="Q839" s="1"/>
      <c r="R839" s="1"/>
      <c r="S839" s="1"/>
      <c r="T839" s="1"/>
      <c r="U839" s="1"/>
      <c r="V839" s="5"/>
      <c r="W839" s="5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37" t="e">
        <f>BQ839+BP839+BO839+BN839+BM839+#REF!+#REF!+BG839+BF839+#REF!+BC839+#REF!+#REF!+AY839+#REF!+#REF!+#REF!+#REF!+AS839+#REF!+#REF!+#REF!+#REF!+AM839+AK839+#REF!+#REF!+#REF!+AF839+AD839+AC839+AB839+BL839+AA839+Z839+Y839+X839+U839+T839+S839+R839+Q839+P839+O839+N839+M839+L839+K839+J839+I839+H839</f>
        <v>#REF!</v>
      </c>
    </row>
    <row r="840" spans="1:70" hidden="1">
      <c r="A840" s="6" t="s">
        <v>1493</v>
      </c>
      <c r="B840" s="6" t="s">
        <v>1494</v>
      </c>
      <c r="C840" s="6" t="s">
        <v>151</v>
      </c>
      <c r="D840" s="6"/>
      <c r="E840" s="6" t="s">
        <v>152</v>
      </c>
      <c r="F840" s="6" t="s">
        <v>1165</v>
      </c>
      <c r="G840" s="6"/>
      <c r="H840" s="1"/>
      <c r="I840" s="5"/>
      <c r="J840" s="5"/>
      <c r="K840" s="1"/>
      <c r="L840" s="5"/>
      <c r="M840" s="5"/>
      <c r="N840" s="26"/>
      <c r="O840" s="1"/>
      <c r="P840" s="1"/>
      <c r="Q840" s="1"/>
      <c r="R840" s="1"/>
      <c r="S840" s="1"/>
      <c r="T840" s="1"/>
      <c r="U840" s="1"/>
      <c r="V840" s="5"/>
      <c r="W840" s="5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37" t="e">
        <f>BQ840+BP840+BO840+BN840+BM840+#REF!+#REF!+BG840+BF840+#REF!+BC840+#REF!+#REF!+AY840+#REF!+#REF!+#REF!+#REF!+AS840+#REF!+#REF!+#REF!+#REF!+AM840+AK840+#REF!+#REF!+#REF!+AF840+AD840+AC840+AB840+BL840+AA840+Z840+Y840+X840+U840+T840+S840+R840+Q840+P840+O840+N840+M840+L840+K840+J840+I840+H840</f>
        <v>#REF!</v>
      </c>
    </row>
    <row r="841" spans="1:70">
      <c r="A841" s="7" t="s">
        <v>1253</v>
      </c>
      <c r="B841" s="7" t="s">
        <v>1254</v>
      </c>
      <c r="C841" s="7" t="s">
        <v>7</v>
      </c>
      <c r="D841" s="7" t="s">
        <v>8180</v>
      </c>
      <c r="E841" s="7" t="s">
        <v>21</v>
      </c>
      <c r="F841" s="7" t="s">
        <v>1165</v>
      </c>
      <c r="G841" s="25"/>
      <c r="H841" s="1"/>
      <c r="I841" s="5"/>
      <c r="J841" s="5"/>
      <c r="K841" s="1"/>
      <c r="L841" s="5"/>
      <c r="M841" s="5"/>
      <c r="N841" s="26"/>
      <c r="O841" s="1"/>
      <c r="P841" s="1">
        <f>1000*30.179739</f>
        <v>30179.739000000001</v>
      </c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37">
        <f>BQ841+BP841+BO841+BN841+BM841+BG841+BF841+BC841+AY841+AS841+AM841+AL841+AK841+AF841+AE841+AD841+AC841+AB841+BK841+BL841+AA841+Z841+Y841+X841+V841+U841+T841+S841+R841+Q841+P841+O841+N841+M841+L841+K841+J841+I841+H841+G841+AX841+W841</f>
        <v>30179.739000000001</v>
      </c>
    </row>
    <row r="842" spans="1:70" hidden="1">
      <c r="A842" s="7" t="s">
        <v>1255</v>
      </c>
      <c r="B842" s="7" t="s">
        <v>1256</v>
      </c>
      <c r="C842" s="7" t="s">
        <v>7</v>
      </c>
      <c r="D842" s="7" t="s">
        <v>8180</v>
      </c>
      <c r="E842" s="7" t="s">
        <v>21</v>
      </c>
      <c r="F842" s="7" t="s">
        <v>1165</v>
      </c>
      <c r="G842" s="25"/>
      <c r="H842" s="1"/>
      <c r="I842" s="5"/>
      <c r="J842" s="5"/>
      <c r="K842" s="1"/>
      <c r="L842" s="5"/>
      <c r="M842" s="5"/>
      <c r="N842" s="26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37">
        <f t="shared" ref="BR842:BR843" si="11">BQ842+BP842+BO842+BN842+BM842+BG842+BF842+BC842+AY842+AS842+AM842+AL842+AK842+AF842+AE842+AD842+AC842+AB842+++BK842+BL842+AA842+Z842+Y842+X842+V842+U842+T842+S842+R842+Q842+P842+O842+N842+M842+L842+K842+J842+I842+H842+G842</f>
        <v>0</v>
      </c>
    </row>
    <row r="843" spans="1:70" hidden="1">
      <c r="A843" s="7" t="s">
        <v>1257</v>
      </c>
      <c r="B843" s="7" t="s">
        <v>1258</v>
      </c>
      <c r="C843" s="7" t="s">
        <v>7</v>
      </c>
      <c r="D843" s="7" t="s">
        <v>8180</v>
      </c>
      <c r="E843" s="7" t="s">
        <v>21</v>
      </c>
      <c r="F843" s="7" t="s">
        <v>1165</v>
      </c>
      <c r="G843" s="25"/>
      <c r="H843" s="1"/>
      <c r="I843" s="5"/>
      <c r="J843" s="5"/>
      <c r="K843" s="1"/>
      <c r="L843" s="5"/>
      <c r="M843" s="5"/>
      <c r="N843" s="26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37">
        <f t="shared" si="11"/>
        <v>0</v>
      </c>
    </row>
    <row r="844" spans="1:70" hidden="1">
      <c r="A844" s="6" t="s">
        <v>1259</v>
      </c>
      <c r="B844" s="6" t="s">
        <v>1260</v>
      </c>
      <c r="C844" s="6" t="s">
        <v>7</v>
      </c>
      <c r="D844" s="6" t="s">
        <v>8180</v>
      </c>
      <c r="E844" s="6" t="s">
        <v>21</v>
      </c>
      <c r="F844" s="6" t="s">
        <v>1165</v>
      </c>
      <c r="G844" s="6"/>
      <c r="H844" s="1"/>
      <c r="I844" s="5"/>
      <c r="J844" s="5"/>
      <c r="K844" s="1"/>
      <c r="L844" s="5"/>
      <c r="M844" s="5"/>
      <c r="N844" s="26"/>
      <c r="O844" s="1"/>
      <c r="P844" s="1"/>
      <c r="Q844" s="1"/>
      <c r="R844" s="1"/>
      <c r="S844" s="1"/>
      <c r="T844" s="1"/>
      <c r="U844" s="1"/>
      <c r="V844" s="5"/>
      <c r="W844" s="5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37" t="e">
        <f>BQ844+BP844+BO844+BN844+BM844+#REF!+#REF!+BG844+BF844+#REF!+BC844+#REF!+#REF!+AY844+#REF!+#REF!+#REF!+#REF!+AS844+#REF!+#REF!+#REF!+#REF!+AM844+AK844+#REF!+#REF!+#REF!+AF844+AD844+AC844+AB844+BL844+AA844+Z844+Y844+X844+U844+T844+S844+R844+Q844+P844+O844+N844+M844+L844+K844+J844+I844+H844</f>
        <v>#REF!</v>
      </c>
    </row>
    <row r="845" spans="1:70" hidden="1">
      <c r="A845" s="6" t="s">
        <v>1261</v>
      </c>
      <c r="B845" s="6" t="s">
        <v>1262</v>
      </c>
      <c r="C845" s="6" t="s">
        <v>7</v>
      </c>
      <c r="D845" s="6" t="s">
        <v>8180</v>
      </c>
      <c r="E845" s="6" t="s">
        <v>13</v>
      </c>
      <c r="F845" s="6" t="s">
        <v>1165</v>
      </c>
      <c r="G845" s="6"/>
      <c r="H845" s="1"/>
      <c r="I845" s="5"/>
      <c r="J845" s="5"/>
      <c r="K845" s="1"/>
      <c r="L845" s="5"/>
      <c r="M845" s="5"/>
      <c r="N845" s="26"/>
      <c r="O845" s="1"/>
      <c r="P845" s="1"/>
      <c r="Q845" s="1"/>
      <c r="R845" s="1"/>
      <c r="S845" s="1"/>
      <c r="T845" s="1"/>
      <c r="U845" s="1"/>
      <c r="V845" s="5"/>
      <c r="W845" s="5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37" t="e">
        <f>BQ845+BP845+BO845+BN845+BM845+#REF!+#REF!+BG845+BF845+#REF!+BC845+#REF!+#REF!+AY845+#REF!+#REF!+#REF!+#REF!+AS845+#REF!+#REF!+#REF!+#REF!+AM845+AK845+#REF!+#REF!+#REF!+AF845+AD845+AC845+AB845+BL845+AA845+Z845+Y845+X845+U845+T845+S845+R845+Q845+P845+O845+N845+M845+L845+K845+J845+I845+H845</f>
        <v>#REF!</v>
      </c>
    </row>
    <row r="846" spans="1:70" hidden="1">
      <c r="A846" s="6" t="s">
        <v>1263</v>
      </c>
      <c r="B846" s="6" t="s">
        <v>1264</v>
      </c>
      <c r="C846" s="6" t="s">
        <v>7</v>
      </c>
      <c r="D846" s="6" t="s">
        <v>8180</v>
      </c>
      <c r="E846" s="6" t="s">
        <v>13</v>
      </c>
      <c r="F846" s="6" t="s">
        <v>1165</v>
      </c>
      <c r="G846" s="6"/>
      <c r="H846" s="1"/>
      <c r="I846" s="5"/>
      <c r="J846" s="5"/>
      <c r="K846" s="1"/>
      <c r="L846" s="5"/>
      <c r="M846" s="5"/>
      <c r="N846" s="26"/>
      <c r="O846" s="1"/>
      <c r="P846" s="1"/>
      <c r="Q846" s="1"/>
      <c r="R846" s="1"/>
      <c r="S846" s="1"/>
      <c r="T846" s="1"/>
      <c r="U846" s="1"/>
      <c r="V846" s="5"/>
      <c r="W846" s="5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37" t="e">
        <f>BQ846+BP846+BO846+BN846+BM846+#REF!+#REF!+BG846+BF846+#REF!+BC846+#REF!+#REF!+AY846+#REF!+#REF!+#REF!+#REF!+AS846+#REF!+#REF!+#REF!+#REF!+AM846+AK846+#REF!+#REF!+#REF!+AF846+AD846+AC846+AB846+BL846+AA846+Z846+Y846+X846+U846+T846+S846+R846+Q846+P846+O846+N846+M846+L846+K846+J846+I846+H846</f>
        <v>#REF!</v>
      </c>
    </row>
    <row r="847" spans="1:70" hidden="1">
      <c r="A847" s="6" t="s">
        <v>1265</v>
      </c>
      <c r="B847" s="6" t="s">
        <v>1266</v>
      </c>
      <c r="C847" s="6" t="s">
        <v>7</v>
      </c>
      <c r="D847" s="6" t="s">
        <v>18</v>
      </c>
      <c r="E847" s="6" t="s">
        <v>31</v>
      </c>
      <c r="F847" s="6" t="s">
        <v>1165</v>
      </c>
      <c r="G847" s="6"/>
      <c r="H847" s="1"/>
      <c r="I847" s="5"/>
      <c r="J847" s="5"/>
      <c r="K847" s="1"/>
      <c r="L847" s="5"/>
      <c r="M847" s="5"/>
      <c r="N847" s="26"/>
      <c r="O847" s="1"/>
      <c r="P847" s="1"/>
      <c r="Q847" s="1"/>
      <c r="R847" s="1"/>
      <c r="S847" s="1"/>
      <c r="T847" s="1"/>
      <c r="U847" s="1"/>
      <c r="V847" s="5"/>
      <c r="W847" s="5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37" t="e">
        <f>BQ847+BP847+BO847+BN847+BM847+#REF!+#REF!+BG847+BF847+#REF!+BC847+#REF!+#REF!+AY847+#REF!+#REF!+#REF!+#REF!+AS847+#REF!+#REF!+#REF!+#REF!+AM847+AK847+#REF!+#REF!+#REF!+AF847+AD847+AC847+AB847+BL847+AA847+Z847+Y847+X847+U847+T847+S847+R847+Q847+P847+O847+N847+M847+L847+K847+J847+I847+H847</f>
        <v>#REF!</v>
      </c>
    </row>
    <row r="848" spans="1:70">
      <c r="A848" s="7" t="s">
        <v>1495</v>
      </c>
      <c r="B848" s="7" t="s">
        <v>1496</v>
      </c>
      <c r="C848" s="7" t="s">
        <v>151</v>
      </c>
      <c r="D848" s="7"/>
      <c r="E848" s="7" t="s">
        <v>152</v>
      </c>
      <c r="F848" s="7" t="s">
        <v>1165</v>
      </c>
      <c r="G848" s="25"/>
      <c r="H848" s="1"/>
      <c r="I848" s="5"/>
      <c r="J848" s="5"/>
      <c r="K848" s="1"/>
      <c r="L848" s="5"/>
      <c r="M848" s="5"/>
      <c r="N848" s="26"/>
      <c r="O848" s="1"/>
      <c r="P848" s="1"/>
      <c r="Q848" s="1"/>
      <c r="R848" s="1"/>
      <c r="S848" s="1"/>
      <c r="T848" s="1"/>
      <c r="U848" s="1"/>
      <c r="V848" s="1"/>
      <c r="W848" s="1">
        <f>1000*13.452794145344</f>
        <v>13452.794145344</v>
      </c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37">
        <f>BQ848+BP848+BO848+BN848+BM848+BG848+BF848+BC848+AY848+AS848+AM848+AL848+AK848+AF848+AE848+AD848+AC848+AB848+BK848+BL848+AA848+Z848+Y848+X848+V848+U848+T848+S848+R848+Q848+P848+O848+N848+M848+L848+K848+J848+I848+H848+G848+AX848+W848</f>
        <v>13452.794145344</v>
      </c>
    </row>
    <row r="849" spans="1:70" hidden="1">
      <c r="A849" s="7" t="s">
        <v>1267</v>
      </c>
      <c r="B849" s="7" t="s">
        <v>1268</v>
      </c>
      <c r="C849" s="7" t="s">
        <v>7</v>
      </c>
      <c r="D849" s="7" t="s">
        <v>8180</v>
      </c>
      <c r="E849" s="7" t="s">
        <v>13</v>
      </c>
      <c r="F849" s="7" t="s">
        <v>1165</v>
      </c>
      <c r="G849" s="25"/>
      <c r="H849" s="1"/>
      <c r="I849" s="5"/>
      <c r="J849" s="5"/>
      <c r="K849" s="1"/>
      <c r="L849" s="5"/>
      <c r="M849" s="5"/>
      <c r="N849" s="26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37">
        <f t="shared" ref="BR849" si="12">BQ849+BP849+BO849+BN849+BM849+BG849+BF849+BC849+AY849+AS849+AM849+AL849+AK849+AF849+AE849+AD849+AC849+AB849+++BK849+BL849+AA849+Z849+Y849+X849+V849+U849+T849+S849+R849+Q849+P849+O849+N849+M849+L849+K849+J849+I849+H849+G849</f>
        <v>0</v>
      </c>
    </row>
    <row r="850" spans="1:70" hidden="1">
      <c r="A850" s="6" t="s">
        <v>1497</v>
      </c>
      <c r="B850" s="6" t="s">
        <v>1498</v>
      </c>
      <c r="C850" s="6" t="s">
        <v>151</v>
      </c>
      <c r="D850" s="6"/>
      <c r="E850" s="6" t="s">
        <v>152</v>
      </c>
      <c r="F850" s="6" t="s">
        <v>1165</v>
      </c>
      <c r="G850" s="6"/>
      <c r="H850" s="1"/>
      <c r="I850" s="5"/>
      <c r="J850" s="5"/>
      <c r="K850" s="1"/>
      <c r="L850" s="5"/>
      <c r="M850" s="5"/>
      <c r="N850" s="26"/>
      <c r="O850" s="1"/>
      <c r="P850" s="1"/>
      <c r="Q850" s="1"/>
      <c r="R850" s="1"/>
      <c r="S850" s="1"/>
      <c r="T850" s="1"/>
      <c r="U850" s="1"/>
      <c r="V850" s="5"/>
      <c r="W850" s="5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37" t="e">
        <f>BQ850+BP850+BO850+BN850+BM850+#REF!+#REF!+BG850+BF850+#REF!+BC850+#REF!+#REF!+AY850+#REF!+#REF!+#REF!+#REF!+AS850+#REF!+#REF!+#REF!+#REF!+AM850+AK850+#REF!+#REF!+#REF!+AF850+AD850+AC850+AB850+BL850+AA850+Z850+Y850+X850+U850+T850+S850+R850+Q850+P850+O850+N850+M850+L850+K850+J850+I850+H850</f>
        <v>#REF!</v>
      </c>
    </row>
    <row r="851" spans="1:70" hidden="1">
      <c r="A851" s="6" t="s">
        <v>1269</v>
      </c>
      <c r="B851" s="6" t="s">
        <v>1270</v>
      </c>
      <c r="C851" s="6" t="s">
        <v>7</v>
      </c>
      <c r="D851" s="6" t="s">
        <v>8180</v>
      </c>
      <c r="E851" s="6" t="s">
        <v>13</v>
      </c>
      <c r="F851" s="6" t="s">
        <v>1165</v>
      </c>
      <c r="G851" s="6"/>
      <c r="H851" s="1"/>
      <c r="I851" s="5"/>
      <c r="J851" s="5"/>
      <c r="K851" s="1"/>
      <c r="L851" s="5"/>
      <c r="M851" s="5"/>
      <c r="N851" s="26"/>
      <c r="O851" s="1"/>
      <c r="P851" s="1"/>
      <c r="Q851" s="1"/>
      <c r="R851" s="1"/>
      <c r="S851" s="1"/>
      <c r="T851" s="1"/>
      <c r="U851" s="1"/>
      <c r="V851" s="5"/>
      <c r="W851" s="5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37" t="e">
        <f>BQ851+BP851+BO851+BN851+BM851+#REF!+#REF!+BG851+BF851+#REF!+BC851+#REF!+#REF!+AY851+#REF!+#REF!+#REF!+#REF!+AS851+#REF!+#REF!+#REF!+#REF!+AM851+AK851+#REF!+#REF!+#REF!+AF851+AD851+AC851+AB851+BL851+AA851+Z851+Y851+X851+U851+T851+S851+R851+Q851+P851+O851+N851+M851+L851+K851+J851+I851+H851</f>
        <v>#REF!</v>
      </c>
    </row>
    <row r="852" spans="1:70" hidden="1">
      <c r="A852" s="6" t="s">
        <v>1271</v>
      </c>
      <c r="B852" s="6" t="s">
        <v>1272</v>
      </c>
      <c r="C852" s="6" t="s">
        <v>7</v>
      </c>
      <c r="D852" s="6" t="s">
        <v>18</v>
      </c>
      <c r="E852" s="6" t="s">
        <v>21</v>
      </c>
      <c r="F852" s="6" t="s">
        <v>1165</v>
      </c>
      <c r="G852" s="6"/>
      <c r="H852" s="1"/>
      <c r="I852" s="5"/>
      <c r="J852" s="5"/>
      <c r="K852" s="1"/>
      <c r="L852" s="5"/>
      <c r="M852" s="5"/>
      <c r="N852" s="26"/>
      <c r="O852" s="1"/>
      <c r="P852" s="1"/>
      <c r="Q852" s="1"/>
      <c r="R852" s="1"/>
      <c r="S852" s="1"/>
      <c r="T852" s="1"/>
      <c r="U852" s="1"/>
      <c r="V852" s="5"/>
      <c r="W852" s="5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37" t="e">
        <f>BQ852+BP852+BO852+BN852+BM852+#REF!+#REF!+BG852+BF852+#REF!+BC852+#REF!+#REF!+AY852+#REF!+#REF!+#REF!+#REF!+AS852+#REF!+#REF!+#REF!+#REF!+AM852+AK852+#REF!+#REF!+#REF!+AF852+AD852+AC852+AB852+BL852+AA852+Z852+Y852+X852+U852+T852+S852+R852+Q852+P852+O852+N852+M852+L852+K852+J852+I852+H852</f>
        <v>#REF!</v>
      </c>
    </row>
    <row r="853" spans="1:70" hidden="1">
      <c r="A853" s="6" t="s">
        <v>6596</v>
      </c>
      <c r="B853" s="6" t="s">
        <v>6597</v>
      </c>
      <c r="C853" s="6" t="s">
        <v>151</v>
      </c>
      <c r="D853" s="6"/>
      <c r="E853" s="6" t="s">
        <v>8192</v>
      </c>
      <c r="F853" s="6" t="s">
        <v>1165</v>
      </c>
      <c r="G853" s="6"/>
      <c r="H853" s="1"/>
      <c r="I853" s="5"/>
      <c r="J853" s="5"/>
      <c r="K853" s="1"/>
      <c r="L853" s="5"/>
      <c r="M853" s="5"/>
      <c r="N853" s="26"/>
      <c r="O853" s="1"/>
      <c r="P853" s="1"/>
      <c r="Q853" s="1"/>
      <c r="R853" s="1"/>
      <c r="S853" s="1"/>
      <c r="T853" s="1"/>
      <c r="U853" s="1"/>
      <c r="V853" s="5"/>
      <c r="W853" s="5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37" t="e">
        <f>BQ853+BP853+BO853+BN853+BM853+#REF!+#REF!+BG853+BF853+#REF!+BC853+#REF!+#REF!+AY853+#REF!+#REF!+#REF!+#REF!+AS853+#REF!+#REF!+#REF!+#REF!+AM853+AK853+#REF!+#REF!+#REF!+AF853+AD853+AC853+AB853+BL853+AA853+Z853+Y853+X853+U853+T853+S853+R853+Q853+P853+O853+N853+M853+L853+K853+J853+I853+H853</f>
        <v>#REF!</v>
      </c>
    </row>
    <row r="854" spans="1:70" hidden="1">
      <c r="A854" s="6" t="s">
        <v>6598</v>
      </c>
      <c r="B854" s="6" t="s">
        <v>5697</v>
      </c>
      <c r="C854" s="6" t="s">
        <v>151</v>
      </c>
      <c r="D854" s="6"/>
      <c r="E854" s="6" t="s">
        <v>8192</v>
      </c>
      <c r="F854" s="6" t="s">
        <v>1165</v>
      </c>
      <c r="G854" s="6"/>
      <c r="H854" s="1"/>
      <c r="I854" s="5"/>
      <c r="J854" s="5"/>
      <c r="K854" s="1"/>
      <c r="L854" s="5"/>
      <c r="M854" s="5"/>
      <c r="N854" s="26"/>
      <c r="O854" s="1"/>
      <c r="P854" s="1"/>
      <c r="Q854" s="1"/>
      <c r="R854" s="1"/>
      <c r="S854" s="1"/>
      <c r="T854" s="1"/>
      <c r="U854" s="1"/>
      <c r="V854" s="5"/>
      <c r="W854" s="5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37" t="e">
        <f>BQ854+BP854+BO854+BN854+BM854+#REF!+#REF!+BG854+BF854+#REF!+BC854+#REF!+#REF!+AY854+#REF!+#REF!+#REF!+#REF!+AS854+#REF!+#REF!+#REF!+#REF!+AM854+AK854+#REF!+#REF!+#REF!+AF854+AD854+AC854+AB854+BL854+AA854+Z854+Y854+X854+U854+T854+S854+R854+Q854+P854+O854+N854+M854+L854+K854+J854+I854+H854</f>
        <v>#REF!</v>
      </c>
    </row>
    <row r="855" spans="1:70" hidden="1">
      <c r="A855" s="6" t="s">
        <v>1499</v>
      </c>
      <c r="B855" s="6" t="s">
        <v>1500</v>
      </c>
      <c r="C855" s="6" t="s">
        <v>151</v>
      </c>
      <c r="D855" s="6"/>
      <c r="E855" s="6" t="s">
        <v>152</v>
      </c>
      <c r="F855" s="6" t="s">
        <v>1165</v>
      </c>
      <c r="G855" s="6"/>
      <c r="H855" s="1"/>
      <c r="I855" s="5"/>
      <c r="J855" s="5"/>
      <c r="K855" s="1"/>
      <c r="L855" s="5"/>
      <c r="M855" s="5"/>
      <c r="N855" s="26"/>
      <c r="O855" s="1"/>
      <c r="P855" s="1"/>
      <c r="Q855" s="1"/>
      <c r="R855" s="1"/>
      <c r="S855" s="1"/>
      <c r="T855" s="1"/>
      <c r="U855" s="1"/>
      <c r="V855" s="5"/>
      <c r="W855" s="5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37" t="e">
        <f>BQ855+BP855+BO855+BN855+BM855+#REF!+#REF!+BG855+BF855+#REF!+BC855+#REF!+#REF!+AY855+#REF!+#REF!+#REF!+#REF!+AS855+#REF!+#REF!+#REF!+#REF!+AM855+AK855+#REF!+#REF!+#REF!+AF855+AD855+AC855+AB855+BL855+AA855+Z855+Y855+X855+U855+T855+S855+R855+Q855+P855+O855+N855+M855+L855+K855+J855+I855+H855</f>
        <v>#REF!</v>
      </c>
    </row>
    <row r="856" spans="1:70" hidden="1">
      <c r="A856" s="7" t="s">
        <v>1273</v>
      </c>
      <c r="B856" s="7" t="s">
        <v>1274</v>
      </c>
      <c r="C856" s="7" t="s">
        <v>7</v>
      </c>
      <c r="D856" s="7" t="s">
        <v>8180</v>
      </c>
      <c r="E856" s="7" t="s">
        <v>13</v>
      </c>
      <c r="F856" s="7" t="s">
        <v>1165</v>
      </c>
      <c r="G856" s="25"/>
      <c r="H856" s="1"/>
      <c r="I856" s="5"/>
      <c r="J856" s="5"/>
      <c r="K856" s="1"/>
      <c r="L856" s="5"/>
      <c r="M856" s="5"/>
      <c r="N856" s="26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37">
        <f>BQ856+BP856+BO856+BN856+BM856+BG856+BF856+BC856+AY856+AS856+AM856+AL856+AK856+AF856+AE856+AD856+AC856+AB856+++BK856+BL856+AA856+Z856+Y856+X856+V856+U856+T856+S856+R856+Q856+P856+O856+N856+M856+L856+K856+J856+I856+H856+G856</f>
        <v>0</v>
      </c>
    </row>
    <row r="857" spans="1:70" hidden="1">
      <c r="A857" s="6" t="s">
        <v>1275</v>
      </c>
      <c r="B857" s="6" t="s">
        <v>1276</v>
      </c>
      <c r="C857" s="6" t="s">
        <v>7</v>
      </c>
      <c r="D857" s="6" t="s">
        <v>18</v>
      </c>
      <c r="E857" s="6" t="s">
        <v>13</v>
      </c>
      <c r="F857" s="6" t="s">
        <v>1165</v>
      </c>
      <c r="G857" s="6"/>
      <c r="H857" s="1"/>
      <c r="I857" s="5"/>
      <c r="J857" s="5"/>
      <c r="K857" s="1"/>
      <c r="L857" s="5"/>
      <c r="M857" s="5"/>
      <c r="N857" s="26"/>
      <c r="O857" s="1"/>
      <c r="P857" s="1"/>
      <c r="Q857" s="1"/>
      <c r="R857" s="1"/>
      <c r="S857" s="1"/>
      <c r="T857" s="1"/>
      <c r="U857" s="1"/>
      <c r="V857" s="5"/>
      <c r="W857" s="5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37" t="e">
        <f>BQ857+BP857+BO857+BN857+BM857+#REF!+#REF!+BG857+BF857+#REF!+BC857+#REF!+#REF!+AY857+#REF!+#REF!+#REF!+#REF!+AS857+#REF!+#REF!+#REF!+#REF!+AM857+AK857+#REF!+#REF!+#REF!+AF857+AD857+AC857+AB857+BL857+AA857+Z857+Y857+X857+U857+T857+S857+R857+Q857+P857+O857+N857+M857+L857+K857+J857+I857+H857</f>
        <v>#REF!</v>
      </c>
    </row>
    <row r="858" spans="1:70" hidden="1">
      <c r="A858" s="6" t="s">
        <v>1277</v>
      </c>
      <c r="B858" s="6" t="s">
        <v>1278</v>
      </c>
      <c r="C858" s="6" t="s">
        <v>7</v>
      </c>
      <c r="D858" s="6" t="s">
        <v>18</v>
      </c>
      <c r="E858" s="6" t="s">
        <v>31</v>
      </c>
      <c r="F858" s="6" t="s">
        <v>1165</v>
      </c>
      <c r="G858" s="6"/>
      <c r="H858" s="1"/>
      <c r="I858" s="5"/>
      <c r="J858" s="5"/>
      <c r="K858" s="1"/>
      <c r="L858" s="5"/>
      <c r="M858" s="5"/>
      <c r="N858" s="26"/>
      <c r="O858" s="1"/>
      <c r="P858" s="1"/>
      <c r="Q858" s="1"/>
      <c r="R858" s="1"/>
      <c r="S858" s="1"/>
      <c r="T858" s="1"/>
      <c r="U858" s="1"/>
      <c r="V858" s="5"/>
      <c r="W858" s="5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37" t="e">
        <f>BQ858+BP858+BO858+BN858+BM858+#REF!+#REF!+BG858+BF858+#REF!+BC858+#REF!+#REF!+AY858+#REF!+#REF!+#REF!+#REF!+AS858+#REF!+#REF!+#REF!+#REF!+AM858+AK858+#REF!+#REF!+#REF!+AF858+AD858+AC858+AB858+BL858+AA858+Z858+Y858+X858+U858+T858+S858+R858+Q858+P858+O858+N858+M858+L858+K858+J858+I858+H858</f>
        <v>#REF!</v>
      </c>
    </row>
    <row r="859" spans="1:70" hidden="1">
      <c r="A859" s="6" t="s">
        <v>1279</v>
      </c>
      <c r="B859" s="6" t="s">
        <v>1280</v>
      </c>
      <c r="C859" s="6" t="s">
        <v>7</v>
      </c>
      <c r="D859" s="6" t="s">
        <v>18</v>
      </c>
      <c r="E859" s="6" t="s">
        <v>31</v>
      </c>
      <c r="F859" s="6" t="s">
        <v>1165</v>
      </c>
      <c r="G859" s="6"/>
      <c r="H859" s="1"/>
      <c r="I859" s="5"/>
      <c r="J859" s="5"/>
      <c r="K859" s="1"/>
      <c r="L859" s="5"/>
      <c r="M859" s="5"/>
      <c r="N859" s="26"/>
      <c r="O859" s="1"/>
      <c r="P859" s="1"/>
      <c r="Q859" s="1"/>
      <c r="R859" s="1"/>
      <c r="S859" s="1"/>
      <c r="T859" s="1"/>
      <c r="U859" s="1"/>
      <c r="V859" s="5"/>
      <c r="W859" s="5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37" t="e">
        <f>BQ859+BP859+BO859+BN859+BM859+#REF!+#REF!+BG859+BF859+#REF!+BC859+#REF!+#REF!+AY859+#REF!+#REF!+#REF!+#REF!+AS859+#REF!+#REF!+#REF!+#REF!+AM859+AK859+#REF!+#REF!+#REF!+AF859+AD859+AC859+AB859+BL859+AA859+Z859+Y859+X859+U859+T859+S859+R859+Q859+P859+O859+N859+M859+L859+K859+J859+I859+H859</f>
        <v>#REF!</v>
      </c>
    </row>
    <row r="860" spans="1:70" hidden="1">
      <c r="A860" s="6">
        <v>350002317</v>
      </c>
      <c r="B860" s="6" t="s">
        <v>1281</v>
      </c>
      <c r="C860" s="6" t="s">
        <v>7</v>
      </c>
      <c r="D860" s="6" t="s">
        <v>18</v>
      </c>
      <c r="E860" s="6" t="s">
        <v>31</v>
      </c>
      <c r="F860" s="6" t="s">
        <v>1165</v>
      </c>
      <c r="G860" s="6"/>
      <c r="H860" s="1"/>
      <c r="I860" s="5"/>
      <c r="J860" s="5"/>
      <c r="K860" s="1"/>
      <c r="L860" s="5"/>
      <c r="M860" s="5"/>
      <c r="N860" s="26"/>
      <c r="O860" s="1"/>
      <c r="P860" s="1"/>
      <c r="Q860" s="1"/>
      <c r="R860" s="1"/>
      <c r="S860" s="1"/>
      <c r="T860" s="1"/>
      <c r="U860" s="1"/>
      <c r="V860" s="5"/>
      <c r="W860" s="5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37" t="e">
        <f>BQ860+BP860+BO860+BN860+BM860+#REF!+#REF!+BG860+BF860+#REF!+BC860+#REF!+#REF!+AY860+#REF!+#REF!+#REF!+#REF!+AS860+#REF!+#REF!+#REF!+#REF!+AM860+AK860+#REF!+#REF!+#REF!+AF860+AD860+AC860+AB860+BL860+AA860+Z860+Y860+X860+U860+T860+S860+R860+Q860+P860+O860+N860+M860+L860+K860+J860+I860+H860</f>
        <v>#REF!</v>
      </c>
    </row>
    <row r="861" spans="1:70" hidden="1">
      <c r="A861" s="6" t="s">
        <v>1282</v>
      </c>
      <c r="B861" s="6" t="s">
        <v>1283</v>
      </c>
      <c r="C861" s="6" t="s">
        <v>7</v>
      </c>
      <c r="D861" s="6" t="s">
        <v>18</v>
      </c>
      <c r="E861" s="6" t="s">
        <v>31</v>
      </c>
      <c r="F861" s="6" t="s">
        <v>1165</v>
      </c>
      <c r="G861" s="6"/>
      <c r="H861" s="1"/>
      <c r="I861" s="5"/>
      <c r="J861" s="5"/>
      <c r="K861" s="1"/>
      <c r="L861" s="5"/>
      <c r="M861" s="5"/>
      <c r="N861" s="26"/>
      <c r="O861" s="1"/>
      <c r="P861" s="1"/>
      <c r="Q861" s="1"/>
      <c r="R861" s="1"/>
      <c r="S861" s="1"/>
      <c r="T861" s="1"/>
      <c r="U861" s="1"/>
      <c r="V861" s="5"/>
      <c r="W861" s="5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37" t="e">
        <f>BQ861+BP861+BO861+BN861+BM861+#REF!+#REF!+BG861+BF861+#REF!+BC861+#REF!+#REF!+AY861+#REF!+#REF!+#REF!+#REF!+AS861+#REF!+#REF!+#REF!+#REF!+AM861+AK861+#REF!+#REF!+#REF!+AF861+AD861+AC861+AB861+BL861+AA861+Z861+Y861+X861+U861+T861+S861+R861+Q861+P861+O861+N861+M861+L861+K861+J861+I861+H861</f>
        <v>#REF!</v>
      </c>
    </row>
    <row r="862" spans="1:70">
      <c r="A862" s="6" t="s">
        <v>1284</v>
      </c>
      <c r="B862" s="6" t="s">
        <v>1285</v>
      </c>
      <c r="C862" s="6" t="s">
        <v>7</v>
      </c>
      <c r="D862" s="6" t="s">
        <v>18</v>
      </c>
      <c r="E862" s="6" t="s">
        <v>13</v>
      </c>
      <c r="F862" s="6" t="s">
        <v>1165</v>
      </c>
      <c r="G862" s="6"/>
      <c r="H862" s="1"/>
      <c r="I862" s="5"/>
      <c r="J862" s="5"/>
      <c r="K862" s="1"/>
      <c r="L862" s="5"/>
      <c r="M862" s="5"/>
      <c r="N862" s="26"/>
      <c r="O862" s="1"/>
      <c r="P862" s="1"/>
      <c r="Q862" s="1"/>
      <c r="R862" s="1"/>
      <c r="S862" s="1"/>
      <c r="T862" s="1"/>
      <c r="V862" s="5"/>
      <c r="W862" s="1">
        <f>1000*11.3003470820889</f>
        <v>11300.3470820889</v>
      </c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37">
        <f>BQ862+BP862+BO862+BN862+BM862+BG862+BF862+BC862+AY862+AS862+AM862+AL862+AK862+AF862+AE862+AD862+AC862+AB862+BK862+BL862+AA862+Z862+Y862+X862+V862+U862+T862+S862+R862+Q862+P862+O862+N862+M862+L862+K862+J862+I862+H862+G862+AX862+W862</f>
        <v>11300.3470820889</v>
      </c>
    </row>
    <row r="863" spans="1:70" hidden="1">
      <c r="A863" s="6" t="s">
        <v>1286</v>
      </c>
      <c r="B863" s="6" t="s">
        <v>1287</v>
      </c>
      <c r="C863" s="6" t="s">
        <v>7</v>
      </c>
      <c r="D863" s="6" t="s">
        <v>18</v>
      </c>
      <c r="E863" s="6" t="s">
        <v>13</v>
      </c>
      <c r="F863" s="6" t="s">
        <v>1165</v>
      </c>
      <c r="G863" s="6"/>
      <c r="H863" s="1"/>
      <c r="I863" s="5"/>
      <c r="J863" s="5"/>
      <c r="K863" s="1"/>
      <c r="L863" s="5"/>
      <c r="M863" s="5"/>
      <c r="N863" s="26"/>
      <c r="O863" s="1"/>
      <c r="P863" s="1"/>
      <c r="Q863" s="1"/>
      <c r="R863" s="1"/>
      <c r="S863" s="1"/>
      <c r="T863" s="1"/>
      <c r="U863" s="1"/>
      <c r="V863" s="5"/>
      <c r="W863" s="5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37" t="e">
        <f>BQ863+BP863+BO863+BN863+BM863+#REF!+#REF!+BG863+BF863+#REF!+BC863+#REF!+#REF!+AY863+#REF!+#REF!+#REF!+#REF!+AS863+#REF!+#REF!+#REF!+#REF!+AM863+AK863+#REF!+#REF!+#REF!+AF863+AD863+AC863+AB863+BL863+AA863+Z863+Y863+X863+U863+T863+S863+R863+Q863+P863+O863+N863+M863+L863+K863+J863+I863+H863</f>
        <v>#REF!</v>
      </c>
    </row>
    <row r="864" spans="1:70" hidden="1">
      <c r="A864" s="6" t="s">
        <v>1288</v>
      </c>
      <c r="B864" s="6" t="s">
        <v>1289</v>
      </c>
      <c r="C864" s="6" t="s">
        <v>7</v>
      </c>
      <c r="D864" s="6" t="s">
        <v>18</v>
      </c>
      <c r="E864" s="6" t="s">
        <v>13</v>
      </c>
      <c r="F864" s="6" t="s">
        <v>1165</v>
      </c>
      <c r="G864" s="6"/>
      <c r="H864" s="1"/>
      <c r="I864" s="5"/>
      <c r="J864" s="5"/>
      <c r="K864" s="1"/>
      <c r="L864" s="5"/>
      <c r="M864" s="5"/>
      <c r="N864" s="26"/>
      <c r="O864" s="1"/>
      <c r="P864" s="1"/>
      <c r="Q864" s="1"/>
      <c r="R864" s="1"/>
      <c r="S864" s="1"/>
      <c r="T864" s="1"/>
      <c r="U864" s="1"/>
      <c r="V864" s="5"/>
      <c r="W864" s="5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37" t="e">
        <f>BQ864+BP864+BO864+BN864+BM864+#REF!+#REF!+BG864+BF864+#REF!+BC864+#REF!+#REF!+AY864+#REF!+#REF!+#REF!+#REF!+AS864+#REF!+#REF!+#REF!+#REF!+AM864+AK864+#REF!+#REF!+#REF!+AF864+AD864+AC864+AB864+BL864+AA864+Z864+Y864+X864+U864+T864+S864+R864+Q864+P864+O864+N864+M864+L864+K864+J864+I864+H864</f>
        <v>#REF!</v>
      </c>
    </row>
    <row r="865" spans="1:70" hidden="1">
      <c r="A865" s="6" t="s">
        <v>1501</v>
      </c>
      <c r="B865" s="6" t="s">
        <v>1502</v>
      </c>
      <c r="C865" s="6" t="s">
        <v>151</v>
      </c>
      <c r="D865" s="6"/>
      <c r="E865" s="6" t="s">
        <v>152</v>
      </c>
      <c r="F865" s="6" t="s">
        <v>1165</v>
      </c>
      <c r="G865" s="6"/>
      <c r="H865" s="1"/>
      <c r="I865" s="5"/>
      <c r="J865" s="5"/>
      <c r="K865" s="1"/>
      <c r="L865" s="5"/>
      <c r="M865" s="5"/>
      <c r="N865" s="26"/>
      <c r="O865" s="1"/>
      <c r="P865" s="1"/>
      <c r="Q865" s="1"/>
      <c r="R865" s="1"/>
      <c r="S865" s="1"/>
      <c r="T865" s="1"/>
      <c r="U865" s="1"/>
      <c r="V865" s="5"/>
      <c r="W865" s="5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37" t="e">
        <f>BQ865+BP865+BO865+BN865+BM865+#REF!+#REF!+BG865+BF865+#REF!+BC865+#REF!+#REF!+AY865+#REF!+#REF!+#REF!+#REF!+AS865+#REF!+#REF!+#REF!+#REF!+AM865+AK865+#REF!+#REF!+#REF!+AF865+AD865+AC865+AB865+BL865+AA865+Z865+Y865+X865+U865+T865+S865+R865+Q865+P865+O865+N865+M865+L865+K865+J865+I865+H865</f>
        <v>#REF!</v>
      </c>
    </row>
    <row r="866" spans="1:70">
      <c r="A866" s="7" t="s">
        <v>1290</v>
      </c>
      <c r="B866" s="7" t="s">
        <v>1291</v>
      </c>
      <c r="C866" s="7" t="s">
        <v>7</v>
      </c>
      <c r="D866" s="7" t="s">
        <v>8180</v>
      </c>
      <c r="E866" s="7" t="s">
        <v>9</v>
      </c>
      <c r="F866" s="7" t="s">
        <v>1165</v>
      </c>
      <c r="G866" s="25"/>
      <c r="H866" s="1"/>
      <c r="I866" s="5"/>
      <c r="J866" s="5"/>
      <c r="K866" s="1"/>
      <c r="L866" s="5"/>
      <c r="M866" s="5"/>
      <c r="N866" s="26"/>
      <c r="O866" s="1"/>
      <c r="P866" s="1">
        <f>1000*55.28918</f>
        <v>55289.18</v>
      </c>
      <c r="Q866" s="1"/>
      <c r="R866" s="1"/>
      <c r="S866" s="1"/>
      <c r="T866" s="1"/>
      <c r="U866" s="1">
        <v>1000</v>
      </c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37">
        <f>BQ866+BP866+BO866+BN866+BM866+BG866+BF866+BC866+AY866+AS866+AM866+AL866+AK866+AF866+AE866+AD866+AC866+AB866+BK866+BL866+AA866+Z866+Y866+X866+V866+U866+T866+S866+R866+Q866+P866+O866+N866+M866+L866+K866+J866+I866+H866+G866+AX866+W866</f>
        <v>56289.18</v>
      </c>
    </row>
    <row r="867" spans="1:70" hidden="1">
      <c r="A867" s="6" t="s">
        <v>1292</v>
      </c>
      <c r="B867" s="6" t="s">
        <v>1293</v>
      </c>
      <c r="C867" s="6" t="s">
        <v>7</v>
      </c>
      <c r="D867" s="6" t="s">
        <v>18</v>
      </c>
      <c r="E867" s="6" t="s">
        <v>13</v>
      </c>
      <c r="F867" s="6" t="s">
        <v>1165</v>
      </c>
      <c r="G867" s="6"/>
      <c r="H867" s="1"/>
      <c r="I867" s="5"/>
      <c r="J867" s="5"/>
      <c r="K867" s="1"/>
      <c r="L867" s="5"/>
      <c r="M867" s="5"/>
      <c r="N867" s="26"/>
      <c r="O867" s="1"/>
      <c r="P867" s="1"/>
      <c r="Q867" s="1"/>
      <c r="R867" s="1"/>
      <c r="S867" s="1"/>
      <c r="T867" s="1"/>
      <c r="U867" s="1"/>
      <c r="V867" s="5"/>
      <c r="W867" s="5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37" t="e">
        <f>BQ867+BP867+BO867+BN867+BM867+#REF!+#REF!+BG867+BF867+#REF!+BC867+#REF!+#REF!+AY867+#REF!+#REF!+#REF!+#REF!+AS867+#REF!+#REF!+#REF!+#REF!+AM867+AK867+#REF!+#REF!+#REF!+AF867+AD867+AC867+AB867+BL867+AA867+Z867+Y867+X867+U867+T867+S867+R867+Q867+P867+O867+N867+M867+L867+K867+J867+I867+H867</f>
        <v>#REF!</v>
      </c>
    </row>
    <row r="868" spans="1:70" hidden="1">
      <c r="A868" s="6" t="s">
        <v>1294</v>
      </c>
      <c r="B868" s="6" t="s">
        <v>1295</v>
      </c>
      <c r="C868" s="6" t="s">
        <v>7</v>
      </c>
      <c r="D868" s="6" t="s">
        <v>18</v>
      </c>
      <c r="E868" s="6" t="s">
        <v>13</v>
      </c>
      <c r="F868" s="6" t="s">
        <v>1165</v>
      </c>
      <c r="G868" s="6"/>
      <c r="H868" s="1"/>
      <c r="I868" s="5"/>
      <c r="J868" s="5"/>
      <c r="K868" s="1"/>
      <c r="L868" s="5"/>
      <c r="M868" s="5"/>
      <c r="N868" s="26"/>
      <c r="O868" s="1"/>
      <c r="P868" s="1"/>
      <c r="Q868" s="1"/>
      <c r="R868" s="1"/>
      <c r="S868" s="1"/>
      <c r="T868" s="1"/>
      <c r="U868" s="1"/>
      <c r="V868" s="5"/>
      <c r="W868" s="5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37" t="e">
        <f>BQ868+BP868+BO868+BN868+BM868+#REF!+#REF!+BG868+BF868+#REF!+BC868+#REF!+#REF!+AY868+#REF!+#REF!+#REF!+#REF!+AS868+#REF!+#REF!+#REF!+#REF!+AM868+AK868+#REF!+#REF!+#REF!+AF868+AD868+AC868+AB868+BL868+AA868+Z868+Y868+X868+U868+T868+S868+R868+Q868+P868+O868+N868+M868+L868+K868+J868+I868+H868</f>
        <v>#REF!</v>
      </c>
    </row>
    <row r="869" spans="1:70" hidden="1">
      <c r="A869" s="6" t="s">
        <v>1296</v>
      </c>
      <c r="B869" s="6" t="s">
        <v>1297</v>
      </c>
      <c r="C869" s="6" t="s">
        <v>7</v>
      </c>
      <c r="D869" s="6" t="s">
        <v>8180</v>
      </c>
      <c r="E869" s="6" t="s">
        <v>13</v>
      </c>
      <c r="F869" s="6" t="s">
        <v>1165</v>
      </c>
      <c r="G869" s="6"/>
      <c r="H869" s="1"/>
      <c r="I869" s="5"/>
      <c r="J869" s="5"/>
      <c r="K869" s="1"/>
      <c r="L869" s="5"/>
      <c r="M869" s="5"/>
      <c r="N869" s="26"/>
      <c r="O869" s="1"/>
      <c r="P869" s="1"/>
      <c r="Q869" s="1"/>
      <c r="R869" s="1"/>
      <c r="S869" s="1"/>
      <c r="T869" s="1"/>
      <c r="U869" s="1"/>
      <c r="V869" s="5"/>
      <c r="W869" s="5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37" t="e">
        <f>BQ869+BP869+BO869+BN869+BM869+#REF!+#REF!+BG869+BF869+#REF!+BC869+#REF!+#REF!+AY869+#REF!+#REF!+#REF!+#REF!+AS869+#REF!+#REF!+#REF!+#REF!+AM869+AK869+#REF!+#REF!+#REF!+AF869+AD869+AC869+AB869+BL869+AA869+Z869+Y869+X869+U869+T869+S869+R869+Q869+P869+O869+N869+M869+L869+K869+J869+I869+H869</f>
        <v>#REF!</v>
      </c>
    </row>
    <row r="870" spans="1:70" hidden="1">
      <c r="A870" s="6" t="s">
        <v>1503</v>
      </c>
      <c r="B870" s="6" t="s">
        <v>1504</v>
      </c>
      <c r="C870" s="6" t="s">
        <v>151</v>
      </c>
      <c r="D870" s="6"/>
      <c r="E870" s="6" t="s">
        <v>152</v>
      </c>
      <c r="F870" s="6" t="s">
        <v>1165</v>
      </c>
      <c r="G870" s="6"/>
      <c r="H870" s="1"/>
      <c r="I870" s="5"/>
      <c r="J870" s="5"/>
      <c r="K870" s="1"/>
      <c r="L870" s="5"/>
      <c r="M870" s="5"/>
      <c r="N870" s="26"/>
      <c r="O870" s="1"/>
      <c r="P870" s="1"/>
      <c r="Q870" s="1"/>
      <c r="R870" s="1"/>
      <c r="S870" s="1"/>
      <c r="T870" s="1"/>
      <c r="U870" s="1"/>
      <c r="V870" s="5"/>
      <c r="W870" s="5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37" t="e">
        <f>BQ870+BP870+BO870+BN870+BM870+#REF!+#REF!+BG870+BF870+#REF!+BC870+#REF!+#REF!+AY870+#REF!+#REF!+#REF!+#REF!+AS870+#REF!+#REF!+#REF!+#REF!+AM870+AK870+#REF!+#REF!+#REF!+AF870+AD870+AC870+AB870+BL870+AA870+Z870+Y870+X870+U870+T870+S870+R870+Q870+P870+O870+N870+M870+L870+K870+J870+I870+H870</f>
        <v>#REF!</v>
      </c>
    </row>
    <row r="871" spans="1:70">
      <c r="A871" s="7" t="s">
        <v>1298</v>
      </c>
      <c r="B871" s="7" t="s">
        <v>1299</v>
      </c>
      <c r="C871" s="7" t="s">
        <v>7</v>
      </c>
      <c r="D871" s="7" t="s">
        <v>8180</v>
      </c>
      <c r="E871" s="7" t="s">
        <v>28</v>
      </c>
      <c r="F871" s="7" t="s">
        <v>1165</v>
      </c>
      <c r="G871" s="25"/>
      <c r="H871" s="1"/>
      <c r="I871" s="1"/>
      <c r="J871" s="1"/>
      <c r="K871" s="1"/>
      <c r="L871" s="5"/>
      <c r="M871" s="5"/>
      <c r="N871" s="26"/>
      <c r="O871" s="1"/>
      <c r="P871" s="1">
        <f>1000*123.354648</f>
        <v>123354.648</v>
      </c>
      <c r="Q871" s="1"/>
      <c r="R871" s="1"/>
      <c r="S871" s="1"/>
      <c r="T871" s="1"/>
      <c r="U871" s="1">
        <v>10000</v>
      </c>
      <c r="V871" s="1"/>
      <c r="W871" s="1">
        <f>1000*561.788683509565</f>
        <v>561788.68350956496</v>
      </c>
      <c r="X871" s="1"/>
      <c r="Y871" s="1"/>
      <c r="Z871" s="1"/>
      <c r="AA871" s="1"/>
      <c r="AB871" s="1"/>
      <c r="AC871" s="1"/>
      <c r="AD871" s="1"/>
      <c r="AE871" s="1"/>
      <c r="AF871" s="1">
        <v>172241</v>
      </c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37">
        <f>BQ871+BP871+BO871+BN871+BM871+BG871+BF871+BC871+AY871+AS871+AM871+AL871+AK871+AF871+AE871+AD871+AC871+AB871+BK871+BL871+AA871+Z871+Y871+X871+V871+U871+T871+S871+R871+Q871+P871+O871+N871+M871+L871+K871+J871+I871+H871+G871+AX871+W871</f>
        <v>867384.331509565</v>
      </c>
    </row>
    <row r="872" spans="1:70" hidden="1">
      <c r="A872" s="6" t="s">
        <v>1300</v>
      </c>
      <c r="B872" s="6" t="s">
        <v>1301</v>
      </c>
      <c r="C872" s="6" t="s">
        <v>7</v>
      </c>
      <c r="D872" s="6" t="s">
        <v>18</v>
      </c>
      <c r="E872" s="6" t="s">
        <v>360</v>
      </c>
      <c r="F872" s="6" t="s">
        <v>1165</v>
      </c>
      <c r="G872" s="6"/>
      <c r="H872" s="1"/>
      <c r="I872" s="5"/>
      <c r="J872" s="5"/>
      <c r="K872" s="1"/>
      <c r="L872" s="5"/>
      <c r="M872" s="5"/>
      <c r="N872" s="26"/>
      <c r="O872" s="1"/>
      <c r="P872" s="1"/>
      <c r="Q872" s="1"/>
      <c r="R872" s="1"/>
      <c r="S872" s="1"/>
      <c r="T872" s="1"/>
      <c r="U872" s="1"/>
      <c r="V872" s="5"/>
      <c r="W872" s="5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37" t="e">
        <f>BQ872+BP872+BO872+BN872+BM872+#REF!+#REF!+BG872+BF872+#REF!+BC872+#REF!+#REF!+AY872+#REF!+#REF!+#REF!+#REF!+AS872+#REF!+#REF!+#REF!+#REF!+AM872+AK872+#REF!+#REF!+#REF!+AF872+AD872+AC872+AB872+BL872+AA872+Z872+Y872+X872+U872+T872+S872+R872+Q872+P872+O872+N872+M872+L872+K872+J872+I872+H872</f>
        <v>#REF!</v>
      </c>
    </row>
    <row r="873" spans="1:70" hidden="1">
      <c r="A873" s="6" t="s">
        <v>1302</v>
      </c>
      <c r="B873" s="6" t="s">
        <v>1303</v>
      </c>
      <c r="C873" s="6" t="s">
        <v>7</v>
      </c>
      <c r="D873" s="6" t="s">
        <v>67</v>
      </c>
      <c r="E873" s="6" t="s">
        <v>67</v>
      </c>
      <c r="F873" s="6" t="s">
        <v>1165</v>
      </c>
      <c r="G873" s="6"/>
      <c r="H873" s="1"/>
      <c r="I873" s="5"/>
      <c r="J873" s="5"/>
      <c r="K873" s="1"/>
      <c r="L873" s="5"/>
      <c r="M873" s="5"/>
      <c r="N873" s="26"/>
      <c r="O873" s="1"/>
      <c r="P873" s="1"/>
      <c r="Q873" s="1"/>
      <c r="R873" s="1"/>
      <c r="S873" s="1"/>
      <c r="T873" s="1"/>
      <c r="U873" s="1"/>
      <c r="V873" s="5"/>
      <c r="W873" s="5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37" t="e">
        <f>BQ873+BP873+BO873+BN873+BM873+#REF!+#REF!+BG873+BF873+#REF!+BC873+#REF!+#REF!+AY873+#REF!+#REF!+#REF!+#REF!+AS873+#REF!+#REF!+#REF!+#REF!+AM873+AK873+#REF!+#REF!+#REF!+AF873+AD873+AC873+AB873+BL873+AA873+Z873+Y873+X873+U873+T873+S873+R873+Q873+P873+O873+N873+M873+L873+K873+J873+I873+H873</f>
        <v>#REF!</v>
      </c>
    </row>
    <row r="874" spans="1:70" hidden="1">
      <c r="A874" s="6" t="s">
        <v>1304</v>
      </c>
      <c r="B874" s="6" t="s">
        <v>1305</v>
      </c>
      <c r="C874" s="6" t="s">
        <v>7</v>
      </c>
      <c r="D874" s="6" t="s">
        <v>18</v>
      </c>
      <c r="E874" s="6" t="s">
        <v>13</v>
      </c>
      <c r="F874" s="6" t="s">
        <v>1165</v>
      </c>
      <c r="G874" s="6"/>
      <c r="H874" s="1"/>
      <c r="I874" s="5"/>
      <c r="J874" s="5"/>
      <c r="K874" s="1"/>
      <c r="L874" s="5"/>
      <c r="M874" s="5"/>
      <c r="N874" s="26"/>
      <c r="O874" s="1"/>
      <c r="P874" s="1"/>
      <c r="Q874" s="1"/>
      <c r="R874" s="1"/>
      <c r="S874" s="1"/>
      <c r="T874" s="1"/>
      <c r="U874" s="1"/>
      <c r="V874" s="5"/>
      <c r="W874" s="5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37" t="e">
        <f>BQ874+BP874+BO874+BN874+BM874+#REF!+#REF!+BG874+BF874+#REF!+BC874+#REF!+#REF!+AY874+#REF!+#REF!+#REF!+#REF!+AS874+#REF!+#REF!+#REF!+#REF!+AM874+AK874+#REF!+#REF!+#REF!+AF874+AD874+AC874+AB874+BL874+AA874+Z874+Y874+X874+U874+T874+S874+R874+Q874+P874+O874+N874+M874+L874+K874+J874+I874+H874</f>
        <v>#REF!</v>
      </c>
    </row>
    <row r="875" spans="1:70" hidden="1">
      <c r="A875" s="6" t="s">
        <v>1306</v>
      </c>
      <c r="B875" s="6" t="s">
        <v>1307</v>
      </c>
      <c r="C875" s="6" t="s">
        <v>7</v>
      </c>
      <c r="D875" s="6" t="s">
        <v>67</v>
      </c>
      <c r="E875" s="6" t="s">
        <v>67</v>
      </c>
      <c r="F875" s="6" t="s">
        <v>1165</v>
      </c>
      <c r="G875" s="6"/>
      <c r="H875" s="1"/>
      <c r="I875" s="5"/>
      <c r="J875" s="5"/>
      <c r="K875" s="1"/>
      <c r="L875" s="5"/>
      <c r="M875" s="5"/>
      <c r="N875" s="26"/>
      <c r="O875" s="1"/>
      <c r="P875" s="1"/>
      <c r="Q875" s="1"/>
      <c r="R875" s="1"/>
      <c r="S875" s="1"/>
      <c r="T875" s="1"/>
      <c r="U875" s="1"/>
      <c r="V875" s="5"/>
      <c r="W875" s="5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37" t="e">
        <f>BQ875+BP875+BO875+BN875+BM875+#REF!+#REF!+BG875+BF875+#REF!+BC875+#REF!+#REF!+AY875+#REF!+#REF!+#REF!+#REF!+AS875+#REF!+#REF!+#REF!+#REF!+AM875+AK875+#REF!+#REF!+#REF!+AF875+AD875+AC875+AB875+BL875+AA875+Z875+Y875+X875+U875+T875+S875+R875+Q875+P875+O875+N875+M875+L875+K875+J875+I875+H875</f>
        <v>#REF!</v>
      </c>
    </row>
    <row r="876" spans="1:70" hidden="1">
      <c r="A876" s="6" t="s">
        <v>1308</v>
      </c>
      <c r="B876" s="6" t="s">
        <v>1309</v>
      </c>
      <c r="C876" s="6" t="s">
        <v>7</v>
      </c>
      <c r="D876" s="6" t="s">
        <v>67</v>
      </c>
      <c r="E876" s="6" t="s">
        <v>67</v>
      </c>
      <c r="F876" s="6" t="s">
        <v>1165</v>
      </c>
      <c r="G876" s="6"/>
      <c r="H876" s="1"/>
      <c r="I876" s="5"/>
      <c r="J876" s="5"/>
      <c r="K876" s="1"/>
      <c r="L876" s="5"/>
      <c r="M876" s="5"/>
      <c r="N876" s="26"/>
      <c r="O876" s="1"/>
      <c r="P876" s="1"/>
      <c r="Q876" s="1"/>
      <c r="R876" s="1"/>
      <c r="S876" s="1"/>
      <c r="T876" s="1"/>
      <c r="U876" s="1"/>
      <c r="V876" s="5"/>
      <c r="W876" s="5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37" t="e">
        <f>BQ876+BP876+BO876+BN876+BM876+#REF!+#REF!+BG876+BF876+#REF!+BC876+#REF!+#REF!+AY876+#REF!+#REF!+#REF!+#REF!+AS876+#REF!+#REF!+#REF!+#REF!+AM876+AK876+#REF!+#REF!+#REF!+AF876+AD876+AC876+AB876+BL876+AA876+Z876+Y876+X876+U876+T876+S876+R876+Q876+P876+O876+N876+M876+L876+K876+J876+I876+H876</f>
        <v>#REF!</v>
      </c>
    </row>
    <row r="877" spans="1:70" hidden="1">
      <c r="A877" s="6" t="s">
        <v>1310</v>
      </c>
      <c r="B877" s="6" t="s">
        <v>1311</v>
      </c>
      <c r="C877" s="6" t="s">
        <v>7</v>
      </c>
      <c r="D877" s="6" t="s">
        <v>67</v>
      </c>
      <c r="E877" s="6" t="s">
        <v>67</v>
      </c>
      <c r="F877" s="6" t="s">
        <v>1165</v>
      </c>
      <c r="G877" s="6"/>
      <c r="H877" s="1"/>
      <c r="I877" s="5"/>
      <c r="J877" s="5"/>
      <c r="K877" s="1"/>
      <c r="L877" s="5"/>
      <c r="M877" s="5"/>
      <c r="N877" s="26"/>
      <c r="O877" s="1"/>
      <c r="P877" s="1"/>
      <c r="Q877" s="1"/>
      <c r="R877" s="1"/>
      <c r="S877" s="1"/>
      <c r="T877" s="1"/>
      <c r="U877" s="1"/>
      <c r="V877" s="5"/>
      <c r="W877" s="5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37" t="e">
        <f>BQ877+BP877+BO877+BN877+BM877+#REF!+#REF!+BG877+BF877+#REF!+BC877+#REF!+#REF!+AY877+#REF!+#REF!+#REF!+#REF!+AS877+#REF!+#REF!+#REF!+#REF!+AM877+AK877+#REF!+#REF!+#REF!+AF877+AD877+AC877+AB877+BL877+AA877+Z877+Y877+X877+U877+T877+S877+R877+Q877+P877+O877+N877+M877+L877+K877+J877+I877+H877</f>
        <v>#REF!</v>
      </c>
    </row>
    <row r="878" spans="1:70" hidden="1">
      <c r="A878" s="6" t="s">
        <v>1312</v>
      </c>
      <c r="B878" s="6" t="s">
        <v>1313</v>
      </c>
      <c r="C878" s="6" t="s">
        <v>7</v>
      </c>
      <c r="D878" s="6" t="s">
        <v>67</v>
      </c>
      <c r="E878" s="6" t="s">
        <v>67</v>
      </c>
      <c r="F878" s="6" t="s">
        <v>1165</v>
      </c>
      <c r="G878" s="6"/>
      <c r="H878" s="1"/>
      <c r="I878" s="5"/>
      <c r="J878" s="5"/>
      <c r="K878" s="1"/>
      <c r="L878" s="5"/>
      <c r="M878" s="5"/>
      <c r="N878" s="26"/>
      <c r="O878" s="1"/>
      <c r="P878" s="1"/>
      <c r="Q878" s="1"/>
      <c r="R878" s="1"/>
      <c r="S878" s="1"/>
      <c r="T878" s="1"/>
      <c r="U878" s="1"/>
      <c r="V878" s="5"/>
      <c r="W878" s="5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37" t="e">
        <f>BQ878+BP878+BO878+BN878+BM878+#REF!+#REF!+BG878+BF878+#REF!+BC878+#REF!+#REF!+AY878+#REF!+#REF!+#REF!+#REF!+AS878+#REF!+#REF!+#REF!+#REF!+AM878+AK878+#REF!+#REF!+#REF!+AF878+AD878+AC878+AB878+BL878+AA878+Z878+Y878+X878+U878+T878+S878+R878+Q878+P878+O878+N878+M878+L878+K878+J878+I878+H878</f>
        <v>#REF!</v>
      </c>
    </row>
    <row r="879" spans="1:70" hidden="1">
      <c r="A879" s="6" t="s">
        <v>1505</v>
      </c>
      <c r="B879" s="6" t="s">
        <v>1506</v>
      </c>
      <c r="C879" s="6" t="s">
        <v>151</v>
      </c>
      <c r="D879" s="6"/>
      <c r="E879" s="6" t="s">
        <v>152</v>
      </c>
      <c r="F879" s="6" t="s">
        <v>1165</v>
      </c>
      <c r="G879" s="6"/>
      <c r="H879" s="1"/>
      <c r="I879" s="5"/>
      <c r="J879" s="5"/>
      <c r="K879" s="1"/>
      <c r="L879" s="5"/>
      <c r="M879" s="5"/>
      <c r="N879" s="26"/>
      <c r="O879" s="1"/>
      <c r="P879" s="1"/>
      <c r="Q879" s="1"/>
      <c r="R879" s="1"/>
      <c r="S879" s="1"/>
      <c r="T879" s="1"/>
      <c r="U879" s="1"/>
      <c r="V879" s="5"/>
      <c r="W879" s="5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37" t="e">
        <f>BQ879+BP879+BO879+BN879+BM879+#REF!+#REF!+BG879+BF879+#REF!+BC879+#REF!+#REF!+AY879+#REF!+#REF!+#REF!+#REF!+AS879+#REF!+#REF!+#REF!+#REF!+AM879+AK879+#REF!+#REF!+#REF!+AF879+AD879+AC879+AB879+BL879+AA879+Z879+Y879+X879+U879+T879+S879+R879+Q879+P879+O879+N879+M879+L879+K879+J879+I879+H879</f>
        <v>#REF!</v>
      </c>
    </row>
    <row r="880" spans="1:70" hidden="1">
      <c r="A880" s="6" t="s">
        <v>1507</v>
      </c>
      <c r="B880" s="6" t="s">
        <v>1508</v>
      </c>
      <c r="C880" s="6" t="s">
        <v>151</v>
      </c>
      <c r="D880" s="6"/>
      <c r="E880" s="6" t="s">
        <v>152</v>
      </c>
      <c r="F880" s="6" t="s">
        <v>1165</v>
      </c>
      <c r="G880" s="6"/>
      <c r="H880" s="1"/>
      <c r="I880" s="5"/>
      <c r="J880" s="5"/>
      <c r="K880" s="1"/>
      <c r="L880" s="5"/>
      <c r="M880" s="5"/>
      <c r="N880" s="26"/>
      <c r="O880" s="1"/>
      <c r="P880" s="1"/>
      <c r="Q880" s="1"/>
      <c r="R880" s="1"/>
      <c r="S880" s="1"/>
      <c r="T880" s="1"/>
      <c r="U880" s="1"/>
      <c r="V880" s="5"/>
      <c r="W880" s="5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37" t="e">
        <f>BQ880+BP880+BO880+BN880+BM880+#REF!+#REF!+BG880+BF880+#REF!+BC880+#REF!+#REF!+AY880+#REF!+#REF!+#REF!+#REF!+AS880+#REF!+#REF!+#REF!+#REF!+AM880+AK880+#REF!+#REF!+#REF!+AF880+AD880+AC880+AB880+BL880+AA880+Z880+Y880+X880+U880+T880+S880+R880+Q880+P880+O880+N880+M880+L880+K880+J880+I880+H880</f>
        <v>#REF!</v>
      </c>
    </row>
    <row r="881" spans="1:70" hidden="1">
      <c r="A881" s="6" t="s">
        <v>1314</v>
      </c>
      <c r="B881" s="6" t="s">
        <v>1315</v>
      </c>
      <c r="C881" s="6" t="s">
        <v>7</v>
      </c>
      <c r="D881" s="6" t="s">
        <v>67</v>
      </c>
      <c r="E881" s="6" t="s">
        <v>67</v>
      </c>
      <c r="F881" s="6" t="s">
        <v>1165</v>
      </c>
      <c r="G881" s="6"/>
      <c r="H881" s="1"/>
      <c r="I881" s="5"/>
      <c r="J881" s="5"/>
      <c r="K881" s="1"/>
      <c r="L881" s="5"/>
      <c r="M881" s="5"/>
      <c r="N881" s="26"/>
      <c r="O881" s="1"/>
      <c r="P881" s="1"/>
      <c r="Q881" s="1"/>
      <c r="R881" s="1"/>
      <c r="S881" s="1"/>
      <c r="T881" s="1"/>
      <c r="U881" s="1"/>
      <c r="V881" s="5"/>
      <c r="W881" s="5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37" t="e">
        <f>BQ881+BP881+BO881+BN881+BM881+#REF!+#REF!+BG881+BF881+#REF!+BC881+#REF!+#REF!+AY881+#REF!+#REF!+#REF!+#REF!+AS881+#REF!+#REF!+#REF!+#REF!+AM881+AK881+#REF!+#REF!+#REF!+AF881+AD881+AC881+AB881+BL881+AA881+Z881+Y881+X881+U881+T881+S881+R881+Q881+P881+O881+N881+M881+L881+K881+J881+I881+H881</f>
        <v>#REF!</v>
      </c>
    </row>
    <row r="882" spans="1:70" hidden="1">
      <c r="A882" s="6" t="s">
        <v>1316</v>
      </c>
      <c r="B882" s="6" t="s">
        <v>1317</v>
      </c>
      <c r="C882" s="6" t="s">
        <v>7</v>
      </c>
      <c r="D882" s="6" t="s">
        <v>67</v>
      </c>
      <c r="E882" s="6" t="s">
        <v>67</v>
      </c>
      <c r="F882" s="6" t="s">
        <v>1165</v>
      </c>
      <c r="G882" s="6"/>
      <c r="H882" s="1"/>
      <c r="I882" s="5"/>
      <c r="J882" s="5"/>
      <c r="K882" s="1"/>
      <c r="L882" s="5"/>
      <c r="M882" s="5"/>
      <c r="N882" s="26"/>
      <c r="O882" s="1"/>
      <c r="P882" s="1"/>
      <c r="Q882" s="1"/>
      <c r="R882" s="1"/>
      <c r="S882" s="1"/>
      <c r="T882" s="1"/>
      <c r="U882" s="1"/>
      <c r="V882" s="5"/>
      <c r="W882" s="5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37" t="e">
        <f>BQ882+BP882+BO882+BN882+BM882+#REF!+#REF!+BG882+BF882+#REF!+BC882+#REF!+#REF!+AY882+#REF!+#REF!+#REF!+#REF!+AS882+#REF!+#REF!+#REF!+#REF!+AM882+AK882+#REF!+#REF!+#REF!+AF882+AD882+AC882+AB882+BL882+AA882+Z882+Y882+X882+U882+T882+S882+R882+Q882+P882+O882+N882+M882+L882+K882+J882+I882+H882</f>
        <v>#REF!</v>
      </c>
    </row>
    <row r="883" spans="1:70" hidden="1">
      <c r="A883" s="6" t="s">
        <v>1318</v>
      </c>
      <c r="B883" s="6" t="s">
        <v>1319</v>
      </c>
      <c r="C883" s="6" t="s">
        <v>7</v>
      </c>
      <c r="D883" s="6" t="s">
        <v>67</v>
      </c>
      <c r="E883" s="6" t="s">
        <v>67</v>
      </c>
      <c r="F883" s="6" t="s">
        <v>1165</v>
      </c>
      <c r="G883" s="6"/>
      <c r="H883" s="1"/>
      <c r="I883" s="5"/>
      <c r="J883" s="5"/>
      <c r="K883" s="1"/>
      <c r="L883" s="5"/>
      <c r="M883" s="5"/>
      <c r="N883" s="26"/>
      <c r="O883" s="1"/>
      <c r="P883" s="1"/>
      <c r="Q883" s="1"/>
      <c r="R883" s="1"/>
      <c r="S883" s="1"/>
      <c r="T883" s="1"/>
      <c r="U883" s="1"/>
      <c r="V883" s="5"/>
      <c r="W883" s="5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37" t="e">
        <f>BQ883+BP883+BO883+BN883+BM883+#REF!+#REF!+BG883+BF883+#REF!+BC883+#REF!+#REF!+AY883+#REF!+#REF!+#REF!+#REF!+AS883+#REF!+#REF!+#REF!+#REF!+AM883+AK883+#REF!+#REF!+#REF!+AF883+AD883+AC883+AB883+BL883+AA883+Z883+Y883+X883+U883+T883+S883+R883+Q883+P883+O883+N883+M883+L883+K883+J883+I883+H883</f>
        <v>#REF!</v>
      </c>
    </row>
    <row r="884" spans="1:70" hidden="1">
      <c r="A884" s="6" t="s">
        <v>1509</v>
      </c>
      <c r="B884" s="6" t="s">
        <v>1510</v>
      </c>
      <c r="C884" s="6" t="s">
        <v>151</v>
      </c>
      <c r="D884" s="6"/>
      <c r="E884" s="6" t="s">
        <v>152</v>
      </c>
      <c r="F884" s="6" t="s">
        <v>1165</v>
      </c>
      <c r="G884" s="6"/>
      <c r="H884" s="1"/>
      <c r="I884" s="5"/>
      <c r="J884" s="5"/>
      <c r="K884" s="1"/>
      <c r="L884" s="5"/>
      <c r="M884" s="5"/>
      <c r="N884" s="26"/>
      <c r="O884" s="1"/>
      <c r="P884" s="1"/>
      <c r="Q884" s="1"/>
      <c r="R884" s="1"/>
      <c r="S884" s="1"/>
      <c r="T884" s="1"/>
      <c r="U884" s="1"/>
      <c r="V884" s="5"/>
      <c r="W884" s="5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37" t="e">
        <f>BQ884+BP884+BO884+BN884+BM884+#REF!+#REF!+BG884+BF884+#REF!+BC884+#REF!+#REF!+AY884+#REF!+#REF!+#REF!+#REF!+AS884+#REF!+#REF!+#REF!+#REF!+AM884+AK884+#REF!+#REF!+#REF!+AF884+AD884+AC884+AB884+BL884+AA884+Z884+Y884+X884+U884+T884+S884+R884+Q884+P884+O884+N884+M884+L884+K884+J884+I884+H884</f>
        <v>#REF!</v>
      </c>
    </row>
    <row r="885" spans="1:70" hidden="1">
      <c r="A885" s="6" t="s">
        <v>1511</v>
      </c>
      <c r="B885" s="6" t="s">
        <v>1512</v>
      </c>
      <c r="C885" s="6" t="s">
        <v>151</v>
      </c>
      <c r="D885" s="6"/>
      <c r="E885" s="6" t="s">
        <v>152</v>
      </c>
      <c r="F885" s="6" t="s">
        <v>1165</v>
      </c>
      <c r="G885" s="6"/>
      <c r="H885" s="1"/>
      <c r="I885" s="5"/>
      <c r="J885" s="5"/>
      <c r="K885" s="1"/>
      <c r="L885" s="5"/>
      <c r="M885" s="5"/>
      <c r="N885" s="26"/>
      <c r="O885" s="1"/>
      <c r="P885" s="1"/>
      <c r="Q885" s="1"/>
      <c r="R885" s="1"/>
      <c r="S885" s="1"/>
      <c r="T885" s="1"/>
      <c r="U885" s="1"/>
      <c r="V885" s="5"/>
      <c r="W885" s="5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37" t="e">
        <f>BQ885+BP885+BO885+BN885+BM885+#REF!+#REF!+BG885+BF885+#REF!+BC885+#REF!+#REF!+AY885+#REF!+#REF!+#REF!+#REF!+AS885+#REF!+#REF!+#REF!+#REF!+AM885+AK885+#REF!+#REF!+#REF!+AF885+AD885+AC885+AB885+BL885+AA885+Z885+Y885+X885+U885+T885+S885+R885+Q885+P885+O885+N885+M885+L885+K885+J885+I885+H885</f>
        <v>#REF!</v>
      </c>
    </row>
    <row r="886" spans="1:70" hidden="1">
      <c r="A886" s="6" t="s">
        <v>1320</v>
      </c>
      <c r="B886" s="6" t="s">
        <v>1321</v>
      </c>
      <c r="C886" s="6" t="s">
        <v>7</v>
      </c>
      <c r="D886" s="6" t="s">
        <v>18</v>
      </c>
      <c r="E886" s="6" t="s">
        <v>13</v>
      </c>
      <c r="F886" s="6" t="s">
        <v>1165</v>
      </c>
      <c r="G886" s="6"/>
      <c r="H886" s="1"/>
      <c r="I886" s="5"/>
      <c r="J886" s="5"/>
      <c r="K886" s="1"/>
      <c r="L886" s="5"/>
      <c r="M886" s="5"/>
      <c r="N886" s="26"/>
      <c r="O886" s="1"/>
      <c r="P886" s="1"/>
      <c r="Q886" s="1"/>
      <c r="R886" s="1"/>
      <c r="S886" s="1"/>
      <c r="T886" s="1"/>
      <c r="U886" s="1"/>
      <c r="V886" s="5"/>
      <c r="W886" s="5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37" t="e">
        <f>BQ886+BP886+BO886+BN886+BM886+#REF!+#REF!+BG886+BF886+#REF!+BC886+#REF!+#REF!+AY886+#REF!+#REF!+#REF!+#REF!+AS886+#REF!+#REF!+#REF!+#REF!+AM886+AK886+#REF!+#REF!+#REF!+AF886+AD886+AC886+AB886+BL886+AA886+Z886+Y886+X886+U886+T886+S886+R886+Q886+P886+O886+N886+M886+L886+K886+J886+I886+H886</f>
        <v>#REF!</v>
      </c>
    </row>
    <row r="887" spans="1:70" hidden="1">
      <c r="A887" s="6" t="s">
        <v>1513</v>
      </c>
      <c r="B887" s="6" t="s">
        <v>1514</v>
      </c>
      <c r="C887" s="6" t="s">
        <v>151</v>
      </c>
      <c r="D887" s="6"/>
      <c r="E887" s="6" t="s">
        <v>152</v>
      </c>
      <c r="F887" s="6" t="s">
        <v>1165</v>
      </c>
      <c r="G887" s="6"/>
      <c r="H887" s="1"/>
      <c r="I887" s="5"/>
      <c r="J887" s="5"/>
      <c r="K887" s="1"/>
      <c r="L887" s="5"/>
      <c r="M887" s="5"/>
      <c r="N887" s="26"/>
      <c r="O887" s="1"/>
      <c r="P887" s="1"/>
      <c r="Q887" s="1"/>
      <c r="R887" s="1"/>
      <c r="S887" s="1"/>
      <c r="T887" s="1"/>
      <c r="U887" s="1"/>
      <c r="V887" s="5"/>
      <c r="W887" s="5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37" t="e">
        <f>BQ887+BP887+BO887+BN887+BM887+#REF!+#REF!+BG887+BF887+#REF!+BC887+#REF!+#REF!+AY887+#REF!+#REF!+#REF!+#REF!+AS887+#REF!+#REF!+#REF!+#REF!+AM887+AK887+#REF!+#REF!+#REF!+AF887+AD887+AC887+AB887+BL887+AA887+Z887+Y887+X887+U887+T887+S887+R887+Q887+P887+O887+N887+M887+L887+K887+J887+I887+H887</f>
        <v>#REF!</v>
      </c>
    </row>
    <row r="888" spans="1:70" hidden="1">
      <c r="A888" s="6" t="s">
        <v>1515</v>
      </c>
      <c r="B888" s="6" t="s">
        <v>1516</v>
      </c>
      <c r="C888" s="6" t="s">
        <v>151</v>
      </c>
      <c r="D888" s="6"/>
      <c r="E888" s="6" t="s">
        <v>152</v>
      </c>
      <c r="F888" s="6" t="s">
        <v>1165</v>
      </c>
      <c r="G888" s="6"/>
      <c r="H888" s="1"/>
      <c r="I888" s="5"/>
      <c r="J888" s="5"/>
      <c r="K888" s="1"/>
      <c r="L888" s="5"/>
      <c r="M888" s="5"/>
      <c r="N888" s="26"/>
      <c r="O888" s="1"/>
      <c r="P888" s="1"/>
      <c r="Q888" s="1"/>
      <c r="R888" s="1"/>
      <c r="S888" s="1"/>
      <c r="T888" s="1"/>
      <c r="U888" s="1"/>
      <c r="V888" s="5"/>
      <c r="W888" s="5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37" t="e">
        <f>BQ888+BP888+BO888+BN888+BM888+#REF!+#REF!+BG888+BF888+#REF!+BC888+#REF!+#REF!+AY888+#REF!+#REF!+#REF!+#REF!+AS888+#REF!+#REF!+#REF!+#REF!+AM888+AK888+#REF!+#REF!+#REF!+AF888+AD888+AC888+AB888+BL888+AA888+Z888+Y888+X888+U888+T888+S888+R888+Q888+P888+O888+N888+M888+L888+K888+J888+I888+H888</f>
        <v>#REF!</v>
      </c>
    </row>
    <row r="889" spans="1:70" hidden="1">
      <c r="A889" s="6" t="s">
        <v>1517</v>
      </c>
      <c r="B889" s="6" t="s">
        <v>1518</v>
      </c>
      <c r="C889" s="6" t="s">
        <v>151</v>
      </c>
      <c r="D889" s="6"/>
      <c r="E889" s="6" t="s">
        <v>152</v>
      </c>
      <c r="F889" s="6" t="s">
        <v>1165</v>
      </c>
      <c r="G889" s="6"/>
      <c r="H889" s="1"/>
      <c r="I889" s="5"/>
      <c r="J889" s="5"/>
      <c r="K889" s="1"/>
      <c r="L889" s="5"/>
      <c r="M889" s="5"/>
      <c r="N889" s="26"/>
      <c r="O889" s="1"/>
      <c r="P889" s="1"/>
      <c r="Q889" s="1"/>
      <c r="R889" s="1"/>
      <c r="S889" s="1"/>
      <c r="T889" s="1"/>
      <c r="U889" s="1"/>
      <c r="V889" s="5"/>
      <c r="W889" s="5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37" t="e">
        <f>BQ889+BP889+BO889+BN889+BM889+#REF!+#REF!+BG889+BF889+#REF!+BC889+#REF!+#REF!+AY889+#REF!+#REF!+#REF!+#REF!+AS889+#REF!+#REF!+#REF!+#REF!+AM889+AK889+#REF!+#REF!+#REF!+AF889+AD889+AC889+AB889+BL889+AA889+Z889+Y889+X889+U889+T889+S889+R889+Q889+P889+O889+N889+M889+L889+K889+J889+I889+H889</f>
        <v>#REF!</v>
      </c>
    </row>
    <row r="890" spans="1:70" hidden="1">
      <c r="A890" s="6" t="s">
        <v>1322</v>
      </c>
      <c r="B890" s="6" t="s">
        <v>1323</v>
      </c>
      <c r="C890" s="6" t="s">
        <v>7</v>
      </c>
      <c r="D890" s="6" t="s">
        <v>18</v>
      </c>
      <c r="E890" s="6" t="s">
        <v>31</v>
      </c>
      <c r="F890" s="6" t="s">
        <v>1165</v>
      </c>
      <c r="G890" s="6"/>
      <c r="H890" s="1"/>
      <c r="I890" s="5"/>
      <c r="J890" s="5"/>
      <c r="K890" s="1"/>
      <c r="L890" s="5"/>
      <c r="M890" s="5"/>
      <c r="N890" s="26"/>
      <c r="O890" s="1"/>
      <c r="P890" s="1"/>
      <c r="Q890" s="1"/>
      <c r="R890" s="1"/>
      <c r="S890" s="1"/>
      <c r="T890" s="1"/>
      <c r="U890" s="1"/>
      <c r="V890" s="5"/>
      <c r="W890" s="5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37" t="e">
        <f>BQ890+BP890+BO890+BN890+BM890+#REF!+#REF!+BG890+BF890+#REF!+BC890+#REF!+#REF!+AY890+#REF!+#REF!+#REF!+#REF!+AS890+#REF!+#REF!+#REF!+#REF!+AM890+AK890+#REF!+#REF!+#REF!+AF890+AD890+AC890+AB890+BL890+AA890+Z890+Y890+X890+U890+T890+S890+R890+Q890+P890+O890+N890+M890+L890+K890+J890+I890+H890</f>
        <v>#REF!</v>
      </c>
    </row>
    <row r="891" spans="1:70" hidden="1">
      <c r="A891" s="6" t="s">
        <v>1519</v>
      </c>
      <c r="B891" s="6" t="s">
        <v>1520</v>
      </c>
      <c r="C891" s="6" t="s">
        <v>151</v>
      </c>
      <c r="D891" s="6"/>
      <c r="E891" s="6" t="s">
        <v>152</v>
      </c>
      <c r="F891" s="6" t="s">
        <v>1165</v>
      </c>
      <c r="G891" s="6"/>
      <c r="H891" s="1"/>
      <c r="I891" s="5"/>
      <c r="J891" s="5"/>
      <c r="K891" s="1"/>
      <c r="L891" s="5"/>
      <c r="M891" s="5"/>
      <c r="N891" s="26"/>
      <c r="O891" s="1"/>
      <c r="P891" s="1"/>
      <c r="Q891" s="1"/>
      <c r="R891" s="1"/>
      <c r="S891" s="1"/>
      <c r="T891" s="1"/>
      <c r="U891" s="1"/>
      <c r="V891" s="5"/>
      <c r="W891" s="5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37" t="e">
        <f>BQ891+BP891+BO891+BN891+BM891+#REF!+#REF!+BG891+BF891+#REF!+BC891+#REF!+#REF!+AY891+#REF!+#REF!+#REF!+#REF!+AS891+#REF!+#REF!+#REF!+#REF!+AM891+AK891+#REF!+#REF!+#REF!+AF891+AD891+AC891+AB891+BL891+AA891+Z891+Y891+X891+U891+T891+S891+R891+Q891+P891+O891+N891+M891+L891+K891+J891+I891+H891</f>
        <v>#REF!</v>
      </c>
    </row>
    <row r="892" spans="1:70" hidden="1">
      <c r="A892" s="6" t="s">
        <v>1521</v>
      </c>
      <c r="B892" s="6" t="s">
        <v>1522</v>
      </c>
      <c r="C892" s="6" t="s">
        <v>151</v>
      </c>
      <c r="D892" s="6"/>
      <c r="E892" s="6" t="s">
        <v>152</v>
      </c>
      <c r="F892" s="6" t="s">
        <v>1165</v>
      </c>
      <c r="G892" s="6"/>
      <c r="H892" s="1"/>
      <c r="I892" s="5"/>
      <c r="J892" s="5"/>
      <c r="K892" s="1"/>
      <c r="L892" s="5"/>
      <c r="M892" s="5"/>
      <c r="N892" s="26"/>
      <c r="O892" s="1"/>
      <c r="P892" s="1"/>
      <c r="Q892" s="1"/>
      <c r="R892" s="1"/>
      <c r="S892" s="1"/>
      <c r="T892" s="1"/>
      <c r="U892" s="1"/>
      <c r="V892" s="5"/>
      <c r="W892" s="5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37" t="e">
        <f>BQ892+BP892+BO892+BN892+BM892+#REF!+#REF!+BG892+BF892+#REF!+BC892+#REF!+#REF!+AY892+#REF!+#REF!+#REF!+#REF!+AS892+#REF!+#REF!+#REF!+#REF!+AM892+AK892+#REF!+#REF!+#REF!+AF892+AD892+AC892+AB892+BL892+AA892+Z892+Y892+X892+U892+T892+S892+R892+Q892+P892+O892+N892+M892+L892+K892+J892+I892+H892</f>
        <v>#REF!</v>
      </c>
    </row>
    <row r="893" spans="1:70" hidden="1">
      <c r="A893" s="6" t="s">
        <v>1523</v>
      </c>
      <c r="B893" s="6" t="s">
        <v>1524</v>
      </c>
      <c r="C893" s="6" t="s">
        <v>151</v>
      </c>
      <c r="D893" s="6"/>
      <c r="E893" s="6" t="s">
        <v>152</v>
      </c>
      <c r="F893" s="6" t="s">
        <v>1165</v>
      </c>
      <c r="G893" s="6"/>
      <c r="H893" s="1"/>
      <c r="I893" s="5"/>
      <c r="J893" s="5"/>
      <c r="K893" s="1"/>
      <c r="L893" s="5"/>
      <c r="M893" s="5"/>
      <c r="N893" s="26"/>
      <c r="O893" s="1"/>
      <c r="P893" s="1"/>
      <c r="Q893" s="1"/>
      <c r="R893" s="1"/>
      <c r="S893" s="1"/>
      <c r="T893" s="1"/>
      <c r="U893" s="1"/>
      <c r="V893" s="5"/>
      <c r="W893" s="5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37" t="e">
        <f>BQ893+BP893+BO893+BN893+BM893+#REF!+#REF!+BG893+BF893+#REF!+BC893+#REF!+#REF!+AY893+#REF!+#REF!+#REF!+#REF!+AS893+#REF!+#REF!+#REF!+#REF!+AM893+AK893+#REF!+#REF!+#REF!+AF893+AD893+AC893+AB893+BL893+AA893+Z893+Y893+X893+U893+T893+S893+R893+Q893+P893+O893+N893+M893+L893+K893+J893+I893+H893</f>
        <v>#REF!</v>
      </c>
    </row>
    <row r="894" spans="1:70" hidden="1">
      <c r="A894" s="6" t="s">
        <v>1525</v>
      </c>
      <c r="B894" s="6" t="s">
        <v>1526</v>
      </c>
      <c r="C894" s="6" t="s">
        <v>151</v>
      </c>
      <c r="D894" s="6"/>
      <c r="E894" s="6" t="s">
        <v>152</v>
      </c>
      <c r="F894" s="6" t="s">
        <v>1165</v>
      </c>
      <c r="G894" s="6"/>
      <c r="H894" s="1"/>
      <c r="I894" s="5"/>
      <c r="J894" s="5"/>
      <c r="K894" s="1"/>
      <c r="L894" s="5"/>
      <c r="M894" s="5"/>
      <c r="N894" s="26"/>
      <c r="O894" s="1"/>
      <c r="P894" s="1"/>
      <c r="Q894" s="1"/>
      <c r="R894" s="1"/>
      <c r="S894" s="1"/>
      <c r="T894" s="1"/>
      <c r="U894" s="1"/>
      <c r="V894" s="5"/>
      <c r="W894" s="5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37" t="e">
        <f>BQ894+BP894+BO894+BN894+BM894+#REF!+#REF!+BG894+BF894+#REF!+BC894+#REF!+#REF!+AY894+#REF!+#REF!+#REF!+#REF!+AS894+#REF!+#REF!+#REF!+#REF!+AM894+AK894+#REF!+#REF!+#REF!+AF894+AD894+AC894+AB894+BL894+AA894+Z894+Y894+X894+U894+T894+S894+R894+Q894+P894+O894+N894+M894+L894+K894+J894+I894+H894</f>
        <v>#REF!</v>
      </c>
    </row>
    <row r="895" spans="1:70" hidden="1">
      <c r="A895" s="6" t="s">
        <v>6599</v>
      </c>
      <c r="B895" s="6" t="s">
        <v>6600</v>
      </c>
      <c r="C895" s="6" t="s">
        <v>151</v>
      </c>
      <c r="D895" s="6"/>
      <c r="E895" s="6" t="s">
        <v>8186</v>
      </c>
      <c r="F895" s="6" t="s">
        <v>1165</v>
      </c>
      <c r="G895" s="6"/>
      <c r="H895" s="1"/>
      <c r="I895" s="5"/>
      <c r="J895" s="5"/>
      <c r="K895" s="1"/>
      <c r="L895" s="5"/>
      <c r="M895" s="5"/>
      <c r="N895" s="26"/>
      <c r="O895" s="1"/>
      <c r="P895" s="1"/>
      <c r="Q895" s="1"/>
      <c r="R895" s="1"/>
      <c r="S895" s="1"/>
      <c r="T895" s="1"/>
      <c r="U895" s="1"/>
      <c r="V895" s="5"/>
      <c r="W895" s="5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37" t="e">
        <f>BQ895+BP895+BO895+BN895+BM895+#REF!+#REF!+BG895+BF895+#REF!+BC895+#REF!+#REF!+AY895+#REF!+#REF!+#REF!+#REF!+AS895+#REF!+#REF!+#REF!+#REF!+AM895+AK895+#REF!+#REF!+#REF!+AF895+AD895+AC895+AB895+BL895+AA895+Z895+Y895+X895+U895+T895+S895+R895+Q895+P895+O895+N895+M895+L895+K895+J895+I895+H895</f>
        <v>#REF!</v>
      </c>
    </row>
    <row r="896" spans="1:70" hidden="1">
      <c r="A896" s="6" t="s">
        <v>1527</v>
      </c>
      <c r="B896" s="6" t="s">
        <v>1528</v>
      </c>
      <c r="C896" s="6" t="s">
        <v>151</v>
      </c>
      <c r="D896" s="6"/>
      <c r="E896" s="6" t="s">
        <v>152</v>
      </c>
      <c r="F896" s="6" t="s">
        <v>1165</v>
      </c>
      <c r="G896" s="6"/>
      <c r="H896" s="1"/>
      <c r="I896" s="5"/>
      <c r="J896" s="5"/>
      <c r="K896" s="1"/>
      <c r="L896" s="5"/>
      <c r="M896" s="5"/>
      <c r="N896" s="26"/>
      <c r="O896" s="1"/>
      <c r="P896" s="1"/>
      <c r="Q896" s="1"/>
      <c r="R896" s="1"/>
      <c r="S896" s="1"/>
      <c r="T896" s="1"/>
      <c r="U896" s="1"/>
      <c r="V896" s="5"/>
      <c r="W896" s="5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37" t="e">
        <f>BQ896+BP896+BO896+BN896+BM896+#REF!+#REF!+BG896+BF896+#REF!+BC896+#REF!+#REF!+AY896+#REF!+#REF!+#REF!+#REF!+AS896+#REF!+#REF!+#REF!+#REF!+AM896+AK896+#REF!+#REF!+#REF!+AF896+AD896+AC896+AB896+BL896+AA896+Z896+Y896+X896+U896+T896+S896+R896+Q896+P896+O896+N896+M896+L896+K896+J896+I896+H896</f>
        <v>#REF!</v>
      </c>
    </row>
    <row r="897" spans="1:70" hidden="1">
      <c r="A897" s="6" t="s">
        <v>1529</v>
      </c>
      <c r="B897" s="6" t="s">
        <v>1530</v>
      </c>
      <c r="C897" s="6" t="s">
        <v>151</v>
      </c>
      <c r="D897" s="6"/>
      <c r="E897" s="6" t="s">
        <v>152</v>
      </c>
      <c r="F897" s="6" t="s">
        <v>1165</v>
      </c>
      <c r="G897" s="6"/>
      <c r="H897" s="1"/>
      <c r="I897" s="5"/>
      <c r="J897" s="5"/>
      <c r="K897" s="1"/>
      <c r="L897" s="5"/>
      <c r="M897" s="5"/>
      <c r="N897" s="26"/>
      <c r="O897" s="1"/>
      <c r="P897" s="1"/>
      <c r="Q897" s="1"/>
      <c r="R897" s="1"/>
      <c r="S897" s="1"/>
      <c r="T897" s="1"/>
      <c r="U897" s="1"/>
      <c r="V897" s="5"/>
      <c r="W897" s="5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37" t="e">
        <f>BQ897+BP897+BO897+BN897+BM897+#REF!+#REF!+BG897+BF897+#REF!+BC897+#REF!+#REF!+AY897+#REF!+#REF!+#REF!+#REF!+AS897+#REF!+#REF!+#REF!+#REF!+AM897+AK897+#REF!+#REF!+#REF!+AF897+AD897+AC897+AB897+BL897+AA897+Z897+Y897+X897+U897+T897+S897+R897+Q897+P897+O897+N897+M897+L897+K897+J897+I897+H897</f>
        <v>#REF!</v>
      </c>
    </row>
    <row r="898" spans="1:70" hidden="1">
      <c r="A898" s="6" t="s">
        <v>1531</v>
      </c>
      <c r="B898" s="6" t="s">
        <v>1532</v>
      </c>
      <c r="C898" s="6" t="s">
        <v>151</v>
      </c>
      <c r="D898" s="6"/>
      <c r="E898" s="6" t="s">
        <v>152</v>
      </c>
      <c r="F898" s="6" t="s">
        <v>1165</v>
      </c>
      <c r="G898" s="6"/>
      <c r="H898" s="1"/>
      <c r="I898" s="5"/>
      <c r="J898" s="5"/>
      <c r="K898" s="1"/>
      <c r="L898" s="5"/>
      <c r="M898" s="5"/>
      <c r="N898" s="26"/>
      <c r="O898" s="1"/>
      <c r="P898" s="1"/>
      <c r="Q898" s="1"/>
      <c r="R898" s="1"/>
      <c r="S898" s="1"/>
      <c r="T898" s="1"/>
      <c r="U898" s="1"/>
      <c r="V898" s="5"/>
      <c r="W898" s="5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37" t="e">
        <f>BQ898+BP898+BO898+BN898+BM898+#REF!+#REF!+BG898+BF898+#REF!+BC898+#REF!+#REF!+AY898+#REF!+#REF!+#REF!+#REF!+AS898+#REF!+#REF!+#REF!+#REF!+AM898+AK898+#REF!+#REF!+#REF!+AF898+AD898+AC898+AB898+BL898+AA898+Z898+Y898+X898+U898+T898+S898+R898+Q898+P898+O898+N898+M898+L898+K898+J898+I898+H898</f>
        <v>#REF!</v>
      </c>
    </row>
    <row r="899" spans="1:70" hidden="1">
      <c r="A899" s="6" t="s">
        <v>1533</v>
      </c>
      <c r="B899" s="6" t="s">
        <v>1534</v>
      </c>
      <c r="C899" s="6" t="s">
        <v>151</v>
      </c>
      <c r="D899" s="6"/>
      <c r="E899" s="6" t="s">
        <v>152</v>
      </c>
      <c r="F899" s="6" t="s">
        <v>1165</v>
      </c>
      <c r="G899" s="6"/>
      <c r="H899" s="1"/>
      <c r="I899" s="5"/>
      <c r="J899" s="5"/>
      <c r="K899" s="1"/>
      <c r="L899" s="5"/>
      <c r="M899" s="5"/>
      <c r="N899" s="26"/>
      <c r="O899" s="1"/>
      <c r="P899" s="1"/>
      <c r="Q899" s="1"/>
      <c r="R899" s="1"/>
      <c r="S899" s="1"/>
      <c r="T899" s="1"/>
      <c r="U899" s="1"/>
      <c r="V899" s="5"/>
      <c r="W899" s="5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37" t="e">
        <f>BQ899+BP899+BO899+BN899+BM899+#REF!+#REF!+BG899+BF899+#REF!+BC899+#REF!+#REF!+AY899+#REF!+#REF!+#REF!+#REF!+AS899+#REF!+#REF!+#REF!+#REF!+AM899+AK899+#REF!+#REF!+#REF!+AF899+AD899+AC899+AB899+BL899+AA899+Z899+Y899+X899+U899+T899+S899+R899+Q899+P899+O899+N899+M899+L899+K899+J899+I899+H899</f>
        <v>#REF!</v>
      </c>
    </row>
    <row r="900" spans="1:70" hidden="1">
      <c r="A900" s="6" t="s">
        <v>6601</v>
      </c>
      <c r="B900" s="6" t="s">
        <v>7634</v>
      </c>
      <c r="C900" s="6" t="s">
        <v>151</v>
      </c>
      <c r="D900" s="6"/>
      <c r="E900" s="6" t="s">
        <v>8192</v>
      </c>
      <c r="F900" s="6" t="s">
        <v>1165</v>
      </c>
      <c r="G900" s="6"/>
      <c r="H900" s="1"/>
      <c r="I900" s="5"/>
      <c r="J900" s="5"/>
      <c r="K900" s="1"/>
      <c r="L900" s="5"/>
      <c r="M900" s="5"/>
      <c r="N900" s="26"/>
      <c r="O900" s="1"/>
      <c r="P900" s="1"/>
      <c r="Q900" s="1"/>
      <c r="R900" s="1"/>
      <c r="S900" s="1"/>
      <c r="T900" s="1"/>
      <c r="U900" s="1"/>
      <c r="V900" s="5"/>
      <c r="W900" s="5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37" t="e">
        <f>BQ900+BP900+BO900+BN900+BM900+#REF!+#REF!+BG900+BF900+#REF!+BC900+#REF!+#REF!+AY900+#REF!+#REF!+#REF!+#REF!+AS900+#REF!+#REF!+#REF!+#REF!+AM900+AK900+#REF!+#REF!+#REF!+AF900+AD900+AC900+AB900+BL900+AA900+Z900+Y900+X900+U900+T900+S900+R900+Q900+P900+O900+N900+M900+L900+K900+J900+I900+H900</f>
        <v>#REF!</v>
      </c>
    </row>
    <row r="901" spans="1:70" hidden="1">
      <c r="A901" s="6" t="s">
        <v>1324</v>
      </c>
      <c r="B901" s="6" t="s">
        <v>1325</v>
      </c>
      <c r="C901" s="6" t="s">
        <v>7</v>
      </c>
      <c r="D901" s="6" t="s">
        <v>8180</v>
      </c>
      <c r="E901" s="6" t="s">
        <v>31</v>
      </c>
      <c r="F901" s="6" t="s">
        <v>1165</v>
      </c>
      <c r="G901" s="6"/>
      <c r="H901" s="1"/>
      <c r="I901" s="5"/>
      <c r="J901" s="5"/>
      <c r="K901" s="1"/>
      <c r="L901" s="5"/>
      <c r="M901" s="5"/>
      <c r="N901" s="26"/>
      <c r="O901" s="1"/>
      <c r="P901" s="1"/>
      <c r="Q901" s="1"/>
      <c r="R901" s="1"/>
      <c r="S901" s="1"/>
      <c r="T901" s="1"/>
      <c r="U901" s="1"/>
      <c r="V901" s="5"/>
      <c r="W901" s="5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37" t="e">
        <f>BQ901+BP901+BO901+BN901+BM901+#REF!+#REF!+BG901+BF901+#REF!+BC901+#REF!+#REF!+AY901+#REF!+#REF!+#REF!+#REF!+AS901+#REF!+#REF!+#REF!+#REF!+AM901+AK901+#REF!+#REF!+#REF!+AF901+AD901+AC901+AB901+BL901+AA901+Z901+Y901+X901+U901+T901+S901+R901+Q901+P901+O901+N901+M901+L901+K901+J901+I901+H901</f>
        <v>#REF!</v>
      </c>
    </row>
    <row r="902" spans="1:70" hidden="1">
      <c r="A902" s="6" t="s">
        <v>1326</v>
      </c>
      <c r="B902" s="6" t="s">
        <v>1327</v>
      </c>
      <c r="C902" s="6" t="s">
        <v>7</v>
      </c>
      <c r="D902" s="6" t="s">
        <v>8180</v>
      </c>
      <c r="E902" s="6" t="s">
        <v>21</v>
      </c>
      <c r="F902" s="6" t="s">
        <v>1165</v>
      </c>
      <c r="G902" s="6"/>
      <c r="H902" s="1"/>
      <c r="I902" s="5"/>
      <c r="J902" s="5"/>
      <c r="K902" s="1"/>
      <c r="L902" s="5"/>
      <c r="M902" s="5"/>
      <c r="N902" s="26"/>
      <c r="O902" s="1"/>
      <c r="P902" s="1"/>
      <c r="Q902" s="1"/>
      <c r="R902" s="1"/>
      <c r="S902" s="1"/>
      <c r="T902" s="1"/>
      <c r="U902" s="1"/>
      <c r="V902" s="5"/>
      <c r="W902" s="5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37" t="e">
        <f>BQ902+BP902+BO902+BN902+BM902+#REF!+#REF!+BG902+BF902+#REF!+BC902+#REF!+#REF!+AY902+#REF!+#REF!+#REF!+#REF!+AS902+#REF!+#REF!+#REF!+#REF!+AM902+AK902+#REF!+#REF!+#REF!+AF902+AD902+AC902+AB902+BL902+AA902+Z902+Y902+X902+U902+T902+S902+R902+Q902+P902+O902+N902+M902+L902+K902+J902+I902+H902</f>
        <v>#REF!</v>
      </c>
    </row>
    <row r="903" spans="1:70" hidden="1">
      <c r="A903" s="6" t="s">
        <v>1328</v>
      </c>
      <c r="B903" s="6" t="s">
        <v>1329</v>
      </c>
      <c r="C903" s="6" t="s">
        <v>7</v>
      </c>
      <c r="D903" s="6" t="s">
        <v>18</v>
      </c>
      <c r="E903" s="6" t="s">
        <v>31</v>
      </c>
      <c r="F903" s="6" t="s">
        <v>1165</v>
      </c>
      <c r="G903" s="6"/>
      <c r="H903" s="1"/>
      <c r="I903" s="5"/>
      <c r="J903" s="5"/>
      <c r="K903" s="1"/>
      <c r="L903" s="5"/>
      <c r="M903" s="5"/>
      <c r="N903" s="26"/>
      <c r="O903" s="1"/>
      <c r="P903" s="1"/>
      <c r="Q903" s="1"/>
      <c r="R903" s="1"/>
      <c r="S903" s="1"/>
      <c r="T903" s="1"/>
      <c r="U903" s="1"/>
      <c r="V903" s="5"/>
      <c r="W903" s="5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37" t="e">
        <f>BQ903+BP903+BO903+BN903+BM903+#REF!+#REF!+BG903+BF903+#REF!+BC903+#REF!+#REF!+AY903+#REF!+#REF!+#REF!+#REF!+AS903+#REF!+#REF!+#REF!+#REF!+AM903+AK903+#REF!+#REF!+#REF!+AF903+AD903+AC903+AB903+BL903+AA903+Z903+Y903+X903+U903+T903+S903+R903+Q903+P903+O903+N903+M903+L903+K903+J903+I903+H903</f>
        <v>#REF!</v>
      </c>
    </row>
    <row r="904" spans="1:70" hidden="1">
      <c r="A904" s="6" t="s">
        <v>1330</v>
      </c>
      <c r="B904" s="6" t="s">
        <v>1331</v>
      </c>
      <c r="C904" s="6" t="s">
        <v>7</v>
      </c>
      <c r="D904" s="6" t="s">
        <v>18</v>
      </c>
      <c r="E904" s="6" t="s">
        <v>31</v>
      </c>
      <c r="F904" s="6" t="s">
        <v>1165</v>
      </c>
      <c r="G904" s="6"/>
      <c r="H904" s="1"/>
      <c r="I904" s="5"/>
      <c r="J904" s="5"/>
      <c r="K904" s="1"/>
      <c r="L904" s="5"/>
      <c r="M904" s="5"/>
      <c r="N904" s="26"/>
      <c r="O904" s="1"/>
      <c r="P904" s="1"/>
      <c r="Q904" s="1"/>
      <c r="R904" s="1"/>
      <c r="S904" s="1"/>
      <c r="T904" s="1"/>
      <c r="U904" s="1"/>
      <c r="V904" s="5"/>
      <c r="W904" s="5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37" t="e">
        <f>BQ904+BP904+BO904+BN904+BM904+#REF!+#REF!+BG904+BF904+#REF!+BC904+#REF!+#REF!+AY904+#REF!+#REF!+#REF!+#REF!+AS904+#REF!+#REF!+#REF!+#REF!+AM904+AK904+#REF!+#REF!+#REF!+AF904+AD904+AC904+AB904+BL904+AA904+Z904+Y904+X904+U904+T904+S904+R904+Q904+P904+O904+N904+M904+L904+K904+J904+I904+H904</f>
        <v>#REF!</v>
      </c>
    </row>
    <row r="905" spans="1:70" hidden="1">
      <c r="A905" s="6" t="s">
        <v>1332</v>
      </c>
      <c r="B905" s="6" t="s">
        <v>1333</v>
      </c>
      <c r="C905" s="6" t="s">
        <v>7</v>
      </c>
      <c r="D905" s="6" t="s">
        <v>8180</v>
      </c>
      <c r="E905" s="6" t="s">
        <v>13</v>
      </c>
      <c r="F905" s="6" t="s">
        <v>1165</v>
      </c>
      <c r="G905" s="6"/>
      <c r="H905" s="1"/>
      <c r="I905" s="5"/>
      <c r="J905" s="5"/>
      <c r="K905" s="1"/>
      <c r="L905" s="5"/>
      <c r="M905" s="5"/>
      <c r="N905" s="26"/>
      <c r="O905" s="1"/>
      <c r="P905" s="1"/>
      <c r="Q905" s="1"/>
      <c r="R905" s="1"/>
      <c r="S905" s="1"/>
      <c r="T905" s="1"/>
      <c r="U905" s="1"/>
      <c r="V905" s="5"/>
      <c r="W905" s="5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37" t="e">
        <f>BQ905+BP905+BO905+BN905+BM905+#REF!+#REF!+BG905+BF905+#REF!+BC905+#REF!+#REF!+AY905+#REF!+#REF!+#REF!+#REF!+AS905+#REF!+#REF!+#REF!+#REF!+AM905+AK905+#REF!+#REF!+#REF!+AF905+AD905+AC905+AB905+BL905+AA905+Z905+Y905+X905+U905+T905+S905+R905+Q905+P905+O905+N905+M905+L905+K905+J905+I905+H905</f>
        <v>#REF!</v>
      </c>
    </row>
    <row r="906" spans="1:70" hidden="1">
      <c r="A906" s="6" t="s">
        <v>1334</v>
      </c>
      <c r="B906" s="6" t="s">
        <v>1335</v>
      </c>
      <c r="C906" s="6" t="s">
        <v>7</v>
      </c>
      <c r="D906" s="6" t="s">
        <v>18</v>
      </c>
      <c r="E906" s="6" t="s">
        <v>13</v>
      </c>
      <c r="F906" s="6" t="s">
        <v>1165</v>
      </c>
      <c r="G906" s="6"/>
      <c r="H906" s="1"/>
      <c r="I906" s="5"/>
      <c r="J906" s="5"/>
      <c r="K906" s="1"/>
      <c r="L906" s="5"/>
      <c r="M906" s="5"/>
      <c r="N906" s="26"/>
      <c r="O906" s="1"/>
      <c r="P906" s="1"/>
      <c r="Q906" s="1"/>
      <c r="R906" s="1"/>
      <c r="S906" s="1"/>
      <c r="T906" s="1"/>
      <c r="U906" s="1"/>
      <c r="V906" s="5"/>
      <c r="W906" s="5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37" t="e">
        <f>BQ906+BP906+BO906+BN906+BM906+#REF!+#REF!+BG906+BF906+#REF!+BC906+#REF!+#REF!+AY906+#REF!+#REF!+#REF!+#REF!+AS906+#REF!+#REF!+#REF!+#REF!+AM906+AK906+#REF!+#REF!+#REF!+AF906+AD906+AC906+AB906+BL906+AA906+Z906+Y906+X906+U906+T906+S906+R906+Q906+P906+O906+N906+M906+L906+K906+J906+I906+H906</f>
        <v>#REF!</v>
      </c>
    </row>
    <row r="907" spans="1:70" hidden="1">
      <c r="A907" s="6" t="s">
        <v>1336</v>
      </c>
      <c r="B907" s="6" t="s">
        <v>1337</v>
      </c>
      <c r="C907" s="6" t="s">
        <v>7</v>
      </c>
      <c r="D907" s="6" t="s">
        <v>18</v>
      </c>
      <c r="E907" s="6" t="s">
        <v>31</v>
      </c>
      <c r="F907" s="6" t="s">
        <v>1165</v>
      </c>
      <c r="G907" s="6"/>
      <c r="H907" s="1"/>
      <c r="I907" s="5"/>
      <c r="J907" s="5"/>
      <c r="K907" s="1"/>
      <c r="L907" s="5"/>
      <c r="M907" s="5"/>
      <c r="N907" s="26"/>
      <c r="O907" s="1"/>
      <c r="P907" s="1"/>
      <c r="Q907" s="1"/>
      <c r="R907" s="1"/>
      <c r="S907" s="1"/>
      <c r="T907" s="1"/>
      <c r="U907" s="1"/>
      <c r="V907" s="5"/>
      <c r="W907" s="5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37" t="e">
        <f>BQ907+BP907+BO907+BN907+BM907+#REF!+#REF!+BG907+BF907+#REF!+BC907+#REF!+#REF!+AY907+#REF!+#REF!+#REF!+#REF!+AS907+#REF!+#REF!+#REF!+#REF!+AM907+AK907+#REF!+#REF!+#REF!+AF907+AD907+AC907+AB907+BL907+AA907+Z907+Y907+X907+U907+T907+S907+R907+Q907+P907+O907+N907+M907+L907+K907+J907+I907+H907</f>
        <v>#REF!</v>
      </c>
    </row>
    <row r="908" spans="1:70" hidden="1">
      <c r="A908" s="6" t="s">
        <v>1338</v>
      </c>
      <c r="B908" s="6" t="s">
        <v>1339</v>
      </c>
      <c r="C908" s="6" t="s">
        <v>7</v>
      </c>
      <c r="D908" s="6" t="s">
        <v>18</v>
      </c>
      <c r="E908" s="6" t="s">
        <v>13</v>
      </c>
      <c r="F908" s="6" t="s">
        <v>1165</v>
      </c>
      <c r="G908" s="6"/>
      <c r="H908" s="1"/>
      <c r="I908" s="5"/>
      <c r="J908" s="5"/>
      <c r="K908" s="1"/>
      <c r="L908" s="5"/>
      <c r="M908" s="5"/>
      <c r="N908" s="26"/>
      <c r="O908" s="1"/>
      <c r="P908" s="1"/>
      <c r="Q908" s="1"/>
      <c r="R908" s="1"/>
      <c r="S908" s="1"/>
      <c r="T908" s="1"/>
      <c r="U908" s="1"/>
      <c r="V908" s="5"/>
      <c r="W908" s="5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37" t="e">
        <f>BQ908+BP908+BO908+BN908+BM908+#REF!+#REF!+BG908+BF908+#REF!+BC908+#REF!+#REF!+AY908+#REF!+#REF!+#REF!+#REF!+AS908+#REF!+#REF!+#REF!+#REF!+AM908+AK908+#REF!+#REF!+#REF!+AF908+AD908+AC908+AB908+BL908+AA908+Z908+Y908+X908+U908+T908+S908+R908+Q908+P908+O908+N908+M908+L908+K908+J908+I908+H908</f>
        <v>#REF!</v>
      </c>
    </row>
    <row r="909" spans="1:70" hidden="1">
      <c r="A909" s="6" t="s">
        <v>1340</v>
      </c>
      <c r="B909" s="6" t="s">
        <v>1341</v>
      </c>
      <c r="C909" s="6" t="s">
        <v>7</v>
      </c>
      <c r="D909" s="6" t="s">
        <v>18</v>
      </c>
      <c r="E909" s="6" t="s">
        <v>13</v>
      </c>
      <c r="F909" s="6" t="s">
        <v>1165</v>
      </c>
      <c r="G909" s="6"/>
      <c r="H909" s="1"/>
      <c r="I909" s="5"/>
      <c r="J909" s="5"/>
      <c r="K909" s="1"/>
      <c r="L909" s="5"/>
      <c r="M909" s="5"/>
      <c r="N909" s="26"/>
      <c r="O909" s="1"/>
      <c r="P909" s="1"/>
      <c r="Q909" s="1"/>
      <c r="R909" s="1"/>
      <c r="S909" s="1"/>
      <c r="T909" s="1"/>
      <c r="U909" s="1"/>
      <c r="V909" s="5"/>
      <c r="W909" s="5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37" t="e">
        <f>BQ909+BP909+BO909+BN909+BM909+#REF!+#REF!+BG909+BF909+#REF!+BC909+#REF!+#REF!+AY909+#REF!+#REF!+#REF!+#REF!+AS909+#REF!+#REF!+#REF!+#REF!+AM909+AK909+#REF!+#REF!+#REF!+AF909+AD909+AC909+AB909+BL909+AA909+Z909+Y909+X909+U909+T909+S909+R909+Q909+P909+O909+N909+M909+L909+K909+J909+I909+H909</f>
        <v>#REF!</v>
      </c>
    </row>
    <row r="910" spans="1:70" hidden="1">
      <c r="A910" s="6" t="s">
        <v>1342</v>
      </c>
      <c r="B910" s="6" t="s">
        <v>1343</v>
      </c>
      <c r="C910" s="6" t="s">
        <v>7</v>
      </c>
      <c r="D910" s="6" t="s">
        <v>18</v>
      </c>
      <c r="E910" s="6" t="s">
        <v>13</v>
      </c>
      <c r="F910" s="6" t="s">
        <v>1165</v>
      </c>
      <c r="G910" s="6"/>
      <c r="H910" s="1"/>
      <c r="I910" s="5"/>
      <c r="J910" s="5"/>
      <c r="K910" s="1"/>
      <c r="L910" s="5"/>
      <c r="M910" s="5"/>
      <c r="N910" s="26"/>
      <c r="O910" s="1"/>
      <c r="P910" s="1"/>
      <c r="Q910" s="1"/>
      <c r="R910" s="1"/>
      <c r="S910" s="1"/>
      <c r="T910" s="1"/>
      <c r="U910" s="1"/>
      <c r="V910" s="5"/>
      <c r="W910" s="5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37" t="e">
        <f>BQ910+BP910+BO910+BN910+BM910+#REF!+#REF!+BG910+BF910+#REF!+BC910+#REF!+#REF!+AY910+#REF!+#REF!+#REF!+#REF!+AS910+#REF!+#REF!+#REF!+#REF!+AM910+AK910+#REF!+#REF!+#REF!+AF910+AD910+AC910+AB910+BL910+AA910+Z910+Y910+X910+U910+T910+S910+R910+Q910+P910+O910+N910+M910+L910+K910+J910+I910+H910</f>
        <v>#REF!</v>
      </c>
    </row>
    <row r="911" spans="1:70" hidden="1">
      <c r="A911" s="6" t="s">
        <v>1344</v>
      </c>
      <c r="B911" s="6" t="s">
        <v>1345</v>
      </c>
      <c r="C911" s="6" t="s">
        <v>7</v>
      </c>
      <c r="D911" s="6" t="s">
        <v>18</v>
      </c>
      <c r="E911" s="6" t="s">
        <v>21</v>
      </c>
      <c r="F911" s="6" t="s">
        <v>1165</v>
      </c>
      <c r="G911" s="6"/>
      <c r="H911" s="1"/>
      <c r="I911" s="5"/>
      <c r="J911" s="5"/>
      <c r="K911" s="1"/>
      <c r="L911" s="5"/>
      <c r="M911" s="5"/>
      <c r="N911" s="26"/>
      <c r="O911" s="1"/>
      <c r="P911" s="1"/>
      <c r="Q911" s="1"/>
      <c r="R911" s="1"/>
      <c r="S911" s="1"/>
      <c r="T911" s="1"/>
      <c r="U911" s="1"/>
      <c r="V911" s="5"/>
      <c r="W911" s="5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37" t="e">
        <f>BQ911+BP911+BO911+BN911+BM911+#REF!+#REF!+BG911+BF911+#REF!+BC911+#REF!+#REF!+AY911+#REF!+#REF!+#REF!+#REF!+AS911+#REF!+#REF!+#REF!+#REF!+AM911+AK911+#REF!+#REF!+#REF!+AF911+AD911+AC911+AB911+BL911+AA911+Z911+Y911+X911+U911+T911+S911+R911+Q911+P911+O911+N911+M911+L911+K911+J911+I911+H911</f>
        <v>#REF!</v>
      </c>
    </row>
    <row r="912" spans="1:70" hidden="1">
      <c r="A912" s="6" t="s">
        <v>1346</v>
      </c>
      <c r="B912" s="6" t="s">
        <v>1347</v>
      </c>
      <c r="C912" s="6" t="s">
        <v>7</v>
      </c>
      <c r="D912" s="6" t="s">
        <v>18</v>
      </c>
      <c r="E912" s="6" t="s">
        <v>31</v>
      </c>
      <c r="F912" s="6" t="s">
        <v>1165</v>
      </c>
      <c r="G912" s="6"/>
      <c r="H912" s="1"/>
      <c r="I912" s="5"/>
      <c r="J912" s="5"/>
      <c r="K912" s="1"/>
      <c r="L912" s="5"/>
      <c r="M912" s="5"/>
      <c r="N912" s="26"/>
      <c r="O912" s="1"/>
      <c r="P912" s="1"/>
      <c r="Q912" s="1"/>
      <c r="R912" s="1"/>
      <c r="S912" s="1"/>
      <c r="T912" s="1"/>
      <c r="U912" s="1"/>
      <c r="V912" s="5"/>
      <c r="W912" s="5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37" t="e">
        <f>BQ912+BP912+BO912+BN912+BM912+#REF!+#REF!+BG912+BF912+#REF!+BC912+#REF!+#REF!+AY912+#REF!+#REF!+#REF!+#REF!+AS912+#REF!+#REF!+#REF!+#REF!+AM912+AK912+#REF!+#REF!+#REF!+AF912+AD912+AC912+AB912+BL912+AA912+Z912+Y912+X912+U912+T912+S912+R912+Q912+P912+O912+N912+M912+L912+K912+J912+I912+H912</f>
        <v>#REF!</v>
      </c>
    </row>
    <row r="913" spans="1:70" hidden="1">
      <c r="A913" s="6" t="s">
        <v>6602</v>
      </c>
      <c r="B913" s="6" t="s">
        <v>2020</v>
      </c>
      <c r="C913" s="6" t="s">
        <v>151</v>
      </c>
      <c r="D913" s="6"/>
      <c r="E913" s="6" t="s">
        <v>8192</v>
      </c>
      <c r="F913" s="6" t="s">
        <v>1165</v>
      </c>
      <c r="G913" s="6"/>
      <c r="H913" s="1"/>
      <c r="I913" s="5"/>
      <c r="J913" s="5"/>
      <c r="K913" s="1"/>
      <c r="L913" s="5"/>
      <c r="M913" s="5"/>
      <c r="N913" s="26"/>
      <c r="O913" s="1"/>
      <c r="P913" s="1"/>
      <c r="Q913" s="1"/>
      <c r="R913" s="1"/>
      <c r="S913" s="1"/>
      <c r="T913" s="1"/>
      <c r="U913" s="1"/>
      <c r="V913" s="5"/>
      <c r="W913" s="5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37" t="e">
        <f>BQ913+BP913+BO913+BN913+BM913+#REF!+#REF!+BG913+BF913+#REF!+BC913+#REF!+#REF!+AY913+#REF!+#REF!+#REF!+#REF!+AS913+#REF!+#REF!+#REF!+#REF!+AM913+AK913+#REF!+#REF!+#REF!+AF913+AD913+AC913+AB913+BL913+AA913+Z913+Y913+X913+U913+T913+S913+R913+Q913+P913+O913+N913+M913+L913+K913+J913+I913+H913</f>
        <v>#REF!</v>
      </c>
    </row>
    <row r="914" spans="1:70" hidden="1">
      <c r="A914" s="6" t="s">
        <v>6603</v>
      </c>
      <c r="B914" s="6" t="s">
        <v>6604</v>
      </c>
      <c r="C914" s="6" t="s">
        <v>151</v>
      </c>
      <c r="D914" s="6"/>
      <c r="E914" s="6" t="s">
        <v>8192</v>
      </c>
      <c r="F914" s="6" t="s">
        <v>1165</v>
      </c>
      <c r="G914" s="6"/>
      <c r="H914" s="1"/>
      <c r="I914" s="5"/>
      <c r="J914" s="5"/>
      <c r="K914" s="1"/>
      <c r="L914" s="5"/>
      <c r="M914" s="5"/>
      <c r="N914" s="26"/>
      <c r="O914" s="1"/>
      <c r="P914" s="1"/>
      <c r="Q914" s="1"/>
      <c r="R914" s="1"/>
      <c r="S914" s="1"/>
      <c r="T914" s="1"/>
      <c r="U914" s="1"/>
      <c r="V914" s="5"/>
      <c r="W914" s="5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37" t="e">
        <f>BQ914+BP914+BO914+BN914+BM914+#REF!+#REF!+BG914+BF914+#REF!+BC914+#REF!+#REF!+AY914+#REF!+#REF!+#REF!+#REF!+AS914+#REF!+#REF!+#REF!+#REF!+AM914+AK914+#REF!+#REF!+#REF!+AF914+AD914+AC914+AB914+BL914+AA914+Z914+Y914+X914+U914+T914+S914+R914+Q914+P914+O914+N914+M914+L914+K914+J914+I914+H914</f>
        <v>#REF!</v>
      </c>
    </row>
    <row r="915" spans="1:70" hidden="1">
      <c r="A915" s="6" t="s">
        <v>1348</v>
      </c>
      <c r="B915" s="6" t="s">
        <v>1349</v>
      </c>
      <c r="C915" s="6" t="s">
        <v>7</v>
      </c>
      <c r="D915" s="6" t="s">
        <v>18</v>
      </c>
      <c r="E915" s="6" t="s">
        <v>31</v>
      </c>
      <c r="F915" s="6" t="s">
        <v>1165</v>
      </c>
      <c r="G915" s="6"/>
      <c r="H915" s="1"/>
      <c r="I915" s="5"/>
      <c r="J915" s="5"/>
      <c r="K915" s="1"/>
      <c r="L915" s="5"/>
      <c r="M915" s="5"/>
      <c r="N915" s="26"/>
      <c r="O915" s="1"/>
      <c r="P915" s="1"/>
      <c r="Q915" s="1"/>
      <c r="R915" s="1"/>
      <c r="S915" s="1"/>
      <c r="T915" s="1"/>
      <c r="U915" s="1"/>
      <c r="V915" s="5"/>
      <c r="W915" s="5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37" t="e">
        <f>BQ915+BP915+BO915+BN915+BM915+#REF!+#REF!+BG915+BF915+#REF!+BC915+#REF!+#REF!+AY915+#REF!+#REF!+#REF!+#REF!+AS915+#REF!+#REF!+#REF!+#REF!+AM915+AK915+#REF!+#REF!+#REF!+AF915+AD915+AC915+AB915+BL915+AA915+Z915+Y915+X915+U915+T915+S915+R915+Q915+P915+O915+N915+M915+L915+K915+J915+I915+H915</f>
        <v>#REF!</v>
      </c>
    </row>
    <row r="916" spans="1:70" hidden="1">
      <c r="A916" s="6" t="s">
        <v>1350</v>
      </c>
      <c r="B916" s="6" t="s">
        <v>1351</v>
      </c>
      <c r="C916" s="6" t="s">
        <v>7</v>
      </c>
      <c r="D916" s="6" t="s">
        <v>18</v>
      </c>
      <c r="E916" s="6" t="s">
        <v>31</v>
      </c>
      <c r="F916" s="6" t="s">
        <v>1165</v>
      </c>
      <c r="G916" s="6"/>
      <c r="H916" s="1"/>
      <c r="I916" s="5"/>
      <c r="J916" s="5"/>
      <c r="K916" s="1"/>
      <c r="L916" s="5"/>
      <c r="M916" s="5"/>
      <c r="N916" s="26"/>
      <c r="O916" s="1"/>
      <c r="P916" s="1"/>
      <c r="Q916" s="1"/>
      <c r="R916" s="1"/>
      <c r="S916" s="1"/>
      <c r="T916" s="1"/>
      <c r="U916" s="1"/>
      <c r="V916" s="5"/>
      <c r="W916" s="5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37" t="e">
        <f>BQ916+BP916+BO916+BN916+BM916+#REF!+#REF!+BG916+BF916+#REF!+BC916+#REF!+#REF!+AY916+#REF!+#REF!+#REF!+#REF!+AS916+#REF!+#REF!+#REF!+#REF!+AM916+AK916+#REF!+#REF!+#REF!+AF916+AD916+AC916+AB916+BL916+AA916+Z916+Y916+X916+U916+T916+S916+R916+Q916+P916+O916+N916+M916+L916+K916+J916+I916+H916</f>
        <v>#REF!</v>
      </c>
    </row>
    <row r="917" spans="1:70" hidden="1">
      <c r="A917" s="6" t="s">
        <v>1352</v>
      </c>
      <c r="B917" s="6" t="s">
        <v>1353</v>
      </c>
      <c r="C917" s="6" t="s">
        <v>7</v>
      </c>
      <c r="D917" s="6" t="s">
        <v>8180</v>
      </c>
      <c r="E917" s="6" t="s">
        <v>21</v>
      </c>
      <c r="F917" s="6" t="s">
        <v>1165</v>
      </c>
      <c r="G917" s="6"/>
      <c r="H917" s="1"/>
      <c r="I917" s="5"/>
      <c r="J917" s="5"/>
      <c r="K917" s="1"/>
      <c r="L917" s="5"/>
      <c r="M917" s="5"/>
      <c r="N917" s="26"/>
      <c r="O917" s="1"/>
      <c r="P917" s="1"/>
      <c r="Q917" s="1"/>
      <c r="R917" s="1"/>
      <c r="S917" s="1"/>
      <c r="T917" s="1"/>
      <c r="U917" s="1"/>
      <c r="V917" s="5"/>
      <c r="W917" s="5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37" t="e">
        <f>BQ917+BP917+BO917+BN917+BM917+#REF!+#REF!+BG917+BF917+#REF!+BC917+#REF!+#REF!+AY917+#REF!+#REF!+#REF!+#REF!+AS917+#REF!+#REF!+#REF!+#REF!+AM917+AK917+#REF!+#REF!+#REF!+AF917+AD917+AC917+AB917+BL917+AA917+Z917+Y917+X917+U917+T917+S917+R917+Q917+P917+O917+N917+M917+L917+K917+J917+I917+H917</f>
        <v>#REF!</v>
      </c>
    </row>
    <row r="918" spans="1:70" hidden="1">
      <c r="A918" s="6" t="s">
        <v>1354</v>
      </c>
      <c r="B918" s="6" t="s">
        <v>1355</v>
      </c>
      <c r="C918" s="6" t="s">
        <v>7</v>
      </c>
      <c r="D918" s="6" t="s">
        <v>18</v>
      </c>
      <c r="E918" s="6" t="s">
        <v>31</v>
      </c>
      <c r="F918" s="6" t="s">
        <v>1165</v>
      </c>
      <c r="G918" s="6"/>
      <c r="H918" s="1"/>
      <c r="I918" s="5"/>
      <c r="J918" s="5"/>
      <c r="K918" s="1"/>
      <c r="L918" s="5"/>
      <c r="M918" s="5"/>
      <c r="N918" s="26"/>
      <c r="O918" s="1"/>
      <c r="P918" s="1"/>
      <c r="Q918" s="1"/>
      <c r="R918" s="1"/>
      <c r="S918" s="1"/>
      <c r="T918" s="1"/>
      <c r="U918" s="1"/>
      <c r="V918" s="5"/>
      <c r="W918" s="5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37" t="e">
        <f>BQ918+BP918+BO918+BN918+BM918+#REF!+#REF!+BG918+BF918+#REF!+BC918+#REF!+#REF!+AY918+#REF!+#REF!+#REF!+#REF!+AS918+#REF!+#REF!+#REF!+#REF!+AM918+AK918+#REF!+#REF!+#REF!+AF918+AD918+AC918+AB918+BL918+AA918+Z918+Y918+X918+U918+T918+S918+R918+Q918+P918+O918+N918+M918+L918+K918+J918+I918+H918</f>
        <v>#REF!</v>
      </c>
    </row>
    <row r="919" spans="1:70" hidden="1">
      <c r="A919" s="7" t="s">
        <v>1535</v>
      </c>
      <c r="B919" s="7" t="s">
        <v>1536</v>
      </c>
      <c r="C919" s="7" t="s">
        <v>151</v>
      </c>
      <c r="D919" s="7"/>
      <c r="E919" s="7" t="s">
        <v>152</v>
      </c>
      <c r="F919" s="7" t="s">
        <v>1165</v>
      </c>
      <c r="G919" s="25"/>
      <c r="H919" s="1"/>
      <c r="I919" s="5"/>
      <c r="J919" s="5"/>
      <c r="K919" s="1"/>
      <c r="L919" s="5"/>
      <c r="M919" s="5"/>
      <c r="N919" s="26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37">
        <f>BQ919+BP919+BO919+BN919+BM919+BG919+BF919+BC919+AY919+AS919+AM919+AL919+AK919+AF919+AE919+AD919+AC919+AB919+++BK919+BL919+AA919+Z919+Y919+X919+V919+U919+T919+S919+R919+Q919+P919+O919+N919+M919+L919+K919+J919+I919+H919+G919</f>
        <v>0</v>
      </c>
    </row>
    <row r="920" spans="1:70" hidden="1">
      <c r="A920" s="6" t="s">
        <v>1356</v>
      </c>
      <c r="B920" s="6" t="s">
        <v>1357</v>
      </c>
      <c r="C920" s="6" t="s">
        <v>7</v>
      </c>
      <c r="D920" s="6" t="s">
        <v>18</v>
      </c>
      <c r="E920" s="6" t="s">
        <v>21</v>
      </c>
      <c r="F920" s="6" t="s">
        <v>1165</v>
      </c>
      <c r="G920" s="6"/>
      <c r="H920" s="1"/>
      <c r="I920" s="5"/>
      <c r="J920" s="5"/>
      <c r="K920" s="1"/>
      <c r="L920" s="5"/>
      <c r="M920" s="5"/>
      <c r="N920" s="26"/>
      <c r="O920" s="1"/>
      <c r="P920" s="1"/>
      <c r="Q920" s="1"/>
      <c r="R920" s="1"/>
      <c r="S920" s="1"/>
      <c r="T920" s="1"/>
      <c r="U920" s="1"/>
      <c r="V920" s="5"/>
      <c r="W920" s="5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37" t="e">
        <f>BQ920+BP920+BO920+BN920+BM920+#REF!+#REF!+BG920+BF920+#REF!+BC920+#REF!+#REF!+AY920+#REF!+#REF!+#REF!+#REF!+AS920+#REF!+#REF!+#REF!+#REF!+AM920+AK920+#REF!+#REF!+#REF!+AF920+AD920+AC920+AB920+BL920+AA920+Z920+Y920+X920+U920+T920+S920+R920+Q920+P920+O920+N920+M920+L920+K920+J920+I920+H920</f>
        <v>#REF!</v>
      </c>
    </row>
    <row r="921" spans="1:70" hidden="1">
      <c r="A921" s="6" t="s">
        <v>1358</v>
      </c>
      <c r="B921" s="6" t="s">
        <v>1359</v>
      </c>
      <c r="C921" s="6" t="s">
        <v>7</v>
      </c>
      <c r="D921" s="6" t="s">
        <v>18</v>
      </c>
      <c r="E921" s="6" t="s">
        <v>13</v>
      </c>
      <c r="F921" s="6" t="s">
        <v>1165</v>
      </c>
      <c r="G921" s="6"/>
      <c r="H921" s="1"/>
      <c r="I921" s="1"/>
      <c r="J921" s="5"/>
      <c r="K921" s="1"/>
      <c r="L921" s="11"/>
      <c r="M921" s="1"/>
      <c r="N921" s="26"/>
      <c r="O921" s="1"/>
      <c r="P921" s="1"/>
      <c r="Q921" s="1"/>
      <c r="R921" s="1"/>
      <c r="S921" s="1"/>
      <c r="T921" s="1"/>
      <c r="U921" s="1"/>
      <c r="V921" s="5"/>
      <c r="W921" s="5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37" t="e">
        <f>BQ921+BP921+BO921+BN921+BM921+#REF!+#REF!+BG921+BF921+#REF!+BC921+#REF!+#REF!+AY921+#REF!+#REF!+#REF!+#REF!+AS921+#REF!+#REF!+#REF!+#REF!+AM921+AK921+#REF!+#REF!+#REF!+AF921+AD921+AC921+AB921+BL921+AA921+Z921+Y921+X921+U921+T921+S921+R921+Q921+P921+O921+N921+M921+L921+K921+J921+I921+H921</f>
        <v>#REF!</v>
      </c>
    </row>
    <row r="922" spans="1:70" hidden="1">
      <c r="A922" s="7" t="s">
        <v>1360</v>
      </c>
      <c r="B922" s="7" t="s">
        <v>1361</v>
      </c>
      <c r="C922" s="7" t="s">
        <v>7</v>
      </c>
      <c r="D922" s="7" t="s">
        <v>8180</v>
      </c>
      <c r="E922" s="7" t="s">
        <v>13</v>
      </c>
      <c r="F922" s="7" t="s">
        <v>1165</v>
      </c>
      <c r="G922" s="25"/>
      <c r="H922" s="1"/>
      <c r="I922" s="5"/>
      <c r="J922" s="5"/>
      <c r="K922" s="1"/>
      <c r="L922" s="5"/>
      <c r="M922" s="5"/>
      <c r="N922" s="26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37">
        <f>BQ922+BP922+BO922+BN922+BM922+BG922+BF922+BC922+AY922+AS922+AM922+AL922+AK922+AF922+AE922+AD922+AC922+AB922+++BK922+BL922+AA922+Z922+Y922+X922+V922+U922+T922+S922+R922+Q922+P922+O922+N922+M922+L922+K922+J922+I922+H922+G922</f>
        <v>0</v>
      </c>
    </row>
    <row r="923" spans="1:70" hidden="1">
      <c r="A923" s="6" t="s">
        <v>1362</v>
      </c>
      <c r="B923" s="6" t="s">
        <v>1363</v>
      </c>
      <c r="C923" s="6" t="s">
        <v>7</v>
      </c>
      <c r="D923" s="6" t="s">
        <v>18</v>
      </c>
      <c r="E923" s="6" t="s">
        <v>13</v>
      </c>
      <c r="F923" s="6" t="s">
        <v>1165</v>
      </c>
      <c r="G923" s="6"/>
      <c r="H923" s="1"/>
      <c r="I923" s="5"/>
      <c r="J923" s="5"/>
      <c r="K923" s="1"/>
      <c r="L923" s="5"/>
      <c r="M923" s="5"/>
      <c r="N923" s="26"/>
      <c r="O923" s="1"/>
      <c r="P923" s="1"/>
      <c r="Q923" s="1"/>
      <c r="R923" s="1"/>
      <c r="S923" s="1"/>
      <c r="T923" s="1"/>
      <c r="U923" s="1"/>
      <c r="V923" s="5"/>
      <c r="W923" s="5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37" t="e">
        <f>BQ923+BP923+BO923+BN923+BM923+#REF!+#REF!+BG923+BF923+#REF!+BC923+#REF!+#REF!+AY923+#REF!+#REF!+#REF!+#REF!+AS923+#REF!+#REF!+#REF!+#REF!+AM923+AK923+#REF!+#REF!+#REF!+AF923+AD923+AC923+AB923+BL923+AA923+Z923+Y923+X923+U923+T923+S923+R923+Q923+P923+O923+N923+M923+L923+K923+J923+I923+H923</f>
        <v>#REF!</v>
      </c>
    </row>
    <row r="924" spans="1:70" hidden="1">
      <c r="A924" s="6" t="s">
        <v>1364</v>
      </c>
      <c r="B924" s="6" t="s">
        <v>1365</v>
      </c>
      <c r="C924" s="6" t="s">
        <v>7</v>
      </c>
      <c r="D924" s="6" t="s">
        <v>18</v>
      </c>
      <c r="E924" s="6" t="s">
        <v>13</v>
      </c>
      <c r="F924" s="6" t="s">
        <v>1165</v>
      </c>
      <c r="G924" s="6"/>
      <c r="H924" s="1"/>
      <c r="I924" s="5"/>
      <c r="J924" s="5"/>
      <c r="K924" s="1"/>
      <c r="L924" s="5"/>
      <c r="M924" s="5"/>
      <c r="N924" s="26"/>
      <c r="O924" s="1"/>
      <c r="P924" s="1"/>
      <c r="Q924" s="1"/>
      <c r="R924" s="1"/>
      <c r="S924" s="1"/>
      <c r="T924" s="1"/>
      <c r="U924" s="1"/>
      <c r="V924" s="5"/>
      <c r="W924" s="5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37" t="e">
        <f>BQ924+BP924+BO924+BN924+BM924+#REF!+#REF!+BG924+BF924+#REF!+BC924+#REF!+#REF!+AY924+#REF!+#REF!+#REF!+#REF!+AS924+#REF!+#REF!+#REF!+#REF!+AM924+AK924+#REF!+#REF!+#REF!+AF924+AD924+AC924+AB924+BL924+AA924+Z924+Y924+X924+U924+T924+S924+R924+Q924+P924+O924+N924+M924+L924+K924+J924+I924+H924</f>
        <v>#REF!</v>
      </c>
    </row>
    <row r="925" spans="1:70" hidden="1">
      <c r="A925" s="6" t="s">
        <v>1366</v>
      </c>
      <c r="B925" s="6" t="s">
        <v>1367</v>
      </c>
      <c r="C925" s="6" t="s">
        <v>7</v>
      </c>
      <c r="D925" s="6" t="s">
        <v>18</v>
      </c>
      <c r="E925" s="6" t="s">
        <v>13</v>
      </c>
      <c r="F925" s="6" t="s">
        <v>1165</v>
      </c>
      <c r="G925" s="6"/>
      <c r="H925" s="1"/>
      <c r="I925" s="5"/>
      <c r="J925" s="5"/>
      <c r="K925" s="1"/>
      <c r="L925" s="5"/>
      <c r="M925" s="5"/>
      <c r="N925" s="26"/>
      <c r="O925" s="1"/>
      <c r="P925" s="1"/>
      <c r="Q925" s="1"/>
      <c r="R925" s="1"/>
      <c r="S925" s="1"/>
      <c r="T925" s="1"/>
      <c r="U925" s="1"/>
      <c r="V925" s="5"/>
      <c r="W925" s="5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37" t="e">
        <f>BQ925+BP925+BO925+BN925+BM925+#REF!+#REF!+BG925+BF925+#REF!+BC925+#REF!+#REF!+AY925+#REF!+#REF!+#REF!+#REF!+AS925+#REF!+#REF!+#REF!+#REF!+AM925+AK925+#REF!+#REF!+#REF!+AF925+AD925+AC925+AB925+BL925+AA925+Z925+Y925+X925+U925+T925+S925+R925+Q925+P925+O925+N925+M925+L925+K925+J925+I925+H925</f>
        <v>#REF!</v>
      </c>
    </row>
    <row r="926" spans="1:70" hidden="1">
      <c r="A926" s="6" t="s">
        <v>1537</v>
      </c>
      <c r="B926" s="6" t="s">
        <v>1538</v>
      </c>
      <c r="C926" s="6" t="s">
        <v>151</v>
      </c>
      <c r="D926" s="6"/>
      <c r="E926" s="6" t="s">
        <v>152</v>
      </c>
      <c r="F926" s="6" t="s">
        <v>1165</v>
      </c>
      <c r="G926" s="6"/>
      <c r="H926" s="1"/>
      <c r="I926" s="5"/>
      <c r="J926" s="5"/>
      <c r="K926" s="1"/>
      <c r="L926" s="5"/>
      <c r="M926" s="5"/>
      <c r="N926" s="26"/>
      <c r="O926" s="1"/>
      <c r="P926" s="1"/>
      <c r="Q926" s="1"/>
      <c r="R926" s="1"/>
      <c r="S926" s="1"/>
      <c r="T926" s="1"/>
      <c r="U926" s="1"/>
      <c r="V926" s="5"/>
      <c r="W926" s="5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37" t="e">
        <f>BQ926+BP926+BO926+BN926+BM926+#REF!+#REF!+BG926+BF926+#REF!+BC926+#REF!+#REF!+AY926+#REF!+#REF!+#REF!+#REF!+AS926+#REF!+#REF!+#REF!+#REF!+AM926+AK926+#REF!+#REF!+#REF!+AF926+AD926+AC926+AB926+BL926+AA926+Z926+Y926+X926+U926+T926+S926+R926+Q926+P926+O926+N926+M926+L926+K926+J926+I926+H926</f>
        <v>#REF!</v>
      </c>
    </row>
    <row r="927" spans="1:70" hidden="1">
      <c r="A927" s="6" t="s">
        <v>1368</v>
      </c>
      <c r="B927" s="6" t="s">
        <v>1369</v>
      </c>
      <c r="C927" s="6" t="s">
        <v>7</v>
      </c>
      <c r="D927" s="6" t="s">
        <v>18</v>
      </c>
      <c r="E927" s="6" t="s">
        <v>13</v>
      </c>
      <c r="F927" s="6" t="s">
        <v>1165</v>
      </c>
      <c r="G927" s="6"/>
      <c r="H927" s="1"/>
      <c r="I927" s="5"/>
      <c r="J927" s="5"/>
      <c r="K927" s="1"/>
      <c r="L927" s="5"/>
      <c r="M927" s="5"/>
      <c r="N927" s="26"/>
      <c r="O927" s="1"/>
      <c r="P927" s="1"/>
      <c r="Q927" s="1"/>
      <c r="R927" s="1"/>
      <c r="S927" s="1"/>
      <c r="T927" s="1"/>
      <c r="U927" s="1"/>
      <c r="V927" s="5"/>
      <c r="W927" s="5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37" t="e">
        <f>BQ927+BP927+BO927+BN927+BM927+#REF!+#REF!+BG927+BF927+#REF!+BC927+#REF!+#REF!+AY927+#REF!+#REF!+#REF!+#REF!+AS927+#REF!+#REF!+#REF!+#REF!+AM927+AK927+#REF!+#REF!+#REF!+AF927+AD927+AC927+AB927+BL927+AA927+Z927+Y927+X927+U927+T927+S927+R927+Q927+P927+O927+N927+M927+L927+K927+J927+I927+H927</f>
        <v>#REF!</v>
      </c>
    </row>
    <row r="928" spans="1:70" hidden="1">
      <c r="A928" s="6" t="s">
        <v>1370</v>
      </c>
      <c r="B928" s="6" t="s">
        <v>1371</v>
      </c>
      <c r="C928" s="6" t="s">
        <v>7</v>
      </c>
      <c r="D928" s="6" t="s">
        <v>67</v>
      </c>
      <c r="E928" s="6" t="s">
        <v>67</v>
      </c>
      <c r="F928" s="6" t="s">
        <v>1165</v>
      </c>
      <c r="G928" s="6"/>
      <c r="H928" s="1"/>
      <c r="I928" s="5"/>
      <c r="J928" s="5"/>
      <c r="K928" s="1"/>
      <c r="L928" s="5"/>
      <c r="M928" s="5"/>
      <c r="N928" s="26"/>
      <c r="O928" s="1"/>
      <c r="P928" s="1"/>
      <c r="Q928" s="1"/>
      <c r="R928" s="1"/>
      <c r="S928" s="1"/>
      <c r="T928" s="1"/>
      <c r="U928" s="1"/>
      <c r="V928" s="5"/>
      <c r="W928" s="5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37" t="e">
        <f>BQ928+BP928+BO928+BN928+BM928+#REF!+#REF!+BG928+BF928+#REF!+BC928+#REF!+#REF!+AY928+#REF!+#REF!+#REF!+#REF!+AS928+#REF!+#REF!+#REF!+#REF!+AM928+AK928+#REF!+#REF!+#REF!+AF928+AD928+AC928+AB928+BL928+AA928+Z928+Y928+X928+U928+T928+S928+R928+Q928+P928+O928+N928+M928+L928+K928+J928+I928+H928</f>
        <v>#REF!</v>
      </c>
    </row>
    <row r="929" spans="1:70" hidden="1">
      <c r="A929" s="6" t="s">
        <v>1372</v>
      </c>
      <c r="B929" s="6" t="s">
        <v>1373</v>
      </c>
      <c r="C929" s="6" t="s">
        <v>7</v>
      </c>
      <c r="D929" s="6" t="s">
        <v>67</v>
      </c>
      <c r="E929" s="6" t="s">
        <v>67</v>
      </c>
      <c r="F929" s="6" t="s">
        <v>1165</v>
      </c>
      <c r="G929" s="6"/>
      <c r="H929" s="1"/>
      <c r="I929" s="5"/>
      <c r="J929" s="5"/>
      <c r="K929" s="1"/>
      <c r="L929" s="5"/>
      <c r="M929" s="5"/>
      <c r="N929" s="26"/>
      <c r="O929" s="1"/>
      <c r="P929" s="1"/>
      <c r="Q929" s="1"/>
      <c r="R929" s="1"/>
      <c r="S929" s="1"/>
      <c r="T929" s="1"/>
      <c r="U929" s="1"/>
      <c r="V929" s="5"/>
      <c r="W929" s="5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37" t="e">
        <f>BQ929+BP929+BO929+BN929+BM929+#REF!+#REF!+BG929+BF929+#REF!+BC929+#REF!+#REF!+AY929+#REF!+#REF!+#REF!+#REF!+AS929+#REF!+#REF!+#REF!+#REF!+AM929+AK929+#REF!+#REF!+#REF!+AF929+AD929+AC929+AB929+BL929+AA929+Z929+Y929+X929+U929+T929+S929+R929+Q929+P929+O929+N929+M929+L929+K929+J929+I929+H929</f>
        <v>#REF!</v>
      </c>
    </row>
    <row r="930" spans="1:70">
      <c r="A930" s="7" t="s">
        <v>1374</v>
      </c>
      <c r="B930" s="7" t="s">
        <v>1375</v>
      </c>
      <c r="C930" s="7" t="s">
        <v>7</v>
      </c>
      <c r="D930" s="7" t="s">
        <v>8180</v>
      </c>
      <c r="E930" s="7" t="s">
        <v>21</v>
      </c>
      <c r="F930" s="7" t="s">
        <v>1165</v>
      </c>
      <c r="G930" s="25"/>
      <c r="H930" s="1"/>
      <c r="I930" s="5"/>
      <c r="J930" s="5"/>
      <c r="K930" s="1"/>
      <c r="L930" s="5"/>
      <c r="M930" s="5"/>
      <c r="N930" s="26"/>
      <c r="O930" s="1"/>
      <c r="P930" s="1">
        <f>1000*2.32788</f>
        <v>2327.88</v>
      </c>
      <c r="Q930" s="1"/>
      <c r="R930" s="1"/>
      <c r="S930" s="1"/>
      <c r="T930" s="1"/>
      <c r="U930" s="1"/>
      <c r="V930" s="1"/>
      <c r="W930" s="1">
        <f>1000*13.452794145344</f>
        <v>13452.794145344</v>
      </c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37">
        <f>BQ930+BP930+BO930+BN930+BM930+BG930+BF930+BC930+AY930+AS930+AM930+AL930+AK930+AF930+AE930+AD930+AC930+AB930+BK930+BL930+AA930+Z930+Y930+X930+V930+U930+T930+S930+R930+Q930+P930+O930+N930+M930+L930+K930+J930+I930+H930+G930+AX930+W930</f>
        <v>15780.674145344001</v>
      </c>
    </row>
    <row r="931" spans="1:70" hidden="1">
      <c r="A931" s="6" t="s">
        <v>1539</v>
      </c>
      <c r="B931" s="6" t="s">
        <v>1540</v>
      </c>
      <c r="C931" s="6" t="s">
        <v>151</v>
      </c>
      <c r="D931" s="6"/>
      <c r="E931" s="6" t="s">
        <v>152</v>
      </c>
      <c r="F931" s="6" t="s">
        <v>1165</v>
      </c>
      <c r="G931" s="6"/>
      <c r="H931" s="1"/>
      <c r="I931" s="5"/>
      <c r="J931" s="5"/>
      <c r="K931" s="1"/>
      <c r="L931" s="5"/>
      <c r="M931" s="5"/>
      <c r="N931" s="26"/>
      <c r="O931" s="1"/>
      <c r="P931" s="1"/>
      <c r="Q931" s="1"/>
      <c r="R931" s="1"/>
      <c r="S931" s="1"/>
      <c r="T931" s="1"/>
      <c r="U931" s="1"/>
      <c r="V931" s="5"/>
      <c r="W931" s="5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37" t="e">
        <f>BQ931+BP931+BO931+BN931+BM931+#REF!+#REF!+BG931+BF931+#REF!+BC931+#REF!+#REF!+AY931+#REF!+#REF!+#REF!+#REF!+AS931+#REF!+#REF!+#REF!+#REF!+AM931+AK931+#REF!+#REF!+#REF!+AF931+AD931+AC931+AB931+BL931+AA931+Z931+Y931+X931+U931+T931+S931+R931+Q931+P931+O931+N931+M931+L931+K931+J931+I931+H931</f>
        <v>#REF!</v>
      </c>
    </row>
    <row r="932" spans="1:70" hidden="1">
      <c r="A932" s="6" t="s">
        <v>1376</v>
      </c>
      <c r="B932" s="6" t="s">
        <v>1377</v>
      </c>
      <c r="C932" s="6" t="s">
        <v>7</v>
      </c>
      <c r="D932" s="6" t="s">
        <v>67</v>
      </c>
      <c r="E932" s="6" t="s">
        <v>67</v>
      </c>
      <c r="F932" s="6" t="s">
        <v>1165</v>
      </c>
      <c r="G932" s="6"/>
      <c r="H932" s="1"/>
      <c r="I932" s="5"/>
      <c r="J932" s="5"/>
      <c r="K932" s="1"/>
      <c r="L932" s="5"/>
      <c r="M932" s="5"/>
      <c r="N932" s="26"/>
      <c r="O932" s="1"/>
      <c r="P932" s="1"/>
      <c r="Q932" s="1"/>
      <c r="R932" s="1"/>
      <c r="S932" s="1"/>
      <c r="T932" s="1"/>
      <c r="U932" s="1"/>
      <c r="V932" s="5"/>
      <c r="W932" s="5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37" t="e">
        <f>BQ932+BP932+BO932+BN932+BM932+#REF!+#REF!+BG932+BF932+#REF!+BC932+#REF!+#REF!+AY932+#REF!+#REF!+#REF!+#REF!+AS932+#REF!+#REF!+#REF!+#REF!+AM932+AK932+#REF!+#REF!+#REF!+AF932+AD932+AC932+AB932+BL932+AA932+Z932+Y932+X932+U932+T932+S932+R932+Q932+P932+O932+N932+M932+L932+K932+J932+I932+H932</f>
        <v>#REF!</v>
      </c>
    </row>
    <row r="933" spans="1:70" hidden="1">
      <c r="A933" s="6" t="s">
        <v>1378</v>
      </c>
      <c r="B933" s="6" t="s">
        <v>1379</v>
      </c>
      <c r="C933" s="6" t="s">
        <v>7</v>
      </c>
      <c r="D933" s="6" t="s">
        <v>67</v>
      </c>
      <c r="E933" s="6" t="s">
        <v>67</v>
      </c>
      <c r="F933" s="6" t="s">
        <v>1165</v>
      </c>
      <c r="G933" s="6"/>
      <c r="H933" s="1"/>
      <c r="I933" s="5"/>
      <c r="J933" s="5"/>
      <c r="K933" s="1"/>
      <c r="L933" s="5"/>
      <c r="M933" s="5"/>
      <c r="N933" s="26"/>
      <c r="O933" s="1"/>
      <c r="P933" s="1"/>
      <c r="Q933" s="1"/>
      <c r="R933" s="1"/>
      <c r="S933" s="1"/>
      <c r="T933" s="1"/>
      <c r="U933" s="1"/>
      <c r="V933" s="5"/>
      <c r="W933" s="5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37" t="e">
        <f>BQ933+BP933+BO933+BN933+BM933+#REF!+#REF!+BG933+BF933+#REF!+BC933+#REF!+#REF!+AY933+#REF!+#REF!+#REF!+#REF!+AS933+#REF!+#REF!+#REF!+#REF!+AM933+AK933+#REF!+#REF!+#REF!+AF933+AD933+AC933+AB933+BL933+AA933+Z933+Y933+X933+U933+T933+S933+R933+Q933+P933+O933+N933+M933+L933+K933+J933+I933+H933</f>
        <v>#REF!</v>
      </c>
    </row>
    <row r="934" spans="1:70" hidden="1">
      <c r="A934" s="6" t="s">
        <v>1541</v>
      </c>
      <c r="B934" s="6" t="s">
        <v>7635</v>
      </c>
      <c r="C934" s="6" t="s">
        <v>151</v>
      </c>
      <c r="D934" s="6"/>
      <c r="E934" s="6" t="s">
        <v>152</v>
      </c>
      <c r="F934" s="6" t="s">
        <v>1165</v>
      </c>
      <c r="G934" s="6"/>
      <c r="H934" s="1"/>
      <c r="I934" s="5"/>
      <c r="J934" s="5"/>
      <c r="K934" s="1"/>
      <c r="L934" s="5"/>
      <c r="M934" s="5"/>
      <c r="N934" s="26"/>
      <c r="O934" s="1"/>
      <c r="P934" s="1"/>
      <c r="Q934" s="1"/>
      <c r="R934" s="1"/>
      <c r="S934" s="1"/>
      <c r="T934" s="1"/>
      <c r="U934" s="1"/>
      <c r="V934" s="5"/>
      <c r="W934" s="5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37" t="e">
        <f>BQ934+BP934+BO934+BN934+BM934+#REF!+#REF!+BG934+BF934+#REF!+BC934+#REF!+#REF!+AY934+#REF!+#REF!+#REF!+#REF!+AS934+#REF!+#REF!+#REF!+#REF!+AM934+AK934+#REF!+#REF!+#REF!+AF934+AD934+AC934+AB934+BL934+AA934+Z934+Y934+X934+U934+T934+S934+R934+Q934+P934+O934+N934+M934+L934+K934+J934+I934+H934</f>
        <v>#REF!</v>
      </c>
    </row>
    <row r="935" spans="1:70" hidden="1">
      <c r="A935" s="6" t="s">
        <v>1542</v>
      </c>
      <c r="B935" s="6" t="s">
        <v>7636</v>
      </c>
      <c r="C935" s="6" t="s">
        <v>151</v>
      </c>
      <c r="D935" s="6"/>
      <c r="E935" s="6" t="s">
        <v>152</v>
      </c>
      <c r="F935" s="6" t="s">
        <v>1165</v>
      </c>
      <c r="G935" s="6"/>
      <c r="H935" s="1"/>
      <c r="I935" s="5"/>
      <c r="J935" s="5"/>
      <c r="K935" s="1"/>
      <c r="L935" s="5"/>
      <c r="M935" s="5"/>
      <c r="N935" s="26"/>
      <c r="O935" s="1"/>
      <c r="P935" s="1"/>
      <c r="Q935" s="1"/>
      <c r="R935" s="1"/>
      <c r="S935" s="1"/>
      <c r="T935" s="1"/>
      <c r="U935" s="1"/>
      <c r="V935" s="5"/>
      <c r="W935" s="5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37" t="e">
        <f>BQ935+BP935+BO935+BN935+BM935+#REF!+#REF!+BG935+BF935+#REF!+BC935+#REF!+#REF!+AY935+#REF!+#REF!+#REF!+#REF!+AS935+#REF!+#REF!+#REF!+#REF!+AM935+AK935+#REF!+#REF!+#REF!+AF935+AD935+AC935+AB935+BL935+AA935+Z935+Y935+X935+U935+T935+S935+R935+Q935+P935+O935+N935+M935+L935+K935+J935+I935+H935</f>
        <v>#REF!</v>
      </c>
    </row>
    <row r="936" spans="1:70" hidden="1">
      <c r="A936" s="6" t="s">
        <v>1543</v>
      </c>
      <c r="B936" s="6" t="s">
        <v>1544</v>
      </c>
      <c r="C936" s="6" t="s">
        <v>151</v>
      </c>
      <c r="D936" s="6"/>
      <c r="E936" s="6" t="s">
        <v>152</v>
      </c>
      <c r="F936" s="6" t="s">
        <v>1165</v>
      </c>
      <c r="G936" s="6"/>
      <c r="H936" s="1"/>
      <c r="I936" s="5"/>
      <c r="J936" s="5"/>
      <c r="K936" s="1"/>
      <c r="L936" s="9"/>
      <c r="M936" s="5"/>
      <c r="N936" s="26"/>
      <c r="O936" s="1"/>
      <c r="P936" s="1"/>
      <c r="Q936" s="1"/>
      <c r="R936" s="1"/>
      <c r="S936" s="1"/>
      <c r="T936" s="1"/>
      <c r="U936" s="1"/>
      <c r="V936" s="5"/>
      <c r="W936" s="5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37" t="e">
        <f>BQ936+BP936+BO936+BN936+BM936+#REF!+#REF!+BG936+BF936+#REF!+BC936+#REF!+#REF!+AY936+#REF!+#REF!+#REF!+#REF!+AS936+#REF!+#REF!+#REF!+#REF!+AM936+AK936+#REF!+#REF!+#REF!+AF936+AD936+AC936+AB936+BL936+AA936+Z936+Y936+X936+U936+T936+S936+R936+Q936+P936+O936+N936+M936+L936+K936+J936+I936+H936</f>
        <v>#REF!</v>
      </c>
    </row>
    <row r="937" spans="1:70" hidden="1">
      <c r="A937" s="6" t="s">
        <v>1545</v>
      </c>
      <c r="B937" s="6" t="s">
        <v>1546</v>
      </c>
      <c r="C937" s="6" t="s">
        <v>151</v>
      </c>
      <c r="D937" s="6"/>
      <c r="E937" s="6" t="s">
        <v>152</v>
      </c>
      <c r="F937" s="6" t="s">
        <v>1165</v>
      </c>
      <c r="G937" s="6"/>
      <c r="H937" s="1"/>
      <c r="I937" s="5"/>
      <c r="J937" s="5"/>
      <c r="K937" s="1"/>
      <c r="L937" s="5"/>
      <c r="M937" s="5"/>
      <c r="N937" s="26"/>
      <c r="O937" s="1"/>
      <c r="P937" s="1"/>
      <c r="Q937" s="1"/>
      <c r="R937" s="1"/>
      <c r="S937" s="1"/>
      <c r="T937" s="1"/>
      <c r="U937" s="1"/>
      <c r="V937" s="5"/>
      <c r="W937" s="5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37" t="e">
        <f>BQ937+BP937+BO937+BN937+BM937+#REF!+#REF!+BG937+BF937+#REF!+BC937+#REF!+#REF!+AY937+#REF!+#REF!+#REF!+#REF!+AS937+#REF!+#REF!+#REF!+#REF!+AM937+AK937+#REF!+#REF!+#REF!+AF937+AD937+AC937+AB937+BL937+AA937+Z937+Y937+X937+U937+T937+S937+R937+Q937+P937+O937+N937+M937+L937+K937+J937+I937+H937</f>
        <v>#REF!</v>
      </c>
    </row>
    <row r="938" spans="1:70" hidden="1">
      <c r="A938" s="6" t="s">
        <v>1547</v>
      </c>
      <c r="B938" s="6" t="s">
        <v>1548</v>
      </c>
      <c r="C938" s="6" t="s">
        <v>151</v>
      </c>
      <c r="D938" s="6"/>
      <c r="E938" s="6" t="s">
        <v>152</v>
      </c>
      <c r="F938" s="6" t="s">
        <v>1165</v>
      </c>
      <c r="G938" s="6"/>
      <c r="H938" s="1"/>
      <c r="I938" s="5"/>
      <c r="J938" s="5"/>
      <c r="K938" s="1"/>
      <c r="L938" s="5"/>
      <c r="M938" s="5"/>
      <c r="N938" s="26"/>
      <c r="O938" s="1"/>
      <c r="P938" s="1"/>
      <c r="Q938" s="1"/>
      <c r="R938" s="1"/>
      <c r="S938" s="1"/>
      <c r="T938" s="1"/>
      <c r="U938" s="1"/>
      <c r="V938" s="5"/>
      <c r="W938" s="5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37" t="e">
        <f>BQ938+BP938+BO938+BN938+BM938+#REF!+#REF!+BG938+BF938+#REF!+BC938+#REF!+#REF!+AY938+#REF!+#REF!+#REF!+#REF!+AS938+#REF!+#REF!+#REF!+#REF!+AM938+AK938+#REF!+#REF!+#REF!+AF938+AD938+AC938+AB938+BL938+AA938+Z938+Y938+X938+U938+T938+S938+R938+Q938+P938+O938+N938+M938+L938+K938+J938+I938+H938</f>
        <v>#REF!</v>
      </c>
    </row>
    <row r="939" spans="1:70" hidden="1">
      <c r="A939" s="6" t="s">
        <v>1549</v>
      </c>
      <c r="B939" s="6" t="s">
        <v>1550</v>
      </c>
      <c r="C939" s="6" t="s">
        <v>151</v>
      </c>
      <c r="D939" s="6"/>
      <c r="E939" s="6" t="s">
        <v>152</v>
      </c>
      <c r="F939" s="6" t="s">
        <v>1165</v>
      </c>
      <c r="G939" s="6"/>
      <c r="H939" s="1"/>
      <c r="I939" s="5"/>
      <c r="J939" s="5"/>
      <c r="K939" s="1"/>
      <c r="L939" s="5"/>
      <c r="M939" s="5"/>
      <c r="N939" s="26"/>
      <c r="O939" s="1"/>
      <c r="P939" s="1"/>
      <c r="Q939" s="1"/>
      <c r="R939" s="1"/>
      <c r="S939" s="1"/>
      <c r="T939" s="1"/>
      <c r="U939" s="1"/>
      <c r="V939" s="5"/>
      <c r="W939" s="5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37" t="e">
        <f>BQ939+BP939+BO939+BN939+BM939+#REF!+#REF!+BG939+BF939+#REF!+BC939+#REF!+#REF!+AY939+#REF!+#REF!+#REF!+#REF!+AS939+#REF!+#REF!+#REF!+#REF!+AM939+AK939+#REF!+#REF!+#REF!+AF939+AD939+AC939+AB939+BL939+AA939+Z939+Y939+X939+U939+T939+S939+R939+Q939+P939+O939+N939+M939+L939+K939+J939+I939+H939</f>
        <v>#REF!</v>
      </c>
    </row>
    <row r="940" spans="1:70" hidden="1">
      <c r="A940" s="6" t="s">
        <v>1380</v>
      </c>
      <c r="B940" s="6" t="s">
        <v>1381</v>
      </c>
      <c r="C940" s="6" t="s">
        <v>7</v>
      </c>
      <c r="D940" s="6" t="s">
        <v>67</v>
      </c>
      <c r="E940" s="6" t="s">
        <v>67</v>
      </c>
      <c r="F940" s="6" t="s">
        <v>1165</v>
      </c>
      <c r="G940" s="6"/>
      <c r="H940" s="1"/>
      <c r="I940" s="5"/>
      <c r="J940" s="5"/>
      <c r="K940" s="1"/>
      <c r="L940" s="5"/>
      <c r="M940" s="5"/>
      <c r="N940" s="26"/>
      <c r="O940" s="1"/>
      <c r="P940" s="1"/>
      <c r="Q940" s="1"/>
      <c r="R940" s="1"/>
      <c r="S940" s="1"/>
      <c r="T940" s="1"/>
      <c r="U940" s="1"/>
      <c r="V940" s="5"/>
      <c r="W940" s="5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37" t="e">
        <f>BQ940+BP940+BO940+BN940+BM940+#REF!+#REF!+BG940+BF940+#REF!+BC940+#REF!+#REF!+AY940+#REF!+#REF!+#REF!+#REF!+AS940+#REF!+#REF!+#REF!+#REF!+AM940+AK940+#REF!+#REF!+#REF!+AF940+AD940+AC940+AB940+BL940+AA940+Z940+Y940+X940+U940+T940+S940+R940+Q940+P940+O940+N940+M940+L940+K940+J940+I940+H940</f>
        <v>#REF!</v>
      </c>
    </row>
    <row r="941" spans="1:70" hidden="1">
      <c r="A941" s="6" t="s">
        <v>1382</v>
      </c>
      <c r="B941" s="6" t="s">
        <v>1383</v>
      </c>
      <c r="C941" s="6" t="s">
        <v>7</v>
      </c>
      <c r="D941" s="6" t="s">
        <v>67</v>
      </c>
      <c r="E941" s="6" t="s">
        <v>67</v>
      </c>
      <c r="F941" s="6" t="s">
        <v>1165</v>
      </c>
      <c r="G941" s="6"/>
      <c r="H941" s="1"/>
      <c r="I941" s="5"/>
      <c r="J941" s="5"/>
      <c r="K941" s="1"/>
      <c r="L941" s="5"/>
      <c r="M941" s="5"/>
      <c r="N941" s="26"/>
      <c r="O941" s="1"/>
      <c r="P941" s="1"/>
      <c r="Q941" s="1"/>
      <c r="R941" s="1"/>
      <c r="S941" s="1"/>
      <c r="T941" s="1"/>
      <c r="U941" s="1"/>
      <c r="V941" s="5"/>
      <c r="W941" s="5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37" t="e">
        <f>BQ941+BP941+BO941+BN941+BM941+#REF!+#REF!+BG941+BF941+#REF!+BC941+#REF!+#REF!+AY941+#REF!+#REF!+#REF!+#REF!+AS941+#REF!+#REF!+#REF!+#REF!+AM941+AK941+#REF!+#REF!+#REF!+AF941+AD941+AC941+AB941+BL941+AA941+Z941+Y941+X941+U941+T941+S941+R941+Q941+P941+O941+N941+M941+L941+K941+J941+I941+H941</f>
        <v>#REF!</v>
      </c>
    </row>
    <row r="942" spans="1:70" hidden="1">
      <c r="A942" s="6" t="s">
        <v>1384</v>
      </c>
      <c r="B942" s="6" t="s">
        <v>1385</v>
      </c>
      <c r="C942" s="6" t="s">
        <v>7</v>
      </c>
      <c r="D942" s="6" t="s">
        <v>67</v>
      </c>
      <c r="E942" s="6" t="s">
        <v>67</v>
      </c>
      <c r="F942" s="6" t="s">
        <v>1165</v>
      </c>
      <c r="G942" s="6"/>
      <c r="H942" s="1"/>
      <c r="I942" s="5"/>
      <c r="J942" s="5"/>
      <c r="K942" s="1"/>
      <c r="L942" s="5"/>
      <c r="M942" s="5"/>
      <c r="N942" s="26"/>
      <c r="O942" s="1"/>
      <c r="P942" s="1"/>
      <c r="Q942" s="1"/>
      <c r="R942" s="1"/>
      <c r="S942" s="1"/>
      <c r="T942" s="1"/>
      <c r="U942" s="1"/>
      <c r="V942" s="5"/>
      <c r="W942" s="5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37" t="e">
        <f>BQ942+BP942+BO942+BN942+BM942+#REF!+#REF!+BG942+BF942+#REF!+BC942+#REF!+#REF!+AY942+#REF!+#REF!+#REF!+#REF!+AS942+#REF!+#REF!+#REF!+#REF!+AM942+AK942+#REF!+#REF!+#REF!+AF942+AD942+AC942+AB942+BL942+AA942+Z942+Y942+X942+U942+T942+S942+R942+Q942+P942+O942+N942+M942+L942+K942+J942+I942+H942</f>
        <v>#REF!</v>
      </c>
    </row>
    <row r="943" spans="1:70" hidden="1">
      <c r="A943" s="6" t="s">
        <v>1386</v>
      </c>
      <c r="B943" s="6" t="s">
        <v>1387</v>
      </c>
      <c r="C943" s="6" t="s">
        <v>7</v>
      </c>
      <c r="D943" s="6" t="s">
        <v>67</v>
      </c>
      <c r="E943" s="6" t="s">
        <v>67</v>
      </c>
      <c r="F943" s="6" t="s">
        <v>1165</v>
      </c>
      <c r="G943" s="6"/>
      <c r="H943" s="1"/>
      <c r="I943" s="5"/>
      <c r="J943" s="5"/>
      <c r="K943" s="1"/>
      <c r="L943" s="5"/>
      <c r="M943" s="5"/>
      <c r="N943" s="26"/>
      <c r="O943" s="1"/>
      <c r="P943" s="1"/>
      <c r="Q943" s="1"/>
      <c r="R943" s="1"/>
      <c r="S943" s="1"/>
      <c r="T943" s="1"/>
      <c r="U943" s="1"/>
      <c r="V943" s="5"/>
      <c r="W943" s="5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37" t="e">
        <f>BQ943+BP943+BO943+BN943+BM943+#REF!+#REF!+BG943+BF943+#REF!+BC943+#REF!+#REF!+AY943+#REF!+#REF!+#REF!+#REF!+AS943+#REF!+#REF!+#REF!+#REF!+AM943+AK943+#REF!+#REF!+#REF!+AF943+AD943+AC943+AB943+BL943+AA943+Z943+Y943+X943+U943+T943+S943+R943+Q943+P943+O943+N943+M943+L943+K943+J943+I943+H943</f>
        <v>#REF!</v>
      </c>
    </row>
    <row r="944" spans="1:70" hidden="1">
      <c r="A944" s="6" t="s">
        <v>1388</v>
      </c>
      <c r="B944" s="6" t="s">
        <v>1389</v>
      </c>
      <c r="C944" s="6" t="s">
        <v>7</v>
      </c>
      <c r="D944" s="6" t="s">
        <v>67</v>
      </c>
      <c r="E944" s="6" t="s">
        <v>67</v>
      </c>
      <c r="F944" s="6" t="s">
        <v>1165</v>
      </c>
      <c r="G944" s="6"/>
      <c r="H944" s="1"/>
      <c r="I944" s="5"/>
      <c r="J944" s="5"/>
      <c r="K944" s="1"/>
      <c r="L944" s="5"/>
      <c r="M944" s="5"/>
      <c r="N944" s="26"/>
      <c r="O944" s="1"/>
      <c r="P944" s="1"/>
      <c r="Q944" s="1"/>
      <c r="R944" s="1"/>
      <c r="S944" s="1"/>
      <c r="T944" s="1"/>
      <c r="U944" s="1"/>
      <c r="V944" s="5"/>
      <c r="W944" s="5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37" t="e">
        <f>BQ944+BP944+BO944+BN944+BM944+#REF!+#REF!+BG944+BF944+#REF!+BC944+#REF!+#REF!+AY944+#REF!+#REF!+#REF!+#REF!+AS944+#REF!+#REF!+#REF!+#REF!+AM944+AK944+#REF!+#REF!+#REF!+AF944+AD944+AC944+AB944+BL944+AA944+Z944+Y944+X944+U944+T944+S944+R944+Q944+P944+O944+N944+M944+L944+K944+J944+I944+H944</f>
        <v>#REF!</v>
      </c>
    </row>
    <row r="945" spans="1:70" hidden="1">
      <c r="A945" s="6" t="s">
        <v>1551</v>
      </c>
      <c r="B945" s="6" t="s">
        <v>1552</v>
      </c>
      <c r="C945" s="6" t="s">
        <v>151</v>
      </c>
      <c r="D945" s="6"/>
      <c r="E945" s="6" t="s">
        <v>152</v>
      </c>
      <c r="F945" s="6" t="s">
        <v>1165</v>
      </c>
      <c r="G945" s="6"/>
      <c r="H945" s="1"/>
      <c r="I945" s="5"/>
      <c r="J945" s="5"/>
      <c r="K945" s="1"/>
      <c r="L945" s="5"/>
      <c r="M945" s="5"/>
      <c r="N945" s="26"/>
      <c r="O945" s="1"/>
      <c r="P945" s="1"/>
      <c r="Q945" s="1"/>
      <c r="R945" s="1"/>
      <c r="S945" s="1"/>
      <c r="T945" s="1"/>
      <c r="U945" s="1"/>
      <c r="V945" s="5"/>
      <c r="W945" s="5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37" t="e">
        <f>BQ945+BP945+BO945+BN945+BM945+#REF!+#REF!+BG945+BF945+#REF!+BC945+#REF!+#REF!+AY945+#REF!+#REF!+#REF!+#REF!+AS945+#REF!+#REF!+#REF!+#REF!+AM945+AK945+#REF!+#REF!+#REF!+AF945+AD945+AC945+AB945+BL945+AA945+Z945+Y945+X945+U945+T945+S945+R945+Q945+P945+O945+N945+M945+L945+K945+J945+I945+H945</f>
        <v>#REF!</v>
      </c>
    </row>
    <row r="946" spans="1:70" hidden="1">
      <c r="A946" s="6" t="s">
        <v>1553</v>
      </c>
      <c r="B946" s="6" t="s">
        <v>1554</v>
      </c>
      <c r="C946" s="6" t="s">
        <v>151</v>
      </c>
      <c r="D946" s="6"/>
      <c r="E946" s="6" t="s">
        <v>152</v>
      </c>
      <c r="F946" s="6" t="s">
        <v>1165</v>
      </c>
      <c r="G946" s="6"/>
      <c r="H946" s="1"/>
      <c r="I946" s="5"/>
      <c r="J946" s="5"/>
      <c r="K946" s="1"/>
      <c r="L946" s="5"/>
      <c r="M946" s="5"/>
      <c r="N946" s="26"/>
      <c r="O946" s="1"/>
      <c r="P946" s="1"/>
      <c r="Q946" s="1"/>
      <c r="R946" s="1"/>
      <c r="S946" s="1"/>
      <c r="T946" s="1"/>
      <c r="U946" s="1"/>
      <c r="V946" s="5"/>
      <c r="W946" s="5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37" t="e">
        <f>BQ946+BP946+BO946+BN946+BM946+#REF!+#REF!+BG946+BF946+#REF!+BC946+#REF!+#REF!+AY946+#REF!+#REF!+#REF!+#REF!+AS946+#REF!+#REF!+#REF!+#REF!+AM946+AK946+#REF!+#REF!+#REF!+AF946+AD946+AC946+AB946+BL946+AA946+Z946+Y946+X946+U946+T946+S946+R946+Q946+P946+O946+N946+M946+L946+K946+J946+I946+H946</f>
        <v>#REF!</v>
      </c>
    </row>
    <row r="947" spans="1:70" hidden="1">
      <c r="A947" s="6" t="s">
        <v>1555</v>
      </c>
      <c r="B947" s="6" t="s">
        <v>1556</v>
      </c>
      <c r="C947" s="6" t="s">
        <v>151</v>
      </c>
      <c r="D947" s="6"/>
      <c r="E947" s="6" t="s">
        <v>152</v>
      </c>
      <c r="F947" s="6" t="s">
        <v>1165</v>
      </c>
      <c r="G947" s="6"/>
      <c r="H947" s="1"/>
      <c r="I947" s="5"/>
      <c r="J947" s="5"/>
      <c r="K947" s="1"/>
      <c r="L947" s="5"/>
      <c r="M947" s="5"/>
      <c r="N947" s="26"/>
      <c r="O947" s="1"/>
      <c r="P947" s="1"/>
      <c r="Q947" s="1"/>
      <c r="R947" s="1"/>
      <c r="S947" s="1"/>
      <c r="T947" s="1"/>
      <c r="U947" s="1"/>
      <c r="V947" s="5"/>
      <c r="W947" s="5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37" t="e">
        <f>BQ947+BP947+BO947+BN947+BM947+#REF!+#REF!+BG947+BF947+#REF!+BC947+#REF!+#REF!+AY947+#REF!+#REF!+#REF!+#REF!+AS947+#REF!+#REF!+#REF!+#REF!+AM947+AK947+#REF!+#REF!+#REF!+AF947+AD947+AC947+AB947+BL947+AA947+Z947+Y947+X947+U947+T947+S947+R947+Q947+P947+O947+N947+M947+L947+K947+J947+I947+H947</f>
        <v>#REF!</v>
      </c>
    </row>
    <row r="948" spans="1:70" hidden="1">
      <c r="A948" s="7" t="s">
        <v>1390</v>
      </c>
      <c r="B948" s="7" t="s">
        <v>1391</v>
      </c>
      <c r="C948" s="7" t="s">
        <v>7</v>
      </c>
      <c r="D948" s="7" t="s">
        <v>8180</v>
      </c>
      <c r="E948" s="7" t="s">
        <v>21</v>
      </c>
      <c r="F948" s="7" t="s">
        <v>1165</v>
      </c>
      <c r="G948" s="25"/>
      <c r="H948" s="1"/>
      <c r="I948" s="5"/>
      <c r="J948" s="5"/>
      <c r="K948" s="1"/>
      <c r="L948" s="5"/>
      <c r="M948" s="5"/>
      <c r="N948" s="26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37">
        <f>BQ948+BP948+BO948+BN948+BM948+BG948+BF948+BC948+AY948+AS948+AM948+AL948+AK948+AF948+AE948+AD948+AC948+AB948+++BK948+BL948+AA948+Z948+Y948+X948+V948+U948+T948+S948+R948+Q948+P948+O948+N948+M948+L948+K948+J948+I948+H948+G948</f>
        <v>0</v>
      </c>
    </row>
    <row r="949" spans="1:70" hidden="1">
      <c r="A949" s="6" t="s">
        <v>1557</v>
      </c>
      <c r="B949" s="6" t="s">
        <v>1558</v>
      </c>
      <c r="C949" s="6" t="s">
        <v>151</v>
      </c>
      <c r="D949" s="6"/>
      <c r="E949" s="6" t="s">
        <v>152</v>
      </c>
      <c r="F949" s="6" t="s">
        <v>1165</v>
      </c>
      <c r="G949" s="6"/>
      <c r="H949" s="1"/>
      <c r="I949" s="5"/>
      <c r="J949" s="5"/>
      <c r="K949" s="1"/>
      <c r="L949" s="5"/>
      <c r="M949" s="5"/>
      <c r="N949" s="26"/>
      <c r="O949" s="1"/>
      <c r="P949" s="1"/>
      <c r="Q949" s="1"/>
      <c r="R949" s="1"/>
      <c r="S949" s="1"/>
      <c r="T949" s="1"/>
      <c r="U949" s="1"/>
      <c r="V949" s="5"/>
      <c r="W949" s="5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37" t="e">
        <f>BQ949+BP949+BO949+BN949+BM949+#REF!+#REF!+BG949+BF949+#REF!+BC949+#REF!+#REF!+AY949+#REF!+#REF!+#REF!+#REF!+AS949+#REF!+#REF!+#REF!+#REF!+AM949+AK949+#REF!+#REF!+#REF!+AF949+AD949+AC949+AB949+BL949+AA949+Z949+Y949+X949+U949+T949+S949+R949+Q949+P949+O949+N949+M949+L949+K949+J949+I949+H949</f>
        <v>#REF!</v>
      </c>
    </row>
    <row r="950" spans="1:70" hidden="1">
      <c r="A950" s="6" t="s">
        <v>1559</v>
      </c>
      <c r="B950" s="6" t="s">
        <v>1560</v>
      </c>
      <c r="C950" s="6" t="s">
        <v>151</v>
      </c>
      <c r="D950" s="6"/>
      <c r="E950" s="6" t="s">
        <v>152</v>
      </c>
      <c r="F950" s="6" t="s">
        <v>1165</v>
      </c>
      <c r="G950" s="6"/>
      <c r="H950" s="1"/>
      <c r="I950" s="5"/>
      <c r="J950" s="5"/>
      <c r="K950" s="1"/>
      <c r="L950" s="5"/>
      <c r="M950" s="5"/>
      <c r="N950" s="26"/>
      <c r="O950" s="1"/>
      <c r="P950" s="1"/>
      <c r="Q950" s="1"/>
      <c r="R950" s="1"/>
      <c r="S950" s="1"/>
      <c r="T950" s="1"/>
      <c r="U950" s="1"/>
      <c r="V950" s="5"/>
      <c r="W950" s="5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37" t="e">
        <f>BQ950+BP950+BO950+BN950+BM950+#REF!+#REF!+BG950+BF950+#REF!+BC950+#REF!+#REF!+AY950+#REF!+#REF!+#REF!+#REF!+AS950+#REF!+#REF!+#REF!+#REF!+AM950+AK950+#REF!+#REF!+#REF!+AF950+AD950+AC950+AB950+BL950+AA950+Z950+Y950+X950+U950+T950+S950+R950+Q950+P950+O950+N950+M950+L950+K950+J950+I950+H950</f>
        <v>#REF!</v>
      </c>
    </row>
    <row r="951" spans="1:70" hidden="1">
      <c r="A951" s="6" t="s">
        <v>1561</v>
      </c>
      <c r="B951" s="6" t="s">
        <v>1562</v>
      </c>
      <c r="C951" s="6" t="s">
        <v>151</v>
      </c>
      <c r="D951" s="6"/>
      <c r="E951" s="6" t="s">
        <v>152</v>
      </c>
      <c r="F951" s="6" t="s">
        <v>1165</v>
      </c>
      <c r="G951" s="6"/>
      <c r="H951" s="1"/>
      <c r="I951" s="5"/>
      <c r="J951" s="5"/>
      <c r="K951" s="1"/>
      <c r="L951" s="5"/>
      <c r="M951" s="5"/>
      <c r="N951" s="26"/>
      <c r="O951" s="1"/>
      <c r="P951" s="1"/>
      <c r="Q951" s="1"/>
      <c r="R951" s="1"/>
      <c r="S951" s="1"/>
      <c r="T951" s="1"/>
      <c r="U951" s="1"/>
      <c r="V951" s="5"/>
      <c r="W951" s="5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37" t="e">
        <f>BQ951+BP951+BO951+BN951+BM951+#REF!+#REF!+BG951+BF951+#REF!+BC951+#REF!+#REF!+AY951+#REF!+#REF!+#REF!+#REF!+AS951+#REF!+#REF!+#REF!+#REF!+AM951+AK951+#REF!+#REF!+#REF!+AF951+AD951+AC951+AB951+BL951+AA951+Z951+Y951+X951+U951+T951+S951+R951+Q951+P951+O951+N951+M951+L951+K951+J951+I951+H951</f>
        <v>#REF!</v>
      </c>
    </row>
    <row r="952" spans="1:70" hidden="1">
      <c r="A952" s="6" t="s">
        <v>1563</v>
      </c>
      <c r="B952" s="6" t="s">
        <v>1564</v>
      </c>
      <c r="C952" s="6" t="s">
        <v>151</v>
      </c>
      <c r="D952" s="6"/>
      <c r="E952" s="6" t="s">
        <v>152</v>
      </c>
      <c r="F952" s="6" t="s">
        <v>1165</v>
      </c>
      <c r="G952" s="6"/>
      <c r="H952" s="1"/>
      <c r="I952" s="5"/>
      <c r="J952" s="5"/>
      <c r="K952" s="1"/>
      <c r="L952" s="5"/>
      <c r="M952" s="5"/>
      <c r="N952" s="26"/>
      <c r="O952" s="1"/>
      <c r="P952" s="1"/>
      <c r="Q952" s="1"/>
      <c r="R952" s="1"/>
      <c r="S952" s="1"/>
      <c r="T952" s="1"/>
      <c r="U952" s="1"/>
      <c r="V952" s="5"/>
      <c r="W952" s="5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37" t="e">
        <f>BQ952+BP952+BO952+BN952+BM952+#REF!+#REF!+BG952+BF952+#REF!+BC952+#REF!+#REF!+AY952+#REF!+#REF!+#REF!+#REF!+AS952+#REF!+#REF!+#REF!+#REF!+AM952+AK952+#REF!+#REF!+#REF!+AF952+AD952+AC952+AB952+BL952+AA952+Z952+Y952+X952+U952+T952+S952+R952+Q952+P952+O952+N952+M952+L952+K952+J952+I952+H952</f>
        <v>#REF!</v>
      </c>
    </row>
    <row r="953" spans="1:70" hidden="1">
      <c r="A953" s="6" t="s">
        <v>1565</v>
      </c>
      <c r="B953" s="6" t="s">
        <v>1566</v>
      </c>
      <c r="C953" s="6" t="s">
        <v>151</v>
      </c>
      <c r="D953" s="6"/>
      <c r="E953" s="6" t="s">
        <v>152</v>
      </c>
      <c r="F953" s="6" t="s">
        <v>1165</v>
      </c>
      <c r="G953" s="6"/>
      <c r="H953" s="1"/>
      <c r="I953" s="5"/>
      <c r="J953" s="5"/>
      <c r="K953" s="1"/>
      <c r="L953" s="5"/>
      <c r="M953" s="5"/>
      <c r="N953" s="26"/>
      <c r="O953" s="1"/>
      <c r="P953" s="1"/>
      <c r="Q953" s="1"/>
      <c r="R953" s="1"/>
      <c r="S953" s="1"/>
      <c r="T953" s="1"/>
      <c r="U953" s="1"/>
      <c r="V953" s="5"/>
      <c r="W953" s="5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37" t="e">
        <f>BQ953+BP953+BO953+BN953+BM953+#REF!+#REF!+BG953+BF953+#REF!+BC953+#REF!+#REF!+AY953+#REF!+#REF!+#REF!+#REF!+AS953+#REF!+#REF!+#REF!+#REF!+AM953+AK953+#REF!+#REF!+#REF!+AF953+AD953+AC953+AB953+BL953+AA953+Z953+Y953+X953+U953+T953+S953+R953+Q953+P953+O953+N953+M953+L953+K953+J953+I953+H953</f>
        <v>#REF!</v>
      </c>
    </row>
    <row r="954" spans="1:70">
      <c r="A954" s="7" t="s">
        <v>1392</v>
      </c>
      <c r="B954" s="7" t="s">
        <v>1393</v>
      </c>
      <c r="C954" s="7" t="s">
        <v>7</v>
      </c>
      <c r="D954" s="7" t="s">
        <v>8180</v>
      </c>
      <c r="E954" s="7" t="s">
        <v>21</v>
      </c>
      <c r="F954" s="7" t="s">
        <v>1165</v>
      </c>
      <c r="G954" s="25"/>
      <c r="H954" s="1"/>
      <c r="I954" s="5"/>
      <c r="J954" s="5"/>
      <c r="K954" s="1"/>
      <c r="L954" s="5"/>
      <c r="M954" s="5"/>
      <c r="N954" s="26"/>
      <c r="O954" s="1"/>
      <c r="P954" s="1">
        <f>1000*37.361055</f>
        <v>37361.055</v>
      </c>
      <c r="Q954" s="1"/>
      <c r="R954" s="1"/>
      <c r="S954" s="1"/>
      <c r="T954" s="1"/>
      <c r="U954" s="1"/>
      <c r="V954" s="1"/>
      <c r="W954" s="1">
        <f>1000*21.5244706325504</f>
        <v>21524.470632550401</v>
      </c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37">
        <f>BQ954+BP954+BO954+BN954+BM954+BG954+BF954+BC954+AY954+AS954+AM954+AL954+AK954+AF954+AE954+AD954+AC954+AB954+BK954+BL954+AA954+Z954+Y954+X954+V954+U954+T954+S954+R954+Q954+P954+O954+N954+M954+L954+K954+J954+I954+H954+G954+AX954+W954</f>
        <v>58885.525632550401</v>
      </c>
    </row>
    <row r="955" spans="1:70" hidden="1">
      <c r="A955" s="6" t="s">
        <v>1567</v>
      </c>
      <c r="B955" s="6" t="s">
        <v>1568</v>
      </c>
      <c r="C955" s="6" t="s">
        <v>151</v>
      </c>
      <c r="D955" s="6"/>
      <c r="E955" s="6" t="s">
        <v>152</v>
      </c>
      <c r="F955" s="6" t="s">
        <v>1165</v>
      </c>
      <c r="G955" s="6"/>
      <c r="H955" s="1"/>
      <c r="I955" s="5"/>
      <c r="J955" s="5"/>
      <c r="K955" s="1"/>
      <c r="L955" s="5"/>
      <c r="M955" s="5"/>
      <c r="N955" s="26"/>
      <c r="O955" s="1"/>
      <c r="P955" s="1"/>
      <c r="Q955" s="1"/>
      <c r="R955" s="1"/>
      <c r="S955" s="1"/>
      <c r="T955" s="1"/>
      <c r="U955" s="1"/>
      <c r="V955" s="5"/>
      <c r="W955" s="5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37" t="e">
        <f>BQ955+BP955+BO955+BN955+BM955+#REF!+#REF!+BG955+BF955+#REF!+BC955+#REF!+#REF!+AY955+#REF!+#REF!+#REF!+#REF!+AS955+#REF!+#REF!+#REF!+#REF!+AM955+AK955+#REF!+#REF!+#REF!+AF955+AD955+AC955+AB955+BL955+AA955+Z955+Y955+X955+U955+T955+S955+R955+Q955+P955+O955+N955+M955+L955+K955+J955+I955+H955</f>
        <v>#REF!</v>
      </c>
    </row>
    <row r="956" spans="1:70" hidden="1">
      <c r="A956" s="6" t="s">
        <v>1569</v>
      </c>
      <c r="B956" s="6" t="s">
        <v>1570</v>
      </c>
      <c r="C956" s="6" t="s">
        <v>151</v>
      </c>
      <c r="D956" s="6"/>
      <c r="E956" s="6" t="s">
        <v>152</v>
      </c>
      <c r="F956" s="6" t="s">
        <v>1165</v>
      </c>
      <c r="G956" s="6"/>
      <c r="H956" s="1"/>
      <c r="I956" s="5"/>
      <c r="J956" s="5"/>
      <c r="K956" s="1"/>
      <c r="L956" s="5"/>
      <c r="M956" s="5"/>
      <c r="N956" s="26"/>
      <c r="O956" s="1"/>
      <c r="P956" s="1"/>
      <c r="Q956" s="1"/>
      <c r="R956" s="1"/>
      <c r="S956" s="1"/>
      <c r="T956" s="1"/>
      <c r="U956" s="1"/>
      <c r="V956" s="5"/>
      <c r="W956" s="5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37" t="e">
        <f>BQ956+BP956+BO956+BN956+BM956+#REF!+#REF!+BG956+BF956+#REF!+BC956+#REF!+#REF!+AY956+#REF!+#REF!+#REF!+#REF!+AS956+#REF!+#REF!+#REF!+#REF!+AM956+AK956+#REF!+#REF!+#REF!+AF956+AD956+AC956+AB956+BL956+AA956+Z956+Y956+X956+U956+T956+S956+R956+Q956+P956+O956+N956+M956+L956+K956+J956+I956+H956</f>
        <v>#REF!</v>
      </c>
    </row>
    <row r="957" spans="1:70">
      <c r="A957" s="7" t="s">
        <v>1571</v>
      </c>
      <c r="B957" s="7" t="s">
        <v>1572</v>
      </c>
      <c r="C957" s="7" t="s">
        <v>7</v>
      </c>
      <c r="D957" s="7" t="s">
        <v>8180</v>
      </c>
      <c r="E957" s="7" t="s">
        <v>21</v>
      </c>
      <c r="F957" s="7" t="s">
        <v>1573</v>
      </c>
      <c r="G957" s="25"/>
      <c r="H957" s="1"/>
      <c r="I957" s="5"/>
      <c r="J957" s="5"/>
      <c r="K957" s="1"/>
      <c r="L957" s="5"/>
      <c r="M957" s="5"/>
      <c r="N957" s="26"/>
      <c r="O957" s="1"/>
      <c r="P957" s="1">
        <f>1000*0.06126</f>
        <v>61.260000000000005</v>
      </c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37">
        <f>BQ957+BP957+BO957+BN957+BM957+BG957+BF957+BC957+AY957+AS957+AM957+AL957+AK957+AF957+AE957+AD957+AC957+AB957+BK957+BL957+AA957+Z957+Y957+X957+V957+U957+T957+S957+R957+Q957+P957+O957+N957+M957+L957+K957+J957+I957+H957+G957+AX957+W957</f>
        <v>61.260000000000005</v>
      </c>
    </row>
    <row r="958" spans="1:70" hidden="1">
      <c r="A958" s="7" t="s">
        <v>1574</v>
      </c>
      <c r="B958" s="7" t="s">
        <v>1575</v>
      </c>
      <c r="C958" s="7" t="s">
        <v>7</v>
      </c>
      <c r="D958" s="7" t="s">
        <v>8180</v>
      </c>
      <c r="E958" s="7" t="s">
        <v>21</v>
      </c>
      <c r="F958" s="7" t="s">
        <v>1573</v>
      </c>
      <c r="G958" s="25"/>
      <c r="H958" s="1"/>
      <c r="I958" s="5"/>
      <c r="J958" s="5"/>
      <c r="K958" s="1"/>
      <c r="L958" s="5"/>
      <c r="M958" s="5"/>
      <c r="N958" s="26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37">
        <f t="shared" ref="BR958" si="13">BQ958+BP958+BO958+BN958+BM958+BG958+BF958+BC958+AY958+AS958+AM958+AL958+AK958+AF958+AE958+AD958+AC958+AB958+++BK958+BL958+AA958+Z958+Y958+X958+V958+U958+T958+S958+R958+Q958+P958+O958+N958+M958+L958+K958+J958+I958+H958+G958</f>
        <v>0</v>
      </c>
    </row>
    <row r="959" spans="1:70" hidden="1">
      <c r="A959" s="6" t="s">
        <v>1576</v>
      </c>
      <c r="B959" s="6" t="s">
        <v>1577</v>
      </c>
      <c r="C959" s="6" t="s">
        <v>7</v>
      </c>
      <c r="D959" s="6" t="s">
        <v>8180</v>
      </c>
      <c r="E959" s="6" t="s">
        <v>21</v>
      </c>
      <c r="F959" s="6" t="s">
        <v>1573</v>
      </c>
      <c r="G959" s="6"/>
      <c r="H959" s="1"/>
      <c r="I959" s="5"/>
      <c r="J959" s="5"/>
      <c r="K959" s="1"/>
      <c r="L959" s="5"/>
      <c r="M959" s="5"/>
      <c r="N959" s="26"/>
      <c r="O959" s="1"/>
      <c r="P959" s="1"/>
      <c r="Q959" s="1"/>
      <c r="R959" s="1"/>
      <c r="S959" s="1"/>
      <c r="T959" s="1"/>
      <c r="U959" s="1"/>
      <c r="V959" s="5"/>
      <c r="W959" s="5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37" t="e">
        <f>BQ959+BP959+BO959+BN959+BM959+#REF!+#REF!+BG959+BF959+#REF!+BC959+#REF!+#REF!+AY959+#REF!+#REF!+#REF!+#REF!+AS959+#REF!+#REF!+#REF!+#REF!+AM959+AK959+#REF!+#REF!+#REF!+AF959+AD959+AC959+AB959+BL959+AA959+Z959+Y959+X959+U959+T959+S959+R959+Q959+P959+O959+N959+M959+L959+K959+J959+I959+H959</f>
        <v>#REF!</v>
      </c>
    </row>
    <row r="960" spans="1:70" hidden="1">
      <c r="A960" s="6" t="s">
        <v>1578</v>
      </c>
      <c r="B960" s="6" t="s">
        <v>1579</v>
      </c>
      <c r="C960" s="6" t="s">
        <v>7</v>
      </c>
      <c r="D960" s="6" t="s">
        <v>18</v>
      </c>
      <c r="E960" s="6" t="s">
        <v>31</v>
      </c>
      <c r="F960" s="6" t="s">
        <v>1573</v>
      </c>
      <c r="G960" s="6"/>
      <c r="H960" s="1"/>
      <c r="I960" s="5"/>
      <c r="J960" s="5"/>
      <c r="K960" s="1"/>
      <c r="L960" s="5"/>
      <c r="M960" s="5"/>
      <c r="N960" s="26"/>
      <c r="O960" s="1"/>
      <c r="P960" s="1"/>
      <c r="Q960" s="1"/>
      <c r="R960" s="1"/>
      <c r="S960" s="1"/>
      <c r="T960" s="1"/>
      <c r="U960" s="1"/>
      <c r="V960" s="5"/>
      <c r="W960" s="5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37" t="e">
        <f>BQ960+BP960+BO960+BN960+BM960+#REF!+#REF!+BG960+BF960+#REF!+BC960+#REF!+#REF!+AY960+#REF!+#REF!+#REF!+#REF!+AS960+#REF!+#REF!+#REF!+#REF!+AM960+AK960+#REF!+#REF!+#REF!+AF960+AD960+AC960+AB960+BL960+AA960+Z960+Y960+X960+U960+T960+S960+R960+Q960+P960+O960+N960+M960+L960+K960+J960+I960+H960</f>
        <v>#REF!</v>
      </c>
    </row>
    <row r="961" spans="1:70" hidden="1">
      <c r="A961" s="6" t="s">
        <v>1726</v>
      </c>
      <c r="B961" s="6" t="s">
        <v>1727</v>
      </c>
      <c r="C961" s="6" t="s">
        <v>151</v>
      </c>
      <c r="D961" s="6"/>
      <c r="E961" s="6" t="s">
        <v>152</v>
      </c>
      <c r="F961" s="6" t="s">
        <v>1573</v>
      </c>
      <c r="G961" s="6"/>
      <c r="H961" s="1"/>
      <c r="I961" s="5"/>
      <c r="J961" s="5"/>
      <c r="K961" s="1"/>
      <c r="L961" s="5"/>
      <c r="M961" s="5"/>
      <c r="N961" s="26"/>
      <c r="O961" s="1"/>
      <c r="P961" s="1"/>
      <c r="Q961" s="1"/>
      <c r="R961" s="1"/>
      <c r="S961" s="1"/>
      <c r="T961" s="1"/>
      <c r="U961" s="1"/>
      <c r="V961" s="5"/>
      <c r="W961" s="5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37" t="e">
        <f>BQ961+BP961+BO961+BN961+BM961+#REF!+#REF!+BG961+BF961+#REF!+BC961+#REF!+#REF!+AY961+#REF!+#REF!+#REF!+#REF!+AS961+#REF!+#REF!+#REF!+#REF!+AM961+AK961+#REF!+#REF!+#REF!+AF961+AD961+AC961+AB961+BL961+AA961+Z961+Y961+X961+U961+T961+S961+R961+Q961+P961+O961+N961+M961+L961+K961+J961+I961+H961</f>
        <v>#REF!</v>
      </c>
    </row>
    <row r="962" spans="1:70" hidden="1">
      <c r="A962" s="6" t="s">
        <v>6606</v>
      </c>
      <c r="B962" s="6" t="s">
        <v>6607</v>
      </c>
      <c r="C962" s="6" t="s">
        <v>151</v>
      </c>
      <c r="D962" s="6"/>
      <c r="E962" s="6" t="s">
        <v>8192</v>
      </c>
      <c r="F962" s="6" t="s">
        <v>1573</v>
      </c>
      <c r="G962" s="6"/>
      <c r="H962" s="1"/>
      <c r="I962" s="5"/>
      <c r="J962" s="5"/>
      <c r="K962" s="1"/>
      <c r="L962" s="5"/>
      <c r="M962" s="5"/>
      <c r="N962" s="26"/>
      <c r="O962" s="1"/>
      <c r="P962" s="1"/>
      <c r="Q962" s="1"/>
      <c r="R962" s="1"/>
      <c r="S962" s="1"/>
      <c r="T962" s="1"/>
      <c r="U962" s="1"/>
      <c r="V962" s="5"/>
      <c r="W962" s="5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37" t="e">
        <f>BQ962+BP962+BO962+BN962+BM962+#REF!+#REF!+BG962+BF962+#REF!+BC962+#REF!+#REF!+AY962+#REF!+#REF!+#REF!+#REF!+AS962+#REF!+#REF!+#REF!+#REF!+AM962+AK962+#REF!+#REF!+#REF!+AF962+AD962+AC962+AB962+BL962+AA962+Z962+Y962+X962+U962+T962+S962+R962+Q962+P962+O962+N962+M962+L962+K962+J962+I962+H962</f>
        <v>#REF!</v>
      </c>
    </row>
    <row r="963" spans="1:70" hidden="1">
      <c r="A963" s="6" t="s">
        <v>6608</v>
      </c>
      <c r="B963" s="6" t="s">
        <v>7637</v>
      </c>
      <c r="C963" s="6" t="s">
        <v>151</v>
      </c>
      <c r="D963" s="6"/>
      <c r="E963" s="6" t="s">
        <v>8186</v>
      </c>
      <c r="F963" s="6" t="s">
        <v>1573</v>
      </c>
      <c r="G963" s="6"/>
      <c r="H963" s="1"/>
      <c r="I963" s="5"/>
      <c r="J963" s="1"/>
      <c r="K963" s="1"/>
      <c r="L963" s="5"/>
      <c r="M963" s="5"/>
      <c r="N963" s="26"/>
      <c r="O963" s="1"/>
      <c r="P963" s="1"/>
      <c r="Q963" s="1"/>
      <c r="R963" s="1"/>
      <c r="S963" s="1"/>
      <c r="T963" s="1"/>
      <c r="U963" s="1"/>
      <c r="V963" s="5"/>
      <c r="W963" s="5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37" t="e">
        <f>BQ963+BP963+BO963+BN963+BM963+#REF!+#REF!+BG963+BF963+#REF!+BC963+#REF!+#REF!+AY963+#REF!+#REF!+#REF!+#REF!+AS963+#REF!+#REF!+#REF!+#REF!+AM963+AK963+#REF!+#REF!+#REF!+AF963+AD963+AC963+AB963+BL963+AA963+Z963+Y963+X963+U963+T963+S963+R963+Q963+P963+O963+N963+M963+L963+K963+J963+I963+H963</f>
        <v>#REF!</v>
      </c>
    </row>
    <row r="964" spans="1:70" hidden="1">
      <c r="A964" s="6" t="s">
        <v>1580</v>
      </c>
      <c r="B964" s="6" t="s">
        <v>1581</v>
      </c>
      <c r="C964" s="6" t="s">
        <v>7</v>
      </c>
      <c r="D964" s="6" t="s">
        <v>18</v>
      </c>
      <c r="E964" s="6" t="s">
        <v>21</v>
      </c>
      <c r="F964" s="6" t="s">
        <v>1573</v>
      </c>
      <c r="G964" s="6"/>
      <c r="H964" s="1"/>
      <c r="I964" s="5"/>
      <c r="J964" s="5"/>
      <c r="K964" s="1"/>
      <c r="L964" s="5"/>
      <c r="M964" s="5"/>
      <c r="N964" s="26"/>
      <c r="O964" s="1"/>
      <c r="P964" s="1"/>
      <c r="Q964" s="1"/>
      <c r="R964" s="1"/>
      <c r="S964" s="1"/>
      <c r="T964" s="1"/>
      <c r="U964" s="1"/>
      <c r="V964" s="5"/>
      <c r="W964" s="5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37" t="e">
        <f>BQ964+BP964+BO964+BN964+BM964+#REF!+#REF!+BG964+BF964+#REF!+BC964+#REF!+#REF!+AY964+#REF!+#REF!+#REF!+#REF!+AS964+#REF!+#REF!+#REF!+#REF!+AM964+AK964+#REF!+#REF!+#REF!+AF964+AD964+AC964+AB964+BL964+AA964+Z964+Y964+X964+U964+T964+S964+R964+Q964+P964+O964+N964+M964+L964+K964+J964+I964+H964</f>
        <v>#REF!</v>
      </c>
    </row>
    <row r="965" spans="1:70" hidden="1">
      <c r="A965" s="6" t="s">
        <v>1728</v>
      </c>
      <c r="B965" s="6" t="s">
        <v>7638</v>
      </c>
      <c r="C965" s="6" t="s">
        <v>151</v>
      </c>
      <c r="D965" s="6"/>
      <c r="E965" s="6" t="s">
        <v>152</v>
      </c>
      <c r="F965" s="6" t="s">
        <v>1573</v>
      </c>
      <c r="G965" s="6"/>
      <c r="H965" s="1"/>
      <c r="I965" s="5"/>
      <c r="J965" s="5"/>
      <c r="K965" s="1"/>
      <c r="L965" s="5"/>
      <c r="M965" s="5"/>
      <c r="N965" s="26"/>
      <c r="O965" s="1"/>
      <c r="P965" s="1"/>
      <c r="Q965" s="1"/>
      <c r="R965" s="1"/>
      <c r="S965" s="1"/>
      <c r="T965" s="1"/>
      <c r="U965" s="1"/>
      <c r="V965" s="5"/>
      <c r="W965" s="5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37" t="e">
        <f>BQ965+BP965+BO965+BN965+BM965+#REF!+#REF!+BG965+BF965+#REF!+BC965+#REF!+#REF!+AY965+#REF!+#REF!+#REF!+#REF!+AS965+#REF!+#REF!+#REF!+#REF!+AM965+AK965+#REF!+#REF!+#REF!+AF965+AD965+AC965+AB965+BL965+AA965+Z965+Y965+X965+U965+T965+S965+R965+Q965+P965+O965+N965+M965+L965+K965+J965+I965+H965</f>
        <v>#REF!</v>
      </c>
    </row>
    <row r="966" spans="1:70" hidden="1">
      <c r="A966" s="6" t="s">
        <v>1582</v>
      </c>
      <c r="B966" s="6" t="s">
        <v>1583</v>
      </c>
      <c r="C966" s="6" t="s">
        <v>7</v>
      </c>
      <c r="D966" s="6" t="s">
        <v>67</v>
      </c>
      <c r="E966" s="6" t="s">
        <v>67</v>
      </c>
      <c r="F966" s="6" t="s">
        <v>1573</v>
      </c>
      <c r="G966" s="6"/>
      <c r="H966" s="1"/>
      <c r="I966" s="5"/>
      <c r="J966" s="5"/>
      <c r="K966" s="1"/>
      <c r="L966" s="5"/>
      <c r="M966" s="5"/>
      <c r="N966" s="26"/>
      <c r="O966" s="1"/>
      <c r="P966" s="1"/>
      <c r="Q966" s="1"/>
      <c r="R966" s="1"/>
      <c r="S966" s="1"/>
      <c r="T966" s="1"/>
      <c r="U966" s="1"/>
      <c r="V966" s="5"/>
      <c r="W966" s="5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37" t="e">
        <f>BQ966+BP966+BO966+BN966+BM966+#REF!+#REF!+BG966+BF966+#REF!+BC966+#REF!+#REF!+AY966+#REF!+#REF!+#REF!+#REF!+AS966+#REF!+#REF!+#REF!+#REF!+AM966+AK966+#REF!+#REF!+#REF!+AF966+AD966+AC966+AB966+BL966+AA966+Z966+Y966+X966+U966+T966+S966+R966+Q966+P966+O966+N966+M966+L966+K966+J966+I966+H966</f>
        <v>#REF!</v>
      </c>
    </row>
    <row r="967" spans="1:70" hidden="1">
      <c r="A967" s="6" t="s">
        <v>1584</v>
      </c>
      <c r="B967" s="6" t="s">
        <v>1585</v>
      </c>
      <c r="C967" s="6" t="s">
        <v>7</v>
      </c>
      <c r="D967" s="6" t="s">
        <v>67</v>
      </c>
      <c r="E967" s="6" t="s">
        <v>67</v>
      </c>
      <c r="F967" s="6" t="s">
        <v>1573</v>
      </c>
      <c r="G967" s="6"/>
      <c r="H967" s="1"/>
      <c r="I967" s="5"/>
      <c r="J967" s="5"/>
      <c r="K967" s="1"/>
      <c r="L967" s="5"/>
      <c r="M967" s="5"/>
      <c r="N967" s="26"/>
      <c r="O967" s="1"/>
      <c r="P967" s="1"/>
      <c r="Q967" s="1"/>
      <c r="R967" s="1"/>
      <c r="S967" s="1"/>
      <c r="T967" s="1"/>
      <c r="U967" s="1"/>
      <c r="V967" s="5"/>
      <c r="W967" s="5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37" t="e">
        <f>BQ967+BP967+BO967+BN967+BM967+#REF!+#REF!+BG967+BF967+#REF!+BC967+#REF!+#REF!+AY967+#REF!+#REF!+#REF!+#REF!+AS967+#REF!+#REF!+#REF!+#REF!+AM967+AK967+#REF!+#REF!+#REF!+AF967+AD967+AC967+AB967+BL967+AA967+Z967+Y967+X967+U967+T967+S967+R967+Q967+P967+O967+N967+M967+L967+K967+J967+I967+H967</f>
        <v>#REF!</v>
      </c>
    </row>
    <row r="968" spans="1:70" hidden="1">
      <c r="A968" s="6" t="s">
        <v>1586</v>
      </c>
      <c r="B968" s="6" t="s">
        <v>1587</v>
      </c>
      <c r="C968" s="6" t="s">
        <v>7</v>
      </c>
      <c r="D968" s="6" t="s">
        <v>67</v>
      </c>
      <c r="E968" s="6" t="s">
        <v>67</v>
      </c>
      <c r="F968" s="6" t="s">
        <v>1573</v>
      </c>
      <c r="G968" s="6"/>
      <c r="H968" s="1"/>
      <c r="I968" s="5"/>
      <c r="J968" s="5"/>
      <c r="K968" s="1"/>
      <c r="L968" s="5"/>
      <c r="M968" s="5"/>
      <c r="N968" s="26"/>
      <c r="O968" s="1"/>
      <c r="P968" s="1"/>
      <c r="Q968" s="1"/>
      <c r="R968" s="1"/>
      <c r="S968" s="1"/>
      <c r="T968" s="1"/>
      <c r="U968" s="1"/>
      <c r="V968" s="5"/>
      <c r="W968" s="5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37" t="e">
        <f>BQ968+BP968+BO968+BN968+BM968+#REF!+#REF!+BG968+BF968+#REF!+BC968+#REF!+#REF!+AY968+#REF!+#REF!+#REF!+#REF!+AS968+#REF!+#REF!+#REF!+#REF!+AM968+AK968+#REF!+#REF!+#REF!+AF968+AD968+AC968+AB968+BL968+AA968+Z968+Y968+X968+U968+T968+S968+R968+Q968+P968+O968+N968+M968+L968+K968+J968+I968+H968</f>
        <v>#REF!</v>
      </c>
    </row>
    <row r="969" spans="1:70" hidden="1">
      <c r="A969" s="6" t="s">
        <v>1729</v>
      </c>
      <c r="B969" s="6" t="s">
        <v>7639</v>
      </c>
      <c r="C969" s="6" t="s">
        <v>151</v>
      </c>
      <c r="D969" s="6"/>
      <c r="E969" s="6" t="s">
        <v>152</v>
      </c>
      <c r="F969" s="6" t="s">
        <v>1573</v>
      </c>
      <c r="G969" s="6"/>
      <c r="H969" s="1"/>
      <c r="I969" s="5"/>
      <c r="J969" s="5"/>
      <c r="K969" s="1"/>
      <c r="L969" s="5"/>
      <c r="M969" s="5"/>
      <c r="N969" s="26"/>
      <c r="O969" s="1"/>
      <c r="P969" s="1"/>
      <c r="Q969" s="1"/>
      <c r="R969" s="1"/>
      <c r="S969" s="1"/>
      <c r="T969" s="1"/>
      <c r="U969" s="1"/>
      <c r="V969" s="5"/>
      <c r="W969" s="5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37" t="e">
        <f>BQ969+BP969+BO969+BN969+BM969+#REF!+#REF!+BG969+BF969+#REF!+BC969+#REF!+#REF!+AY969+#REF!+#REF!+#REF!+#REF!+AS969+#REF!+#REF!+#REF!+#REF!+AM969+AK969+#REF!+#REF!+#REF!+AF969+AD969+AC969+AB969+BL969+AA969+Z969+Y969+X969+U969+T969+S969+R969+Q969+P969+O969+N969+M969+L969+K969+J969+I969+H969</f>
        <v>#REF!</v>
      </c>
    </row>
    <row r="970" spans="1:70" hidden="1">
      <c r="A970" s="6" t="s">
        <v>1588</v>
      </c>
      <c r="B970" s="6" t="s">
        <v>1589</v>
      </c>
      <c r="C970" s="6" t="s">
        <v>7</v>
      </c>
      <c r="D970" s="6" t="s">
        <v>67</v>
      </c>
      <c r="E970" s="6" t="s">
        <v>67</v>
      </c>
      <c r="F970" s="6" t="s">
        <v>1573</v>
      </c>
      <c r="G970" s="6"/>
      <c r="H970" s="1"/>
      <c r="I970" s="5"/>
      <c r="J970" s="5"/>
      <c r="K970" s="1"/>
      <c r="L970" s="5"/>
      <c r="M970" s="5"/>
      <c r="N970" s="26"/>
      <c r="O970" s="1"/>
      <c r="P970" s="1"/>
      <c r="Q970" s="1"/>
      <c r="R970" s="1"/>
      <c r="S970" s="1"/>
      <c r="T970" s="1"/>
      <c r="U970" s="1"/>
      <c r="V970" s="5"/>
      <c r="W970" s="5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37" t="e">
        <f>BQ970+BP970+BO970+BN970+BM970+#REF!+#REF!+BG970+BF970+#REF!+BC970+#REF!+#REF!+AY970+#REF!+#REF!+#REF!+#REF!+AS970+#REF!+#REF!+#REF!+#REF!+AM970+AK970+#REF!+#REF!+#REF!+AF970+AD970+AC970+AB970+BL970+AA970+Z970+Y970+X970+U970+T970+S970+R970+Q970+P970+O970+N970+M970+L970+K970+J970+I970+H970</f>
        <v>#REF!</v>
      </c>
    </row>
    <row r="971" spans="1:70" hidden="1">
      <c r="A971" s="6" t="s">
        <v>1590</v>
      </c>
      <c r="B971" s="6" t="s">
        <v>1591</v>
      </c>
      <c r="C971" s="6" t="s">
        <v>7</v>
      </c>
      <c r="D971" s="6" t="s">
        <v>67</v>
      </c>
      <c r="E971" s="6" t="s">
        <v>67</v>
      </c>
      <c r="F971" s="6" t="s">
        <v>1573</v>
      </c>
      <c r="G971" s="6"/>
      <c r="H971" s="1"/>
      <c r="I971" s="5"/>
      <c r="J971" s="5"/>
      <c r="K971" s="1"/>
      <c r="L971" s="5"/>
      <c r="M971" s="5"/>
      <c r="N971" s="26"/>
      <c r="O971" s="1"/>
      <c r="P971" s="1"/>
      <c r="Q971" s="1"/>
      <c r="R971" s="1"/>
      <c r="S971" s="1"/>
      <c r="T971" s="1"/>
      <c r="U971" s="1"/>
      <c r="V971" s="5"/>
      <c r="W971" s="5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37" t="e">
        <f>BQ971+BP971+BO971+BN971+BM971+#REF!+#REF!+BG971+BF971+#REF!+BC971+#REF!+#REF!+AY971+#REF!+#REF!+#REF!+#REF!+AS971+#REF!+#REF!+#REF!+#REF!+AM971+AK971+#REF!+#REF!+#REF!+AF971+AD971+AC971+AB971+BL971+AA971+Z971+Y971+X971+U971+T971+S971+R971+Q971+P971+O971+N971+M971+L971+K971+J971+I971+H971</f>
        <v>#REF!</v>
      </c>
    </row>
    <row r="972" spans="1:70" hidden="1">
      <c r="A972" s="6" t="s">
        <v>1730</v>
      </c>
      <c r="B972" s="6" t="s">
        <v>7640</v>
      </c>
      <c r="C972" s="6" t="s">
        <v>151</v>
      </c>
      <c r="D972" s="6"/>
      <c r="E972" s="6" t="s">
        <v>152</v>
      </c>
      <c r="F972" s="6" t="s">
        <v>1573</v>
      </c>
      <c r="G972" s="6"/>
      <c r="H972" s="1"/>
      <c r="I972" s="5"/>
      <c r="J972" s="5"/>
      <c r="K972" s="1"/>
      <c r="L972" s="5"/>
      <c r="M972" s="5"/>
      <c r="N972" s="26"/>
      <c r="O972" s="1"/>
      <c r="P972" s="1"/>
      <c r="Q972" s="1"/>
      <c r="R972" s="1"/>
      <c r="S972" s="1"/>
      <c r="T972" s="1"/>
      <c r="U972" s="1"/>
      <c r="V972" s="5"/>
      <c r="W972" s="5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37" t="e">
        <f>BQ972+BP972+BO972+BN972+BM972+#REF!+#REF!+BG972+BF972+#REF!+BC972+#REF!+#REF!+AY972+#REF!+#REF!+#REF!+#REF!+AS972+#REF!+#REF!+#REF!+#REF!+AM972+AK972+#REF!+#REF!+#REF!+AF972+AD972+AC972+AB972+BL972+AA972+Z972+Y972+X972+U972+T972+S972+R972+Q972+P972+O972+N972+M972+L972+K972+J972+I972+H972</f>
        <v>#REF!</v>
      </c>
    </row>
    <row r="973" spans="1:70" hidden="1">
      <c r="A973" s="6" t="s">
        <v>1731</v>
      </c>
      <c r="B973" s="6" t="s">
        <v>7641</v>
      </c>
      <c r="C973" s="6" t="s">
        <v>151</v>
      </c>
      <c r="D973" s="6"/>
      <c r="E973" s="6" t="s">
        <v>152</v>
      </c>
      <c r="F973" s="6" t="s">
        <v>1573</v>
      </c>
      <c r="G973" s="6"/>
      <c r="H973" s="1"/>
      <c r="I973" s="5"/>
      <c r="J973" s="5"/>
      <c r="K973" s="1"/>
      <c r="L973" s="5"/>
      <c r="M973" s="5"/>
      <c r="N973" s="26"/>
      <c r="O973" s="1"/>
      <c r="P973" s="1"/>
      <c r="Q973" s="1"/>
      <c r="R973" s="1"/>
      <c r="S973" s="1"/>
      <c r="T973" s="1"/>
      <c r="U973" s="1"/>
      <c r="V973" s="5"/>
      <c r="W973" s="5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37" t="e">
        <f>BQ973+BP973+BO973+BN973+BM973+#REF!+#REF!+BG973+BF973+#REF!+BC973+#REF!+#REF!+AY973+#REF!+#REF!+#REF!+#REF!+AS973+#REF!+#REF!+#REF!+#REF!+AM973+AK973+#REF!+#REF!+#REF!+AF973+AD973+AC973+AB973+BL973+AA973+Z973+Y973+X973+U973+T973+S973+R973+Q973+P973+O973+N973+M973+L973+K973+J973+I973+H973</f>
        <v>#REF!</v>
      </c>
    </row>
    <row r="974" spans="1:70" hidden="1">
      <c r="A974" s="6" t="s">
        <v>1732</v>
      </c>
      <c r="B974" s="6" t="s">
        <v>7642</v>
      </c>
      <c r="C974" s="6" t="s">
        <v>151</v>
      </c>
      <c r="D974" s="6"/>
      <c r="E974" s="6" t="s">
        <v>152</v>
      </c>
      <c r="F974" s="6" t="s">
        <v>1573</v>
      </c>
      <c r="G974" s="6"/>
      <c r="H974" s="1"/>
      <c r="I974" s="1"/>
      <c r="J974" s="5"/>
      <c r="K974" s="1"/>
      <c r="L974" s="1"/>
      <c r="M974" s="1"/>
      <c r="N974" s="26"/>
      <c r="O974" s="1"/>
      <c r="P974" s="1"/>
      <c r="Q974" s="1"/>
      <c r="R974" s="1"/>
      <c r="S974" s="1"/>
      <c r="T974" s="1"/>
      <c r="U974" s="1"/>
      <c r="V974" s="5"/>
      <c r="W974" s="5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37" t="e">
        <f>BQ974+BP974+BO974+BN974+BM974+#REF!+#REF!+BG974+BF974+#REF!+BC974+#REF!+#REF!+AY974+#REF!+#REF!+#REF!+#REF!+AS974+#REF!+#REF!+#REF!+#REF!+AM974+AK974+#REF!+#REF!+#REF!+AF974+AD974+AC974+AB974+BL974+AA974+Z974+Y974+X974+U974+T974+S974+R974+Q974+P974+O974+N974+M974+L974+K974+J974+I974+H974</f>
        <v>#REF!</v>
      </c>
    </row>
    <row r="975" spans="1:70" hidden="1">
      <c r="A975" s="6" t="s">
        <v>1733</v>
      </c>
      <c r="B975" s="6" t="s">
        <v>7643</v>
      </c>
      <c r="C975" s="6" t="s">
        <v>151</v>
      </c>
      <c r="D975" s="6"/>
      <c r="E975" s="6" t="s">
        <v>152</v>
      </c>
      <c r="F975" s="6" t="s">
        <v>1573</v>
      </c>
      <c r="G975" s="6"/>
      <c r="H975" s="1"/>
      <c r="I975" s="5"/>
      <c r="J975" s="5"/>
      <c r="K975" s="1"/>
      <c r="L975" s="5"/>
      <c r="M975" s="5"/>
      <c r="N975" s="26"/>
      <c r="O975" s="1"/>
      <c r="P975" s="1"/>
      <c r="Q975" s="1"/>
      <c r="R975" s="1"/>
      <c r="S975" s="1"/>
      <c r="T975" s="1"/>
      <c r="U975" s="1"/>
      <c r="V975" s="5"/>
      <c r="W975" s="5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37" t="e">
        <f>BQ975+BP975+BO975+BN975+BM975+#REF!+#REF!+BG975+BF975+#REF!+BC975+#REF!+#REF!+AY975+#REF!+#REF!+#REF!+#REF!+AS975+#REF!+#REF!+#REF!+#REF!+AM975+AK975+#REF!+#REF!+#REF!+AF975+AD975+AC975+AB975+BL975+AA975+Z975+Y975+X975+U975+T975+S975+R975+Q975+P975+O975+N975+M975+L975+K975+J975+I975+H975</f>
        <v>#REF!</v>
      </c>
    </row>
    <row r="976" spans="1:70" hidden="1">
      <c r="A976" s="6" t="s">
        <v>1734</v>
      </c>
      <c r="B976" s="6" t="s">
        <v>1735</v>
      </c>
      <c r="C976" s="6" t="s">
        <v>151</v>
      </c>
      <c r="D976" s="6"/>
      <c r="E976" s="6" t="s">
        <v>152</v>
      </c>
      <c r="F976" s="6" t="s">
        <v>1573</v>
      </c>
      <c r="G976" s="6"/>
      <c r="H976" s="1"/>
      <c r="I976" s="5"/>
      <c r="J976" s="5"/>
      <c r="K976" s="1"/>
      <c r="L976" s="5"/>
      <c r="M976" s="5"/>
      <c r="N976" s="26"/>
      <c r="O976" s="1"/>
      <c r="P976" s="1"/>
      <c r="Q976" s="1"/>
      <c r="R976" s="1"/>
      <c r="S976" s="1"/>
      <c r="T976" s="1"/>
      <c r="U976" s="1"/>
      <c r="V976" s="5"/>
      <c r="W976" s="5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37" t="e">
        <f>BQ976+BP976+BO976+BN976+BM976+#REF!+#REF!+BG976+BF976+#REF!+BC976+#REF!+#REF!+AY976+#REF!+#REF!+#REF!+#REF!+AS976+#REF!+#REF!+#REF!+#REF!+AM976+AK976+#REF!+#REF!+#REF!+AF976+AD976+AC976+AB976+BL976+AA976+Z976+Y976+X976+U976+T976+S976+R976+Q976+P976+O976+N976+M976+L976+K976+J976+I976+H976</f>
        <v>#REF!</v>
      </c>
    </row>
    <row r="977" spans="1:70" hidden="1">
      <c r="A977" s="6" t="s">
        <v>6609</v>
      </c>
      <c r="B977" s="6" t="s">
        <v>7644</v>
      </c>
      <c r="C977" s="6" t="s">
        <v>151</v>
      </c>
      <c r="D977" s="6"/>
      <c r="E977" s="6" t="s">
        <v>8186</v>
      </c>
      <c r="F977" s="6" t="s">
        <v>1573</v>
      </c>
      <c r="G977" s="6"/>
      <c r="H977" s="1"/>
      <c r="I977" s="5"/>
      <c r="J977" s="5"/>
      <c r="K977" s="1"/>
      <c r="L977" s="5"/>
      <c r="M977" s="5"/>
      <c r="N977" s="26"/>
      <c r="O977" s="1"/>
      <c r="P977" s="1"/>
      <c r="Q977" s="1"/>
      <c r="R977" s="1"/>
      <c r="S977" s="1"/>
      <c r="T977" s="1"/>
      <c r="U977" s="1"/>
      <c r="V977" s="5"/>
      <c r="W977" s="5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37" t="e">
        <f>BQ977+BP977+BO977+BN977+BM977+#REF!+#REF!+BG977+BF977+#REF!+BC977+#REF!+#REF!+AY977+#REF!+#REF!+#REF!+#REF!+AS977+#REF!+#REF!+#REF!+#REF!+AM977+AK977+#REF!+#REF!+#REF!+AF977+AD977+AC977+AB977+BL977+AA977+Z977+Y977+X977+U977+T977+S977+R977+Q977+P977+O977+N977+M977+L977+K977+J977+I977+H977</f>
        <v>#REF!</v>
      </c>
    </row>
    <row r="978" spans="1:70">
      <c r="A978" s="7" t="s">
        <v>1592</v>
      </c>
      <c r="B978" s="7" t="s">
        <v>1593</v>
      </c>
      <c r="C978" s="7" t="s">
        <v>7</v>
      </c>
      <c r="D978" s="7" t="s">
        <v>8180</v>
      </c>
      <c r="E978" s="7" t="s">
        <v>21</v>
      </c>
      <c r="F978" s="7" t="s">
        <v>1573</v>
      </c>
      <c r="G978" s="25"/>
      <c r="H978" s="1"/>
      <c r="I978" s="5"/>
      <c r="J978" s="5"/>
      <c r="K978" s="1"/>
      <c r="L978" s="5"/>
      <c r="M978" s="5"/>
      <c r="N978" s="26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>
        <f>1000*41.992</f>
        <v>41992</v>
      </c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37">
        <f>BQ978+BP978+BO978+BN978+BM978+BG978+BF978+BC978+AY978+AS978+AM978+AL978+AK978+AF978+AE978+AD978+AC978+AB978+BK978+BL978+AA978+Z978+Y978+X978+V978+U978+T978+S978+R978+Q978+P978+O978+N978+M978+L978+K978+J978+I978+H978+G978+AX978+W978</f>
        <v>41992</v>
      </c>
    </row>
    <row r="979" spans="1:70" hidden="1">
      <c r="A979" s="6" t="s">
        <v>1594</v>
      </c>
      <c r="B979" s="6" t="s">
        <v>1595</v>
      </c>
      <c r="C979" s="6" t="s">
        <v>7</v>
      </c>
      <c r="D979" s="6" t="s">
        <v>18</v>
      </c>
      <c r="E979" s="6" t="s">
        <v>21</v>
      </c>
      <c r="F979" s="6" t="s">
        <v>1573</v>
      </c>
      <c r="G979" s="6"/>
      <c r="H979" s="1"/>
      <c r="I979" s="5"/>
      <c r="J979" s="5"/>
      <c r="K979" s="1"/>
      <c r="L979" s="5"/>
      <c r="M979" s="5"/>
      <c r="N979" s="26"/>
      <c r="O979" s="1"/>
      <c r="P979" s="1"/>
      <c r="Q979" s="1"/>
      <c r="R979" s="1"/>
      <c r="S979" s="1"/>
      <c r="T979" s="1"/>
      <c r="U979" s="1"/>
      <c r="V979" s="5"/>
      <c r="W979" s="5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37" t="e">
        <f>BQ979+BP979+BO979+BN979+BM979+#REF!+#REF!+BG979+BF979+#REF!+BC979+#REF!+#REF!+AY979+#REF!+#REF!+#REF!+#REF!+AS979+#REF!+#REF!+#REF!+#REF!+AM979+AK979+#REF!+#REF!+#REF!+AF979+AD979+AC979+AB979+BL979+AA979+Z979+Y979+X979+U979+T979+S979+R979+Q979+P979+O979+N979+M979+L979+K979+J979+I979+H979</f>
        <v>#REF!</v>
      </c>
    </row>
    <row r="980" spans="1:70" hidden="1">
      <c r="A980" s="6" t="s">
        <v>1736</v>
      </c>
      <c r="B980" s="6" t="s">
        <v>7645</v>
      </c>
      <c r="C980" s="6" t="s">
        <v>151</v>
      </c>
      <c r="D980" s="6"/>
      <c r="E980" s="6" t="s">
        <v>152</v>
      </c>
      <c r="F980" s="6" t="s">
        <v>1573</v>
      </c>
      <c r="G980" s="6"/>
      <c r="H980" s="1"/>
      <c r="I980" s="5"/>
      <c r="J980" s="5"/>
      <c r="K980" s="1"/>
      <c r="L980" s="5"/>
      <c r="M980" s="5"/>
      <c r="N980" s="26"/>
      <c r="O980" s="1"/>
      <c r="P980" s="1"/>
      <c r="Q980" s="1"/>
      <c r="R980" s="1"/>
      <c r="S980" s="1"/>
      <c r="T980" s="1"/>
      <c r="U980" s="1"/>
      <c r="V980" s="5"/>
      <c r="W980" s="5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37" t="e">
        <f>BQ980+BP980+BO980+BN980+BM980+#REF!+#REF!+BG980+BF980+#REF!+BC980+#REF!+#REF!+AY980+#REF!+#REF!+#REF!+#REF!+AS980+#REF!+#REF!+#REF!+#REF!+AM980+AK980+#REF!+#REF!+#REF!+AF980+AD980+AC980+AB980+BL980+AA980+Z980+Y980+X980+U980+T980+S980+R980+Q980+P980+O980+N980+M980+L980+K980+J980+I980+H980</f>
        <v>#REF!</v>
      </c>
    </row>
    <row r="981" spans="1:70" hidden="1">
      <c r="A981" s="7" t="s">
        <v>1596</v>
      </c>
      <c r="B981" s="7" t="s">
        <v>1597</v>
      </c>
      <c r="C981" s="7" t="s">
        <v>7</v>
      </c>
      <c r="D981" s="7" t="s">
        <v>8180</v>
      </c>
      <c r="E981" s="7" t="s">
        <v>21</v>
      </c>
      <c r="F981" s="7" t="s">
        <v>1573</v>
      </c>
      <c r="G981" s="25"/>
      <c r="H981" s="1"/>
      <c r="I981" s="5"/>
      <c r="J981" s="5"/>
      <c r="K981" s="1"/>
      <c r="L981" s="5"/>
      <c r="M981" s="5"/>
      <c r="N981" s="26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37">
        <f>BQ981+BP981+BO981+BN981+BM981+BG981+BF981+BC981+AY981+AS981+AM981+AL981+AK981+AF981+AE981+AD981+AC981+AB981+++BK981+BL981+AA981+Z981+Y981+X981+V981+U981+T981+S981+R981+Q981+P981+O981+N981+M981+L981+K981+J981+I981+H981+G981</f>
        <v>0</v>
      </c>
    </row>
    <row r="982" spans="1:70" hidden="1">
      <c r="A982" s="6" t="s">
        <v>1598</v>
      </c>
      <c r="B982" s="6" t="s">
        <v>1599</v>
      </c>
      <c r="C982" s="6" t="s">
        <v>7</v>
      </c>
      <c r="D982" s="6" t="s">
        <v>18</v>
      </c>
      <c r="E982" s="6" t="s">
        <v>31</v>
      </c>
      <c r="F982" s="6" t="s">
        <v>1573</v>
      </c>
      <c r="G982" s="6"/>
      <c r="H982" s="1"/>
      <c r="I982" s="5"/>
      <c r="J982" s="5"/>
      <c r="K982" s="1"/>
      <c r="L982" s="5"/>
      <c r="M982" s="5"/>
      <c r="N982" s="26"/>
      <c r="O982" s="1"/>
      <c r="P982" s="1"/>
      <c r="Q982" s="1"/>
      <c r="R982" s="1"/>
      <c r="S982" s="1"/>
      <c r="T982" s="1"/>
      <c r="U982" s="1"/>
      <c r="V982" s="5"/>
      <c r="W982" s="5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37" t="e">
        <f>BQ982+BP982+BO982+BN982+BM982+#REF!+#REF!+BG982+BF982+#REF!+BC982+#REF!+#REF!+AY982+#REF!+#REF!+#REF!+#REF!+AS982+#REF!+#REF!+#REF!+#REF!+AM982+AK982+#REF!+#REF!+#REF!+AF982+AD982+AC982+AB982+BL982+AA982+Z982+Y982+X982+U982+T982+S982+R982+Q982+P982+O982+N982+M982+L982+K982+J982+I982+H982</f>
        <v>#REF!</v>
      </c>
    </row>
    <row r="983" spans="1:70" hidden="1">
      <c r="A983" s="6" t="s">
        <v>1600</v>
      </c>
      <c r="B983" s="6" t="s">
        <v>1601</v>
      </c>
      <c r="C983" s="6" t="s">
        <v>7</v>
      </c>
      <c r="D983" s="6" t="s">
        <v>18</v>
      </c>
      <c r="E983" s="6" t="s">
        <v>13</v>
      </c>
      <c r="F983" s="6" t="s">
        <v>1573</v>
      </c>
      <c r="G983" s="6"/>
      <c r="H983" s="1"/>
      <c r="I983" s="5"/>
      <c r="J983" s="5"/>
      <c r="K983" s="1"/>
      <c r="L983" s="5"/>
      <c r="M983" s="5"/>
      <c r="N983" s="26"/>
      <c r="O983" s="1"/>
      <c r="P983" s="1"/>
      <c r="Q983" s="1"/>
      <c r="R983" s="1"/>
      <c r="S983" s="1"/>
      <c r="T983" s="1"/>
      <c r="U983" s="1"/>
      <c r="V983" s="5"/>
      <c r="W983" s="5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37" t="e">
        <f>BQ983+BP983+BO983+BN983+BM983+#REF!+#REF!+BG983+BF983+#REF!+BC983+#REF!+#REF!+AY983+#REF!+#REF!+#REF!+#REF!+AS983+#REF!+#REF!+#REF!+#REF!+AM983+AK983+#REF!+#REF!+#REF!+AF983+AD983+AC983+AB983+BL983+AA983+Z983+Y983+X983+U983+T983+S983+R983+Q983+P983+O983+N983+M983+L983+K983+J983+I983+H983</f>
        <v>#REF!</v>
      </c>
    </row>
    <row r="984" spans="1:70" hidden="1">
      <c r="A984" s="6" t="s">
        <v>6610</v>
      </c>
      <c r="B984" s="6" t="s">
        <v>7646</v>
      </c>
      <c r="C984" s="6" t="s">
        <v>151</v>
      </c>
      <c r="D984" s="6"/>
      <c r="E984" s="6" t="s">
        <v>8186</v>
      </c>
      <c r="F984" s="6" t="s">
        <v>1573</v>
      </c>
      <c r="G984" s="6"/>
      <c r="H984" s="1"/>
      <c r="I984" s="5"/>
      <c r="J984" s="5"/>
      <c r="K984" s="1"/>
      <c r="L984" s="5"/>
      <c r="M984" s="5"/>
      <c r="N984" s="26"/>
      <c r="O984" s="1"/>
      <c r="P984" s="1"/>
      <c r="Q984" s="1"/>
      <c r="R984" s="1"/>
      <c r="S984" s="1"/>
      <c r="T984" s="1"/>
      <c r="U984" s="1"/>
      <c r="V984" s="5"/>
      <c r="W984" s="5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37" t="e">
        <f>BQ984+BP984+BO984+BN984+BM984+#REF!+#REF!+BG984+BF984+#REF!+BC984+#REF!+#REF!+AY984+#REF!+#REF!+#REF!+#REF!+AS984+#REF!+#REF!+#REF!+#REF!+AM984+AK984+#REF!+#REF!+#REF!+AF984+AD984+AC984+AB984+BL984+AA984+Z984+Y984+X984+U984+T984+S984+R984+Q984+P984+O984+N984+M984+L984+K984+J984+I984+H984</f>
        <v>#REF!</v>
      </c>
    </row>
    <row r="985" spans="1:70" hidden="1">
      <c r="A985" s="6" t="s">
        <v>1737</v>
      </c>
      <c r="B985" s="6" t="s">
        <v>7647</v>
      </c>
      <c r="C985" s="6" t="s">
        <v>151</v>
      </c>
      <c r="D985" s="6"/>
      <c r="E985" s="6" t="s">
        <v>152</v>
      </c>
      <c r="F985" s="6" t="s">
        <v>1573</v>
      </c>
      <c r="G985" s="6"/>
      <c r="H985" s="1"/>
      <c r="I985" s="5"/>
      <c r="J985" s="5"/>
      <c r="K985" s="1"/>
      <c r="L985" s="5"/>
      <c r="M985" s="5"/>
      <c r="N985" s="26"/>
      <c r="O985" s="1"/>
      <c r="P985" s="1"/>
      <c r="Q985" s="1"/>
      <c r="R985" s="1"/>
      <c r="S985" s="1"/>
      <c r="T985" s="1"/>
      <c r="U985" s="1"/>
      <c r="V985" s="5"/>
      <c r="W985" s="5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37" t="e">
        <f>BQ985+BP985+BO985+BN985+BM985+#REF!+#REF!+BG985+BF985+#REF!+BC985+#REF!+#REF!+AY985+#REF!+#REF!+#REF!+#REF!+AS985+#REF!+#REF!+#REF!+#REF!+AM985+AK985+#REF!+#REF!+#REF!+AF985+AD985+AC985+AB985+BL985+AA985+Z985+Y985+X985+U985+T985+S985+R985+Q985+P985+O985+N985+M985+L985+K985+J985+I985+H985</f>
        <v>#REF!</v>
      </c>
    </row>
    <row r="986" spans="1:70" hidden="1">
      <c r="A986" s="6" t="s">
        <v>1602</v>
      </c>
      <c r="B986" s="6" t="s">
        <v>1603</v>
      </c>
      <c r="C986" s="6" t="s">
        <v>7</v>
      </c>
      <c r="D986" s="6" t="s">
        <v>8180</v>
      </c>
      <c r="E986" s="6" t="s">
        <v>21</v>
      </c>
      <c r="F986" s="6" t="s">
        <v>1573</v>
      </c>
      <c r="G986" s="6"/>
      <c r="H986" s="1"/>
      <c r="I986" s="5"/>
      <c r="J986" s="5"/>
      <c r="K986" s="1"/>
      <c r="L986" s="5"/>
      <c r="M986" s="5"/>
      <c r="N986" s="26"/>
      <c r="O986" s="1"/>
      <c r="P986" s="1"/>
      <c r="Q986" s="1"/>
      <c r="R986" s="1"/>
      <c r="S986" s="1"/>
      <c r="T986" s="1"/>
      <c r="U986" s="1"/>
      <c r="V986" s="5"/>
      <c r="W986" s="5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37" t="e">
        <f>BQ986+BP986+BO986+BN986+BM986+#REF!+#REF!+BG986+BF986+#REF!+BC986+#REF!+#REF!+AY986+#REF!+#REF!+#REF!+#REF!+AS986+#REF!+#REF!+#REF!+#REF!+AM986+AK986+#REF!+#REF!+#REF!+AF986+AD986+AC986+AB986+BL986+AA986+Z986+Y986+X986+U986+T986+S986+R986+Q986+P986+O986+N986+M986+L986+K986+J986+I986+H986</f>
        <v>#REF!</v>
      </c>
    </row>
    <row r="987" spans="1:70" hidden="1">
      <c r="A987" s="6" t="s">
        <v>1738</v>
      </c>
      <c r="B987" s="6" t="s">
        <v>1739</v>
      </c>
      <c r="C987" s="6" t="s">
        <v>151</v>
      </c>
      <c r="D987" s="6"/>
      <c r="E987" s="6" t="s">
        <v>152</v>
      </c>
      <c r="F987" s="6" t="s">
        <v>1573</v>
      </c>
      <c r="G987" s="6"/>
      <c r="H987" s="1"/>
      <c r="I987" s="5"/>
      <c r="J987" s="5"/>
      <c r="K987" s="1"/>
      <c r="L987" s="5"/>
      <c r="M987" s="5"/>
      <c r="N987" s="26"/>
      <c r="O987" s="1"/>
      <c r="P987" s="1"/>
      <c r="Q987" s="1"/>
      <c r="R987" s="1"/>
      <c r="S987" s="1"/>
      <c r="T987" s="1"/>
      <c r="U987" s="1"/>
      <c r="V987" s="5"/>
      <c r="W987" s="5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37" t="e">
        <f>BQ987+BP987+BO987+BN987+BM987+#REF!+#REF!+BG987+BF987+#REF!+BC987+#REF!+#REF!+AY987+#REF!+#REF!+#REF!+#REF!+AS987+#REF!+#REF!+#REF!+#REF!+AM987+AK987+#REF!+#REF!+#REF!+AF987+AD987+AC987+AB987+BL987+AA987+Z987+Y987+X987+U987+T987+S987+R987+Q987+P987+O987+N987+M987+L987+K987+J987+I987+H987</f>
        <v>#REF!</v>
      </c>
    </row>
    <row r="988" spans="1:70" hidden="1">
      <c r="A988" s="6" t="s">
        <v>1740</v>
      </c>
      <c r="B988" s="6" t="s">
        <v>1741</v>
      </c>
      <c r="C988" s="6" t="s">
        <v>151</v>
      </c>
      <c r="D988" s="6"/>
      <c r="E988" s="6" t="s">
        <v>152</v>
      </c>
      <c r="F988" s="6" t="s">
        <v>1573</v>
      </c>
      <c r="G988" s="6"/>
      <c r="H988" s="1"/>
      <c r="I988" s="5"/>
      <c r="J988" s="5"/>
      <c r="K988" s="1"/>
      <c r="L988" s="5"/>
      <c r="M988" s="5"/>
      <c r="N988" s="26"/>
      <c r="O988" s="1"/>
      <c r="P988" s="1"/>
      <c r="Q988" s="1"/>
      <c r="R988" s="1"/>
      <c r="S988" s="1"/>
      <c r="T988" s="1"/>
      <c r="U988" s="1"/>
      <c r="V988" s="5"/>
      <c r="W988" s="5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37" t="e">
        <f>BQ988+BP988+BO988+BN988+BM988+#REF!+#REF!+BG988+BF988+#REF!+BC988+#REF!+#REF!+AY988+#REF!+#REF!+#REF!+#REF!+AS988+#REF!+#REF!+#REF!+#REF!+AM988+AK988+#REF!+#REF!+#REF!+AF988+AD988+AC988+AB988+BL988+AA988+Z988+Y988+X988+U988+T988+S988+R988+Q988+P988+O988+N988+M988+L988+K988+J988+I988+H988</f>
        <v>#REF!</v>
      </c>
    </row>
    <row r="989" spans="1:70" hidden="1">
      <c r="A989" s="6" t="s">
        <v>1742</v>
      </c>
      <c r="B989" s="6" t="s">
        <v>1743</v>
      </c>
      <c r="C989" s="6" t="s">
        <v>151</v>
      </c>
      <c r="D989" s="6"/>
      <c r="E989" s="6" t="s">
        <v>152</v>
      </c>
      <c r="F989" s="6" t="s">
        <v>1573</v>
      </c>
      <c r="G989" s="6"/>
      <c r="H989" s="1"/>
      <c r="I989" s="5"/>
      <c r="J989" s="5"/>
      <c r="K989" s="1"/>
      <c r="L989" s="5"/>
      <c r="M989" s="5"/>
      <c r="N989" s="26"/>
      <c r="O989" s="1"/>
      <c r="P989" s="1"/>
      <c r="Q989" s="1"/>
      <c r="R989" s="1"/>
      <c r="S989" s="1"/>
      <c r="T989" s="1"/>
      <c r="U989" s="1"/>
      <c r="V989" s="5"/>
      <c r="W989" s="5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37" t="e">
        <f>BQ989+BP989+BO989+BN989+BM989+#REF!+#REF!+BG989+BF989+#REF!+BC989+#REF!+#REF!+AY989+#REF!+#REF!+#REF!+#REF!+AS989+#REF!+#REF!+#REF!+#REF!+AM989+AK989+#REF!+#REF!+#REF!+AF989+AD989+AC989+AB989+BL989+AA989+Z989+Y989+X989+U989+T989+S989+R989+Q989+P989+O989+N989+M989+L989+K989+J989+I989+H989</f>
        <v>#REF!</v>
      </c>
    </row>
    <row r="990" spans="1:70" hidden="1">
      <c r="A990" s="6" t="s">
        <v>1744</v>
      </c>
      <c r="B990" s="6" t="s">
        <v>7648</v>
      </c>
      <c r="C990" s="6" t="s">
        <v>151</v>
      </c>
      <c r="D990" s="6"/>
      <c r="E990" s="6" t="s">
        <v>152</v>
      </c>
      <c r="F990" s="6" t="s">
        <v>1573</v>
      </c>
      <c r="G990" s="6"/>
      <c r="H990" s="1"/>
      <c r="I990" s="5"/>
      <c r="J990" s="5"/>
      <c r="K990" s="1"/>
      <c r="L990" s="5"/>
      <c r="M990" s="5"/>
      <c r="N990" s="26"/>
      <c r="O990" s="1"/>
      <c r="P990" s="1"/>
      <c r="Q990" s="1"/>
      <c r="R990" s="1"/>
      <c r="S990" s="1"/>
      <c r="T990" s="1"/>
      <c r="U990" s="1"/>
      <c r="V990" s="5"/>
      <c r="W990" s="5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37" t="e">
        <f>BQ990+BP990+BO990+BN990+BM990+#REF!+#REF!+BG990+BF990+#REF!+BC990+#REF!+#REF!+AY990+#REF!+#REF!+#REF!+#REF!+AS990+#REF!+#REF!+#REF!+#REF!+AM990+AK990+#REF!+#REF!+#REF!+AF990+AD990+AC990+AB990+BL990+AA990+Z990+Y990+X990+U990+T990+S990+R990+Q990+P990+O990+N990+M990+L990+K990+J990+I990+H990</f>
        <v>#REF!</v>
      </c>
    </row>
    <row r="991" spans="1:70" hidden="1">
      <c r="A991" s="7" t="s">
        <v>1604</v>
      </c>
      <c r="B991" s="7" t="s">
        <v>1605</v>
      </c>
      <c r="C991" s="7" t="s">
        <v>7</v>
      </c>
      <c r="D991" s="7" t="s">
        <v>8180</v>
      </c>
      <c r="E991" s="7" t="s">
        <v>21</v>
      </c>
      <c r="F991" s="7" t="s">
        <v>1573</v>
      </c>
      <c r="G991" s="25"/>
      <c r="H991" s="1"/>
      <c r="I991" s="5"/>
      <c r="J991" s="5"/>
      <c r="K991" s="1"/>
      <c r="L991" s="5"/>
      <c r="M991" s="5"/>
      <c r="N991" s="26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37">
        <f>BQ991+BP991+BO991+BN991+BM991+BG991+BF991+BC991+AY991+AS991+AM991+AL991+AK991+AF991+AE991+AD991+AC991+AB991+++BK991+BL991+AA991+Z991+Y991+X991+V991+U991+T991+S991+R991+Q991+P991+O991+N991+M991+L991+K991+J991+I991+H991+G991</f>
        <v>0</v>
      </c>
    </row>
    <row r="992" spans="1:70" hidden="1">
      <c r="A992" s="6" t="s">
        <v>1745</v>
      </c>
      <c r="B992" s="6" t="s">
        <v>7649</v>
      </c>
      <c r="C992" s="6" t="s">
        <v>151</v>
      </c>
      <c r="D992" s="6"/>
      <c r="E992" s="6" t="s">
        <v>152</v>
      </c>
      <c r="F992" s="6" t="s">
        <v>1573</v>
      </c>
      <c r="G992" s="6"/>
      <c r="H992" s="1"/>
      <c r="I992" s="5"/>
      <c r="J992" s="5"/>
      <c r="K992" s="1"/>
      <c r="L992" s="5"/>
      <c r="M992" s="5"/>
      <c r="N992" s="26"/>
      <c r="O992" s="1"/>
      <c r="P992" s="1"/>
      <c r="Q992" s="1"/>
      <c r="R992" s="1"/>
      <c r="S992" s="1"/>
      <c r="T992" s="1"/>
      <c r="U992" s="1"/>
      <c r="V992" s="5"/>
      <c r="W992" s="5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37" t="e">
        <f>BQ992+BP992+BO992+BN992+BM992+#REF!+#REF!+BG992+BF992+#REF!+BC992+#REF!+#REF!+AY992+#REF!+#REF!+#REF!+#REF!+AS992+#REF!+#REF!+#REF!+#REF!+AM992+AK992+#REF!+#REF!+#REF!+AF992+AD992+AC992+AB992+BL992+AA992+Z992+Y992+X992+U992+T992+S992+R992+Q992+P992+O992+N992+M992+L992+K992+J992+I992+H992</f>
        <v>#REF!</v>
      </c>
    </row>
    <row r="993" spans="1:70" hidden="1">
      <c r="A993" s="6" t="s">
        <v>1606</v>
      </c>
      <c r="B993" s="6" t="s">
        <v>1607</v>
      </c>
      <c r="C993" s="6" t="s">
        <v>7</v>
      </c>
      <c r="D993" s="6" t="s">
        <v>67</v>
      </c>
      <c r="E993" s="6" t="s">
        <v>67</v>
      </c>
      <c r="F993" s="6" t="s">
        <v>1573</v>
      </c>
      <c r="G993" s="6"/>
      <c r="H993" s="1"/>
      <c r="I993" s="5"/>
      <c r="J993" s="5"/>
      <c r="K993" s="1"/>
      <c r="L993" s="5"/>
      <c r="M993" s="5"/>
      <c r="N993" s="26"/>
      <c r="O993" s="1"/>
      <c r="P993" s="1"/>
      <c r="Q993" s="1"/>
      <c r="R993" s="1"/>
      <c r="S993" s="1"/>
      <c r="T993" s="1"/>
      <c r="U993" s="1"/>
      <c r="V993" s="5"/>
      <c r="W993" s="5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37" t="e">
        <f>BQ993+BP993+BO993+BN993+BM993+#REF!+#REF!+BG993+BF993+#REF!+BC993+#REF!+#REF!+AY993+#REF!+#REF!+#REF!+#REF!+AS993+#REF!+#REF!+#REF!+#REF!+AM993+AK993+#REF!+#REF!+#REF!+AF993+AD993+AC993+AB993+BL993+AA993+Z993+Y993+X993+U993+T993+S993+R993+Q993+P993+O993+N993+M993+L993+K993+J993+I993+H993</f>
        <v>#REF!</v>
      </c>
    </row>
    <row r="994" spans="1:70" hidden="1">
      <c r="A994" s="6" t="s">
        <v>1608</v>
      </c>
      <c r="B994" s="6" t="s">
        <v>1609</v>
      </c>
      <c r="C994" s="6" t="s">
        <v>7</v>
      </c>
      <c r="D994" s="6" t="s">
        <v>67</v>
      </c>
      <c r="E994" s="6" t="s">
        <v>67</v>
      </c>
      <c r="F994" s="6" t="s">
        <v>1573</v>
      </c>
      <c r="G994" s="6"/>
      <c r="H994" s="1"/>
      <c r="I994" s="5"/>
      <c r="J994" s="5"/>
      <c r="K994" s="1"/>
      <c r="L994" s="5"/>
      <c r="M994" s="5"/>
      <c r="N994" s="26"/>
      <c r="O994" s="1"/>
      <c r="P994" s="1"/>
      <c r="Q994" s="1"/>
      <c r="R994" s="1"/>
      <c r="S994" s="1"/>
      <c r="T994" s="1"/>
      <c r="U994" s="1"/>
      <c r="V994" s="5"/>
      <c r="W994" s="5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37" t="e">
        <f>BQ994+BP994+BO994+BN994+BM994+#REF!+#REF!+BG994+BF994+#REF!+BC994+#REF!+#REF!+AY994+#REF!+#REF!+#REF!+#REF!+AS994+#REF!+#REF!+#REF!+#REF!+AM994+AK994+#REF!+#REF!+#REF!+AF994+AD994+AC994+AB994+BL994+AA994+Z994+Y994+X994+U994+T994+S994+R994+Q994+P994+O994+N994+M994+L994+K994+J994+I994+H994</f>
        <v>#REF!</v>
      </c>
    </row>
    <row r="995" spans="1:70" hidden="1">
      <c r="A995" s="6" t="s">
        <v>1610</v>
      </c>
      <c r="B995" s="6" t="s">
        <v>1611</v>
      </c>
      <c r="C995" s="6" t="s">
        <v>7</v>
      </c>
      <c r="D995" s="6" t="s">
        <v>67</v>
      </c>
      <c r="E995" s="6" t="s">
        <v>67</v>
      </c>
      <c r="F995" s="6" t="s">
        <v>1573</v>
      </c>
      <c r="G995" s="6"/>
      <c r="H995" s="1"/>
      <c r="I995" s="5"/>
      <c r="J995" s="5"/>
      <c r="K995" s="1"/>
      <c r="L995" s="5"/>
      <c r="M995" s="5"/>
      <c r="N995" s="26"/>
      <c r="O995" s="1"/>
      <c r="P995" s="1"/>
      <c r="Q995" s="1"/>
      <c r="R995" s="1"/>
      <c r="S995" s="1"/>
      <c r="T995" s="1"/>
      <c r="U995" s="1"/>
      <c r="V995" s="5"/>
      <c r="W995" s="5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37" t="e">
        <f>BQ995+BP995+BO995+BN995+BM995+#REF!+#REF!+BG995+BF995+#REF!+BC995+#REF!+#REF!+AY995+#REF!+#REF!+#REF!+#REF!+AS995+#REF!+#REF!+#REF!+#REF!+AM995+AK995+#REF!+#REF!+#REF!+AF995+AD995+AC995+AB995+BL995+AA995+Z995+Y995+X995+U995+T995+S995+R995+Q995+P995+O995+N995+M995+L995+K995+J995+I995+H995</f>
        <v>#REF!</v>
      </c>
    </row>
    <row r="996" spans="1:70" hidden="1">
      <c r="A996" s="6" t="s">
        <v>1746</v>
      </c>
      <c r="B996" s="6" t="s">
        <v>7650</v>
      </c>
      <c r="C996" s="6" t="s">
        <v>151</v>
      </c>
      <c r="D996" s="6"/>
      <c r="E996" s="6" t="s">
        <v>152</v>
      </c>
      <c r="F996" s="6" t="s">
        <v>1573</v>
      </c>
      <c r="G996" s="6"/>
      <c r="H996" s="1"/>
      <c r="I996" s="5"/>
      <c r="J996" s="5"/>
      <c r="K996" s="1"/>
      <c r="L996" s="5"/>
      <c r="M996" s="5"/>
      <c r="N996" s="26"/>
      <c r="O996" s="1"/>
      <c r="P996" s="1"/>
      <c r="Q996" s="1"/>
      <c r="R996" s="1"/>
      <c r="S996" s="1"/>
      <c r="T996" s="1"/>
      <c r="U996" s="1"/>
      <c r="V996" s="5"/>
      <c r="W996" s="5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37" t="e">
        <f>BQ996+BP996+BO996+BN996+BM996+#REF!+#REF!+BG996+BF996+#REF!+BC996+#REF!+#REF!+AY996+#REF!+#REF!+#REF!+#REF!+AS996+#REF!+#REF!+#REF!+#REF!+AM996+AK996+#REF!+#REF!+#REF!+AF996+AD996+AC996+AB996+BL996+AA996+Z996+Y996+X996+U996+T996+S996+R996+Q996+P996+O996+N996+M996+L996+K996+J996+I996+H996</f>
        <v>#REF!</v>
      </c>
    </row>
    <row r="997" spans="1:70" hidden="1">
      <c r="A997" s="6" t="s">
        <v>1747</v>
      </c>
      <c r="B997" s="6" t="s">
        <v>7651</v>
      </c>
      <c r="C997" s="6" t="s">
        <v>151</v>
      </c>
      <c r="D997" s="6"/>
      <c r="E997" s="6" t="s">
        <v>152</v>
      </c>
      <c r="F997" s="6" t="s">
        <v>1573</v>
      </c>
      <c r="G997" s="6"/>
      <c r="H997" s="1"/>
      <c r="I997" s="5"/>
      <c r="J997" s="5"/>
      <c r="K997" s="1"/>
      <c r="L997" s="5"/>
      <c r="M997" s="5"/>
      <c r="N997" s="26"/>
      <c r="O997" s="1"/>
      <c r="P997" s="1"/>
      <c r="Q997" s="1"/>
      <c r="R997" s="1"/>
      <c r="S997" s="1"/>
      <c r="T997" s="1"/>
      <c r="U997" s="1"/>
      <c r="V997" s="5"/>
      <c r="W997" s="5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37" t="e">
        <f>BQ997+BP997+BO997+BN997+BM997+#REF!+#REF!+BG997+BF997+#REF!+BC997+#REF!+#REF!+AY997+#REF!+#REF!+#REF!+#REF!+AS997+#REF!+#REF!+#REF!+#REF!+AM997+AK997+#REF!+#REF!+#REF!+AF997+AD997+AC997+AB997+BL997+AA997+Z997+Y997+X997+U997+T997+S997+R997+Q997+P997+O997+N997+M997+L997+K997+J997+I997+H997</f>
        <v>#REF!</v>
      </c>
    </row>
    <row r="998" spans="1:70" hidden="1">
      <c r="A998" s="6" t="s">
        <v>1748</v>
      </c>
      <c r="B998" s="6" t="s">
        <v>7652</v>
      </c>
      <c r="C998" s="6" t="s">
        <v>151</v>
      </c>
      <c r="D998" s="6"/>
      <c r="E998" s="6" t="s">
        <v>152</v>
      </c>
      <c r="F998" s="6" t="s">
        <v>1573</v>
      </c>
      <c r="G998" s="6"/>
      <c r="H998" s="1"/>
      <c r="I998" s="5"/>
      <c r="J998" s="5"/>
      <c r="K998" s="1"/>
      <c r="L998" s="5"/>
      <c r="M998" s="5"/>
      <c r="N998" s="26"/>
      <c r="O998" s="1"/>
      <c r="P998" s="1"/>
      <c r="Q998" s="1"/>
      <c r="R998" s="1"/>
      <c r="S998" s="1"/>
      <c r="T998" s="1"/>
      <c r="U998" s="1"/>
      <c r="V998" s="5"/>
      <c r="W998" s="5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37" t="e">
        <f>BQ998+BP998+BO998+BN998+BM998+#REF!+#REF!+BG998+BF998+#REF!+BC998+#REF!+#REF!+AY998+#REF!+#REF!+#REF!+#REF!+AS998+#REF!+#REF!+#REF!+#REF!+AM998+AK998+#REF!+#REF!+#REF!+AF998+AD998+AC998+AB998+BL998+AA998+Z998+Y998+X998+U998+T998+S998+R998+Q998+P998+O998+N998+M998+L998+K998+J998+I998+H998</f>
        <v>#REF!</v>
      </c>
    </row>
    <row r="999" spans="1:70" hidden="1">
      <c r="A999" s="6" t="s">
        <v>1612</v>
      </c>
      <c r="B999" s="6" t="s">
        <v>1613</v>
      </c>
      <c r="C999" s="6" t="s">
        <v>7</v>
      </c>
      <c r="D999" s="6" t="s">
        <v>67</v>
      </c>
      <c r="E999" s="6" t="s">
        <v>67</v>
      </c>
      <c r="F999" s="6" t="s">
        <v>1573</v>
      </c>
      <c r="G999" s="6"/>
      <c r="H999" s="1"/>
      <c r="I999" s="5"/>
      <c r="J999" s="5"/>
      <c r="K999" s="1"/>
      <c r="L999" s="5"/>
      <c r="M999" s="5"/>
      <c r="N999" s="26"/>
      <c r="O999" s="1"/>
      <c r="P999" s="1"/>
      <c r="Q999" s="1"/>
      <c r="R999" s="1"/>
      <c r="S999" s="1"/>
      <c r="T999" s="1"/>
      <c r="U999" s="1"/>
      <c r="V999" s="5"/>
      <c r="W999" s="5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37" t="e">
        <f>BQ999+BP999+BO999+BN999+BM999+#REF!+#REF!+BG999+BF999+#REF!+BC999+#REF!+#REF!+AY999+#REF!+#REF!+#REF!+#REF!+AS999+#REF!+#REF!+#REF!+#REF!+AM999+AK999+#REF!+#REF!+#REF!+AF999+AD999+AC999+AB999+BL999+AA999+Z999+Y999+X999+U999+T999+S999+R999+Q999+P999+O999+N999+M999+L999+K999+J999+I999+H999</f>
        <v>#REF!</v>
      </c>
    </row>
    <row r="1000" spans="1:70" hidden="1">
      <c r="A1000" s="6" t="s">
        <v>6611</v>
      </c>
      <c r="B1000" s="6" t="s">
        <v>7565</v>
      </c>
      <c r="C1000" s="6" t="s">
        <v>151</v>
      </c>
      <c r="D1000" s="6"/>
      <c r="E1000" s="6" t="s">
        <v>8186</v>
      </c>
      <c r="F1000" s="6" t="s">
        <v>1573</v>
      </c>
      <c r="G1000" s="6"/>
      <c r="H1000" s="1"/>
      <c r="I1000" s="5"/>
      <c r="J1000" s="5"/>
      <c r="K1000" s="1"/>
      <c r="L1000" s="5"/>
      <c r="M1000" s="5"/>
      <c r="N1000" s="26"/>
      <c r="O1000" s="1"/>
      <c r="P1000" s="1"/>
      <c r="Q1000" s="1"/>
      <c r="R1000" s="1"/>
      <c r="S1000" s="1"/>
      <c r="T1000" s="1"/>
      <c r="U1000" s="1"/>
      <c r="V1000" s="5"/>
      <c r="W1000" s="5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37" t="e">
        <f>BQ1000+BP1000+BO1000+BN1000+BM1000+#REF!+#REF!+BG1000+BF1000+#REF!+BC1000+#REF!+#REF!+AY1000+#REF!+#REF!+#REF!+#REF!+AS1000+#REF!+#REF!+#REF!+#REF!+AM1000+AK1000+#REF!+#REF!+#REF!+AF1000+AD1000+AC1000+AB1000+BL1000+AA1000+Z1000+Y1000+X1000+U1000+T1000+S1000+R1000+Q1000+P1000+O1000+N1000+M1000+L1000+K1000+J1000+I1000+H1000</f>
        <v>#REF!</v>
      </c>
    </row>
    <row r="1001" spans="1:70" hidden="1">
      <c r="A1001" s="6" t="s">
        <v>6612</v>
      </c>
      <c r="B1001" s="6" t="s">
        <v>7653</v>
      </c>
      <c r="C1001" s="6" t="s">
        <v>151</v>
      </c>
      <c r="D1001" s="6"/>
      <c r="E1001" s="6" t="s">
        <v>8186</v>
      </c>
      <c r="F1001" s="6" t="s">
        <v>1573</v>
      </c>
      <c r="G1001" s="6"/>
      <c r="H1001" s="1"/>
      <c r="I1001" s="5"/>
      <c r="J1001" s="5"/>
      <c r="K1001" s="1"/>
      <c r="L1001" s="5"/>
      <c r="M1001" s="5"/>
      <c r="N1001" s="26"/>
      <c r="O1001" s="1"/>
      <c r="P1001" s="1"/>
      <c r="Q1001" s="1"/>
      <c r="R1001" s="1"/>
      <c r="S1001" s="1"/>
      <c r="T1001" s="1"/>
      <c r="U1001" s="1"/>
      <c r="V1001" s="5"/>
      <c r="W1001" s="5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37" t="e">
        <f>BQ1001+BP1001+BO1001+BN1001+BM1001+#REF!+#REF!+BG1001+BF1001+#REF!+BC1001+#REF!+#REF!+AY1001+#REF!+#REF!+#REF!+#REF!+AS1001+#REF!+#REF!+#REF!+#REF!+AM1001+AK1001+#REF!+#REF!+#REF!+AF1001+AD1001+AC1001+AB1001+BL1001+AA1001+Z1001+Y1001+X1001+U1001+T1001+S1001+R1001+Q1001+P1001+O1001+N1001+M1001+L1001+K1001+J1001+I1001+H1001</f>
        <v>#REF!</v>
      </c>
    </row>
    <row r="1002" spans="1:70" hidden="1">
      <c r="A1002" s="6" t="s">
        <v>1749</v>
      </c>
      <c r="B1002" s="6" t="s">
        <v>1750</v>
      </c>
      <c r="C1002" s="6" t="s">
        <v>151</v>
      </c>
      <c r="D1002" s="6"/>
      <c r="E1002" s="6" t="s">
        <v>152</v>
      </c>
      <c r="F1002" s="6" t="s">
        <v>1573</v>
      </c>
      <c r="G1002" s="6"/>
      <c r="H1002" s="1"/>
      <c r="I1002" s="5"/>
      <c r="J1002" s="5"/>
      <c r="K1002" s="1"/>
      <c r="L1002" s="5"/>
      <c r="M1002" s="5"/>
      <c r="N1002" s="26"/>
      <c r="O1002" s="1"/>
      <c r="P1002" s="1"/>
      <c r="Q1002" s="1"/>
      <c r="R1002" s="1"/>
      <c r="S1002" s="1"/>
      <c r="T1002" s="1"/>
      <c r="U1002" s="1"/>
      <c r="V1002" s="5"/>
      <c r="W1002" s="5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37" t="e">
        <f>BQ1002+BP1002+BO1002+BN1002+BM1002+#REF!+#REF!+BG1002+BF1002+#REF!+BC1002+#REF!+#REF!+AY1002+#REF!+#REF!+#REF!+#REF!+AS1002+#REF!+#REF!+#REF!+#REF!+AM1002+AK1002+#REF!+#REF!+#REF!+AF1002+AD1002+AC1002+AB1002+BL1002+AA1002+Z1002+Y1002+X1002+U1002+T1002+S1002+R1002+Q1002+P1002+O1002+N1002+M1002+L1002+K1002+J1002+I1002+H1002</f>
        <v>#REF!</v>
      </c>
    </row>
    <row r="1003" spans="1:70" hidden="1">
      <c r="A1003" s="6" t="s">
        <v>6613</v>
      </c>
      <c r="B1003" s="6" t="s">
        <v>7654</v>
      </c>
      <c r="C1003" s="6" t="s">
        <v>151</v>
      </c>
      <c r="D1003" s="6"/>
      <c r="E1003" s="6" t="s">
        <v>8186</v>
      </c>
      <c r="F1003" s="6" t="s">
        <v>1573</v>
      </c>
      <c r="G1003" s="6"/>
      <c r="H1003" s="1"/>
      <c r="I1003" s="5"/>
      <c r="J1003" s="5"/>
      <c r="K1003" s="1"/>
      <c r="L1003" s="5"/>
      <c r="M1003" s="5"/>
      <c r="N1003" s="26"/>
      <c r="O1003" s="1"/>
      <c r="P1003" s="1"/>
      <c r="Q1003" s="1"/>
      <c r="R1003" s="1"/>
      <c r="S1003" s="1"/>
      <c r="T1003" s="1"/>
      <c r="U1003" s="1"/>
      <c r="V1003" s="5"/>
      <c r="W1003" s="5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37" t="e">
        <f>BQ1003+BP1003+BO1003+BN1003+BM1003+#REF!+#REF!+BG1003+BF1003+#REF!+BC1003+#REF!+#REF!+AY1003+#REF!+#REF!+#REF!+#REF!+AS1003+#REF!+#REF!+#REF!+#REF!+AM1003+AK1003+#REF!+#REF!+#REF!+AF1003+AD1003+AC1003+AB1003+BL1003+AA1003+Z1003+Y1003+X1003+U1003+T1003+S1003+R1003+Q1003+P1003+O1003+N1003+M1003+L1003+K1003+J1003+I1003+H1003</f>
        <v>#REF!</v>
      </c>
    </row>
    <row r="1004" spans="1:70" hidden="1">
      <c r="A1004" s="6" t="s">
        <v>1614</v>
      </c>
      <c r="B1004" s="6" t="s">
        <v>1615</v>
      </c>
      <c r="C1004" s="6" t="s">
        <v>7</v>
      </c>
      <c r="D1004" s="6" t="s">
        <v>8180</v>
      </c>
      <c r="E1004" s="6" t="s">
        <v>21</v>
      </c>
      <c r="F1004" s="6" t="s">
        <v>1573</v>
      </c>
      <c r="G1004" s="6"/>
      <c r="H1004" s="1"/>
      <c r="I1004" s="5"/>
      <c r="J1004" s="5"/>
      <c r="K1004" s="1"/>
      <c r="L1004" s="5"/>
      <c r="M1004" s="5"/>
      <c r="N1004" s="26"/>
      <c r="O1004" s="1"/>
      <c r="P1004" s="1"/>
      <c r="Q1004" s="1"/>
      <c r="R1004" s="1"/>
      <c r="S1004" s="1"/>
      <c r="T1004" s="1"/>
      <c r="U1004" s="1"/>
      <c r="V1004" s="5"/>
      <c r="W1004" s="5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37" t="e">
        <f>BQ1004+BP1004+BO1004+BN1004+BM1004+#REF!+#REF!+BG1004+BF1004+#REF!+BC1004+#REF!+#REF!+AY1004+#REF!+#REF!+#REF!+#REF!+AS1004+#REF!+#REF!+#REF!+#REF!+AM1004+AK1004+#REF!+#REF!+#REF!+AF1004+AD1004+AC1004+AB1004+BL1004+AA1004+Z1004+Y1004+X1004+U1004+T1004+S1004+R1004+Q1004+P1004+O1004+N1004+M1004+L1004+K1004+J1004+I1004+H1004</f>
        <v>#REF!</v>
      </c>
    </row>
    <row r="1005" spans="1:70">
      <c r="A1005" s="7" t="s">
        <v>1616</v>
      </c>
      <c r="B1005" s="7" t="s">
        <v>1617</v>
      </c>
      <c r="C1005" s="7" t="s">
        <v>7</v>
      </c>
      <c r="D1005" s="7" t="s">
        <v>8180</v>
      </c>
      <c r="E1005" s="7" t="s">
        <v>21</v>
      </c>
      <c r="F1005" s="7" t="s">
        <v>1573</v>
      </c>
      <c r="G1005" s="25"/>
      <c r="H1005" s="1"/>
      <c r="I1005" s="5"/>
      <c r="J1005" s="5"/>
      <c r="K1005" s="1"/>
      <c r="L1005" s="5"/>
      <c r="M1005" s="5"/>
      <c r="N1005" s="26"/>
      <c r="O1005" s="1"/>
      <c r="P1005" s="1"/>
      <c r="Q1005" s="1"/>
      <c r="R1005" s="1"/>
      <c r="S1005" s="1"/>
      <c r="T1005" s="1"/>
      <c r="U1005" s="1">
        <v>1000</v>
      </c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37">
        <f>BQ1005+BP1005+BO1005+BN1005+BM1005+BG1005+BF1005+BC1005+AY1005+AS1005+AM1005+AL1005+AK1005+AF1005+AE1005+AD1005+AC1005+AB1005+BK1005+BL1005+AA1005+Z1005+Y1005+X1005+V1005+U1005+T1005+S1005+R1005+Q1005+P1005+O1005+N1005+M1005+L1005+K1005+J1005+I1005+H1005+G1005+AX1005+W1005</f>
        <v>1000</v>
      </c>
    </row>
    <row r="1006" spans="1:70" hidden="1">
      <c r="A1006" s="6" t="s">
        <v>1618</v>
      </c>
      <c r="B1006" s="6" t="s">
        <v>1619</v>
      </c>
      <c r="C1006" s="6" t="s">
        <v>7</v>
      </c>
      <c r="D1006" s="6" t="s">
        <v>8180</v>
      </c>
      <c r="E1006" s="6" t="s">
        <v>21</v>
      </c>
      <c r="F1006" s="6" t="s">
        <v>1573</v>
      </c>
      <c r="G1006" s="6"/>
      <c r="H1006" s="1"/>
      <c r="I1006" s="5"/>
      <c r="J1006" s="5"/>
      <c r="K1006" s="1"/>
      <c r="L1006" s="5"/>
      <c r="M1006" s="5"/>
      <c r="N1006" s="26"/>
      <c r="O1006" s="1"/>
      <c r="P1006" s="1"/>
      <c r="Q1006" s="1"/>
      <c r="R1006" s="1"/>
      <c r="S1006" s="1"/>
      <c r="T1006" s="1"/>
      <c r="U1006" s="1"/>
      <c r="V1006" s="5"/>
      <c r="W1006" s="5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37" t="e">
        <f>BQ1006+BP1006+BO1006+BN1006+BM1006+#REF!+#REF!+BG1006+BF1006+#REF!+BC1006+#REF!+#REF!+AY1006+#REF!+#REF!+#REF!+#REF!+AS1006+#REF!+#REF!+#REF!+#REF!+AM1006+AK1006+#REF!+#REF!+#REF!+AF1006+AD1006+AC1006+AB1006+BL1006+AA1006+Z1006+Y1006+X1006+U1006+T1006+S1006+R1006+Q1006+P1006+O1006+N1006+M1006+L1006+K1006+J1006+I1006+H1006</f>
        <v>#REF!</v>
      </c>
    </row>
    <row r="1007" spans="1:70" hidden="1">
      <c r="A1007" s="6" t="s">
        <v>1620</v>
      </c>
      <c r="B1007" s="6" t="s">
        <v>1621</v>
      </c>
      <c r="C1007" s="6" t="s">
        <v>7</v>
      </c>
      <c r="D1007" s="6" t="s">
        <v>8180</v>
      </c>
      <c r="E1007" s="6" t="s">
        <v>21</v>
      </c>
      <c r="F1007" s="6" t="s">
        <v>1573</v>
      </c>
      <c r="G1007" s="6"/>
      <c r="H1007" s="1"/>
      <c r="I1007" s="5"/>
      <c r="J1007" s="5"/>
      <c r="K1007" s="1"/>
      <c r="L1007" s="5"/>
      <c r="M1007" s="5"/>
      <c r="N1007" s="26"/>
      <c r="O1007" s="1"/>
      <c r="P1007" s="1"/>
      <c r="Q1007" s="1"/>
      <c r="R1007" s="1"/>
      <c r="S1007" s="1"/>
      <c r="T1007" s="1"/>
      <c r="U1007" s="1"/>
      <c r="V1007" s="5"/>
      <c r="W1007" s="5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37" t="e">
        <f>BQ1007+BP1007+BO1007+BN1007+BM1007+#REF!+#REF!+BG1007+BF1007+#REF!+BC1007+#REF!+#REF!+AY1007+#REF!+#REF!+#REF!+#REF!+AS1007+#REF!+#REF!+#REF!+#REF!+AM1007+AK1007+#REF!+#REF!+#REF!+AF1007+AD1007+AC1007+AB1007+BL1007+AA1007+Z1007+Y1007+X1007+U1007+T1007+S1007+R1007+Q1007+P1007+O1007+N1007+M1007+L1007+K1007+J1007+I1007+H1007</f>
        <v>#REF!</v>
      </c>
    </row>
    <row r="1008" spans="1:70" hidden="1">
      <c r="A1008" s="6" t="s">
        <v>1622</v>
      </c>
      <c r="B1008" s="6" t="s">
        <v>1623</v>
      </c>
      <c r="C1008" s="6" t="s">
        <v>7</v>
      </c>
      <c r="D1008" s="6" t="s">
        <v>18</v>
      </c>
      <c r="E1008" s="6" t="s">
        <v>31</v>
      </c>
      <c r="F1008" s="6" t="s">
        <v>1573</v>
      </c>
      <c r="G1008" s="6"/>
      <c r="H1008" s="1"/>
      <c r="I1008" s="5"/>
      <c r="J1008" s="5"/>
      <c r="K1008" s="1"/>
      <c r="L1008" s="5"/>
      <c r="M1008" s="5"/>
      <c r="N1008" s="26"/>
      <c r="O1008" s="1"/>
      <c r="P1008" s="1"/>
      <c r="Q1008" s="1"/>
      <c r="R1008" s="1"/>
      <c r="S1008" s="1"/>
      <c r="T1008" s="1"/>
      <c r="U1008" s="1"/>
      <c r="V1008" s="5"/>
      <c r="W1008" s="5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37" t="e">
        <f>BQ1008+BP1008+BO1008+BN1008+BM1008+#REF!+#REF!+BG1008+BF1008+#REF!+BC1008+#REF!+#REF!+AY1008+#REF!+#REF!+#REF!+#REF!+AS1008+#REF!+#REF!+#REF!+#REF!+AM1008+AK1008+#REF!+#REF!+#REF!+AF1008+AD1008+AC1008+AB1008+BL1008+AA1008+Z1008+Y1008+X1008+U1008+T1008+S1008+R1008+Q1008+P1008+O1008+N1008+M1008+L1008+K1008+J1008+I1008+H1008</f>
        <v>#REF!</v>
      </c>
    </row>
    <row r="1009" spans="1:70" hidden="1">
      <c r="A1009" s="6" t="s">
        <v>1624</v>
      </c>
      <c r="B1009" s="6" t="s">
        <v>1625</v>
      </c>
      <c r="C1009" s="6" t="s">
        <v>7</v>
      </c>
      <c r="D1009" s="6" t="s">
        <v>18</v>
      </c>
      <c r="E1009" s="6" t="s">
        <v>31</v>
      </c>
      <c r="F1009" s="6" t="s">
        <v>1573</v>
      </c>
      <c r="G1009" s="6"/>
      <c r="H1009" s="1"/>
      <c r="I1009" s="5"/>
      <c r="J1009" s="5"/>
      <c r="K1009" s="1"/>
      <c r="L1009" s="5"/>
      <c r="M1009" s="5"/>
      <c r="N1009" s="26"/>
      <c r="O1009" s="1"/>
      <c r="P1009" s="1"/>
      <c r="Q1009" s="1"/>
      <c r="R1009" s="1"/>
      <c r="S1009" s="1"/>
      <c r="T1009" s="1"/>
      <c r="U1009" s="1"/>
      <c r="V1009" s="5"/>
      <c r="W1009" s="5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37" t="e">
        <f>BQ1009+BP1009+BO1009+BN1009+BM1009+#REF!+#REF!+BG1009+BF1009+#REF!+BC1009+#REF!+#REF!+AY1009+#REF!+#REF!+#REF!+#REF!+AS1009+#REF!+#REF!+#REF!+#REF!+AM1009+AK1009+#REF!+#REF!+#REF!+AF1009+AD1009+AC1009+AB1009+BL1009+AA1009+Z1009+Y1009+X1009+U1009+T1009+S1009+R1009+Q1009+P1009+O1009+N1009+M1009+L1009+K1009+J1009+I1009+H1009</f>
        <v>#REF!</v>
      </c>
    </row>
    <row r="1010" spans="1:70" hidden="1">
      <c r="A1010" s="6" t="s">
        <v>1626</v>
      </c>
      <c r="B1010" s="6" t="s">
        <v>1627</v>
      </c>
      <c r="C1010" s="6" t="s">
        <v>7</v>
      </c>
      <c r="D1010" s="6" t="s">
        <v>18</v>
      </c>
      <c r="E1010" s="6" t="s">
        <v>31</v>
      </c>
      <c r="F1010" s="6" t="s">
        <v>1573</v>
      </c>
      <c r="G1010" s="6"/>
      <c r="H1010" s="1"/>
      <c r="I1010" s="5"/>
      <c r="J1010" s="5"/>
      <c r="K1010" s="1"/>
      <c r="L1010" s="5"/>
      <c r="M1010" s="5"/>
      <c r="N1010" s="26"/>
      <c r="O1010" s="1"/>
      <c r="P1010" s="1"/>
      <c r="Q1010" s="1"/>
      <c r="R1010" s="1"/>
      <c r="S1010" s="1"/>
      <c r="T1010" s="1"/>
      <c r="U1010" s="1"/>
      <c r="V1010" s="5"/>
      <c r="W1010" s="5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37" t="e">
        <f>BQ1010+BP1010+BO1010+BN1010+BM1010+#REF!+#REF!+BG1010+BF1010+#REF!+BC1010+#REF!+#REF!+AY1010+#REF!+#REF!+#REF!+#REF!+AS1010+#REF!+#REF!+#REF!+#REF!+AM1010+AK1010+#REF!+#REF!+#REF!+AF1010+AD1010+AC1010+AB1010+BL1010+AA1010+Z1010+Y1010+X1010+U1010+T1010+S1010+R1010+Q1010+P1010+O1010+N1010+M1010+L1010+K1010+J1010+I1010+H1010</f>
        <v>#REF!</v>
      </c>
    </row>
    <row r="1011" spans="1:70" hidden="1">
      <c r="A1011" s="6" t="s">
        <v>1628</v>
      </c>
      <c r="B1011" s="6" t="s">
        <v>1629</v>
      </c>
      <c r="C1011" s="6" t="s">
        <v>7</v>
      </c>
      <c r="D1011" s="6" t="s">
        <v>18</v>
      </c>
      <c r="E1011" s="6" t="s">
        <v>31</v>
      </c>
      <c r="F1011" s="6" t="s">
        <v>1573</v>
      </c>
      <c r="G1011" s="6"/>
      <c r="H1011" s="1"/>
      <c r="I1011" s="5"/>
      <c r="J1011" s="5"/>
      <c r="K1011" s="1"/>
      <c r="L1011" s="5"/>
      <c r="M1011" s="5"/>
      <c r="N1011" s="26"/>
      <c r="O1011" s="1"/>
      <c r="P1011" s="1"/>
      <c r="Q1011" s="1"/>
      <c r="R1011" s="1"/>
      <c r="S1011" s="1"/>
      <c r="T1011" s="1"/>
      <c r="U1011" s="1"/>
      <c r="V1011" s="5"/>
      <c r="W1011" s="5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37" t="e">
        <f>BQ1011+BP1011+BO1011+BN1011+BM1011+#REF!+#REF!+BG1011+BF1011+#REF!+BC1011+#REF!+#REF!+AY1011+#REF!+#REF!+#REF!+#REF!+AS1011+#REF!+#REF!+#REF!+#REF!+AM1011+AK1011+#REF!+#REF!+#REF!+AF1011+AD1011+AC1011+AB1011+BL1011+AA1011+Z1011+Y1011+X1011+U1011+T1011+S1011+R1011+Q1011+P1011+O1011+N1011+M1011+L1011+K1011+J1011+I1011+H1011</f>
        <v>#REF!</v>
      </c>
    </row>
    <row r="1012" spans="1:70" hidden="1">
      <c r="A1012" s="6" t="s">
        <v>1751</v>
      </c>
      <c r="B1012" s="6" t="s">
        <v>5663</v>
      </c>
      <c r="C1012" s="6" t="s">
        <v>151</v>
      </c>
      <c r="D1012" s="6"/>
      <c r="E1012" s="6" t="s">
        <v>152</v>
      </c>
      <c r="F1012" s="6" t="s">
        <v>1573</v>
      </c>
      <c r="G1012" s="6"/>
      <c r="H1012" s="1"/>
      <c r="I1012" s="5"/>
      <c r="J1012" s="5"/>
      <c r="K1012" s="1"/>
      <c r="L1012" s="5"/>
      <c r="M1012" s="5"/>
      <c r="N1012" s="26"/>
      <c r="O1012" s="1"/>
      <c r="P1012" s="1"/>
      <c r="Q1012" s="1"/>
      <c r="R1012" s="1"/>
      <c r="S1012" s="1"/>
      <c r="T1012" s="1"/>
      <c r="U1012" s="1"/>
      <c r="V1012" s="5"/>
      <c r="W1012" s="5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37" t="e">
        <f>BQ1012+BP1012+BO1012+BN1012+BM1012+#REF!+#REF!+BG1012+BF1012+#REF!+BC1012+#REF!+#REF!+AY1012+#REF!+#REF!+#REF!+#REF!+AS1012+#REF!+#REF!+#REF!+#REF!+AM1012+AK1012+#REF!+#REF!+#REF!+AF1012+AD1012+AC1012+AB1012+BL1012+AA1012+Z1012+Y1012+X1012+U1012+T1012+S1012+R1012+Q1012+P1012+O1012+N1012+M1012+L1012+K1012+J1012+I1012+H1012</f>
        <v>#REF!</v>
      </c>
    </row>
    <row r="1013" spans="1:70" hidden="1">
      <c r="A1013" s="6" t="s">
        <v>6614</v>
      </c>
      <c r="B1013" s="6" t="s">
        <v>7655</v>
      </c>
      <c r="C1013" s="6" t="s">
        <v>151</v>
      </c>
      <c r="D1013" s="6"/>
      <c r="E1013" s="6" t="s">
        <v>8192</v>
      </c>
      <c r="F1013" s="6" t="s">
        <v>1573</v>
      </c>
      <c r="G1013" s="6"/>
      <c r="H1013" s="1"/>
      <c r="I1013" s="5"/>
      <c r="J1013" s="5"/>
      <c r="K1013" s="1"/>
      <c r="L1013" s="5"/>
      <c r="M1013" s="5"/>
      <c r="N1013" s="26"/>
      <c r="O1013" s="1"/>
      <c r="P1013" s="1"/>
      <c r="Q1013" s="1"/>
      <c r="R1013" s="1"/>
      <c r="S1013" s="1"/>
      <c r="T1013" s="1"/>
      <c r="U1013" s="1"/>
      <c r="V1013" s="5"/>
      <c r="W1013" s="5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37" t="e">
        <f>BQ1013+BP1013+BO1013+BN1013+BM1013+#REF!+#REF!+BG1013+BF1013+#REF!+BC1013+#REF!+#REF!+AY1013+#REF!+#REF!+#REF!+#REF!+AS1013+#REF!+#REF!+#REF!+#REF!+AM1013+AK1013+#REF!+#REF!+#REF!+AF1013+AD1013+AC1013+AB1013+BL1013+AA1013+Z1013+Y1013+X1013+U1013+T1013+S1013+R1013+Q1013+P1013+O1013+N1013+M1013+L1013+K1013+J1013+I1013+H1013</f>
        <v>#REF!</v>
      </c>
    </row>
    <row r="1014" spans="1:70" hidden="1">
      <c r="A1014" s="6" t="s">
        <v>1752</v>
      </c>
      <c r="B1014" s="6" t="s">
        <v>7656</v>
      </c>
      <c r="C1014" s="6" t="s">
        <v>151</v>
      </c>
      <c r="D1014" s="6"/>
      <c r="E1014" s="6" t="s">
        <v>152</v>
      </c>
      <c r="F1014" s="6" t="s">
        <v>1573</v>
      </c>
      <c r="G1014" s="6"/>
      <c r="H1014" s="1"/>
      <c r="I1014" s="5"/>
      <c r="J1014" s="5"/>
      <c r="K1014" s="1"/>
      <c r="L1014" s="5"/>
      <c r="M1014" s="5"/>
      <c r="N1014" s="26"/>
      <c r="O1014" s="1"/>
      <c r="P1014" s="1"/>
      <c r="Q1014" s="1"/>
      <c r="R1014" s="1"/>
      <c r="S1014" s="1"/>
      <c r="T1014" s="1"/>
      <c r="U1014" s="1"/>
      <c r="V1014" s="5"/>
      <c r="W1014" s="5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37" t="e">
        <f>BQ1014+BP1014+BO1014+BN1014+BM1014+#REF!+#REF!+BG1014+BF1014+#REF!+BC1014+#REF!+#REF!+AY1014+#REF!+#REF!+#REF!+#REF!+AS1014+#REF!+#REF!+#REF!+#REF!+AM1014+AK1014+#REF!+#REF!+#REF!+AF1014+AD1014+AC1014+AB1014+BL1014+AA1014+Z1014+Y1014+X1014+U1014+T1014+S1014+R1014+Q1014+P1014+O1014+N1014+M1014+L1014+K1014+J1014+I1014+H1014</f>
        <v>#REF!</v>
      </c>
    </row>
    <row r="1015" spans="1:70" hidden="1">
      <c r="A1015" s="6" t="s">
        <v>1753</v>
      </c>
      <c r="B1015" s="6" t="s">
        <v>7657</v>
      </c>
      <c r="C1015" s="6" t="s">
        <v>151</v>
      </c>
      <c r="D1015" s="6"/>
      <c r="E1015" s="6" t="s">
        <v>152</v>
      </c>
      <c r="F1015" s="6" t="s">
        <v>1573</v>
      </c>
      <c r="G1015" s="6"/>
      <c r="H1015" s="1"/>
      <c r="I1015" s="5"/>
      <c r="J1015" s="5"/>
      <c r="K1015" s="1"/>
      <c r="L1015" s="5"/>
      <c r="M1015" s="5"/>
      <c r="N1015" s="26"/>
      <c r="O1015" s="1"/>
      <c r="P1015" s="1"/>
      <c r="Q1015" s="1"/>
      <c r="R1015" s="1"/>
      <c r="S1015" s="1"/>
      <c r="T1015" s="1"/>
      <c r="U1015" s="1"/>
      <c r="V1015" s="5"/>
      <c r="W1015" s="5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37" t="e">
        <f>BQ1015+BP1015+BO1015+BN1015+BM1015+#REF!+#REF!+BG1015+BF1015+#REF!+BC1015+#REF!+#REF!+AY1015+#REF!+#REF!+#REF!+#REF!+AS1015+#REF!+#REF!+#REF!+#REF!+AM1015+AK1015+#REF!+#REF!+#REF!+AF1015+AD1015+AC1015+AB1015+BL1015+AA1015+Z1015+Y1015+X1015+U1015+T1015+S1015+R1015+Q1015+P1015+O1015+N1015+M1015+L1015+K1015+J1015+I1015+H1015</f>
        <v>#REF!</v>
      </c>
    </row>
    <row r="1016" spans="1:70" hidden="1">
      <c r="A1016" s="6" t="s">
        <v>1754</v>
      </c>
      <c r="B1016" s="6" t="s">
        <v>7658</v>
      </c>
      <c r="C1016" s="6" t="s">
        <v>151</v>
      </c>
      <c r="D1016" s="6"/>
      <c r="E1016" s="6" t="s">
        <v>152</v>
      </c>
      <c r="F1016" s="6" t="s">
        <v>1573</v>
      </c>
      <c r="G1016" s="6"/>
      <c r="H1016" s="1"/>
      <c r="I1016" s="5"/>
      <c r="J1016" s="5"/>
      <c r="K1016" s="1"/>
      <c r="L1016" s="5"/>
      <c r="M1016" s="5"/>
      <c r="N1016" s="26"/>
      <c r="O1016" s="1"/>
      <c r="P1016" s="1"/>
      <c r="Q1016" s="1"/>
      <c r="R1016" s="1"/>
      <c r="S1016" s="1"/>
      <c r="T1016" s="1"/>
      <c r="U1016" s="1"/>
      <c r="V1016" s="5"/>
      <c r="W1016" s="5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37" t="e">
        <f>BQ1016+BP1016+BO1016+BN1016+BM1016+#REF!+#REF!+BG1016+BF1016+#REF!+BC1016+#REF!+#REF!+AY1016+#REF!+#REF!+#REF!+#REF!+AS1016+#REF!+#REF!+#REF!+#REF!+AM1016+AK1016+#REF!+#REF!+#REF!+AF1016+AD1016+AC1016+AB1016+BL1016+AA1016+Z1016+Y1016+X1016+U1016+T1016+S1016+R1016+Q1016+P1016+O1016+N1016+M1016+L1016+K1016+J1016+I1016+H1016</f>
        <v>#REF!</v>
      </c>
    </row>
    <row r="1017" spans="1:70" hidden="1">
      <c r="A1017" s="6" t="s">
        <v>1755</v>
      </c>
      <c r="B1017" s="6" t="s">
        <v>7659</v>
      </c>
      <c r="C1017" s="6" t="s">
        <v>151</v>
      </c>
      <c r="D1017" s="6"/>
      <c r="E1017" s="6" t="s">
        <v>152</v>
      </c>
      <c r="F1017" s="6" t="s">
        <v>1573</v>
      </c>
      <c r="G1017" s="6"/>
      <c r="H1017" s="1"/>
      <c r="I1017" s="5"/>
      <c r="J1017" s="5"/>
      <c r="K1017" s="1"/>
      <c r="L1017" s="5"/>
      <c r="M1017" s="5"/>
      <c r="N1017" s="26"/>
      <c r="O1017" s="1"/>
      <c r="P1017" s="1"/>
      <c r="Q1017" s="1"/>
      <c r="R1017" s="1"/>
      <c r="S1017" s="1"/>
      <c r="T1017" s="1"/>
      <c r="U1017" s="1"/>
      <c r="V1017" s="5"/>
      <c r="W1017" s="5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37" t="e">
        <f>BQ1017+BP1017+BO1017+BN1017+BM1017+#REF!+#REF!+BG1017+BF1017+#REF!+BC1017+#REF!+#REF!+AY1017+#REF!+#REF!+#REF!+#REF!+AS1017+#REF!+#REF!+#REF!+#REF!+AM1017+AK1017+#REF!+#REF!+#REF!+AF1017+AD1017+AC1017+AB1017+BL1017+AA1017+Z1017+Y1017+X1017+U1017+T1017+S1017+R1017+Q1017+P1017+O1017+N1017+M1017+L1017+K1017+J1017+I1017+H1017</f>
        <v>#REF!</v>
      </c>
    </row>
    <row r="1018" spans="1:70" hidden="1">
      <c r="A1018" s="6" t="s">
        <v>1630</v>
      </c>
      <c r="B1018" s="6" t="s">
        <v>1631</v>
      </c>
      <c r="C1018" s="6" t="s">
        <v>7</v>
      </c>
      <c r="D1018" s="6" t="s">
        <v>67</v>
      </c>
      <c r="E1018" s="6" t="s">
        <v>67</v>
      </c>
      <c r="F1018" s="6" t="s">
        <v>1573</v>
      </c>
      <c r="G1018" s="6"/>
      <c r="H1018" s="1"/>
      <c r="I1018" s="5"/>
      <c r="J1018" s="5"/>
      <c r="K1018" s="1"/>
      <c r="L1018" s="5"/>
      <c r="M1018" s="5"/>
      <c r="N1018" s="26"/>
      <c r="O1018" s="1"/>
      <c r="P1018" s="1"/>
      <c r="Q1018" s="1"/>
      <c r="R1018" s="1"/>
      <c r="S1018" s="1"/>
      <c r="T1018" s="1"/>
      <c r="U1018" s="1"/>
      <c r="V1018" s="5"/>
      <c r="W1018" s="5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37" t="e">
        <f>BQ1018+BP1018+BO1018+BN1018+BM1018+#REF!+#REF!+BG1018+BF1018+#REF!+BC1018+#REF!+#REF!+AY1018+#REF!+#REF!+#REF!+#REF!+AS1018+#REF!+#REF!+#REF!+#REF!+AM1018+AK1018+#REF!+#REF!+#REF!+AF1018+AD1018+AC1018+AB1018+BL1018+AA1018+Z1018+Y1018+X1018+U1018+T1018+S1018+R1018+Q1018+P1018+O1018+N1018+M1018+L1018+K1018+J1018+I1018+H1018</f>
        <v>#REF!</v>
      </c>
    </row>
    <row r="1019" spans="1:70" hidden="1">
      <c r="A1019" s="6" t="s">
        <v>1632</v>
      </c>
      <c r="B1019" s="6" t="s">
        <v>1633</v>
      </c>
      <c r="C1019" s="6" t="s">
        <v>7</v>
      </c>
      <c r="D1019" s="6" t="s">
        <v>67</v>
      </c>
      <c r="E1019" s="6" t="s">
        <v>67</v>
      </c>
      <c r="F1019" s="6" t="s">
        <v>1573</v>
      </c>
      <c r="G1019" s="6"/>
      <c r="H1019" s="1"/>
      <c r="I1019" s="5"/>
      <c r="J1019" s="5"/>
      <c r="K1019" s="1"/>
      <c r="L1019" s="5"/>
      <c r="M1019" s="5"/>
      <c r="N1019" s="26"/>
      <c r="O1019" s="1"/>
      <c r="P1019" s="1"/>
      <c r="Q1019" s="1"/>
      <c r="R1019" s="1"/>
      <c r="S1019" s="1"/>
      <c r="T1019" s="1"/>
      <c r="U1019" s="1"/>
      <c r="V1019" s="5"/>
      <c r="W1019" s="5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37" t="e">
        <f>BQ1019+BP1019+BO1019+BN1019+BM1019+#REF!+#REF!+BG1019+BF1019+#REF!+BC1019+#REF!+#REF!+AY1019+#REF!+#REF!+#REF!+#REF!+AS1019+#REF!+#REF!+#REF!+#REF!+AM1019+AK1019+#REF!+#REF!+#REF!+AF1019+AD1019+AC1019+AB1019+BL1019+AA1019+Z1019+Y1019+X1019+U1019+T1019+S1019+R1019+Q1019+P1019+O1019+N1019+M1019+L1019+K1019+J1019+I1019+H1019</f>
        <v>#REF!</v>
      </c>
    </row>
    <row r="1020" spans="1:70" hidden="1">
      <c r="A1020" s="6" t="s">
        <v>1634</v>
      </c>
      <c r="B1020" s="6" t="s">
        <v>1635</v>
      </c>
      <c r="C1020" s="6" t="s">
        <v>7</v>
      </c>
      <c r="D1020" s="6" t="s">
        <v>67</v>
      </c>
      <c r="E1020" s="6" t="s">
        <v>67</v>
      </c>
      <c r="F1020" s="6" t="s">
        <v>1573</v>
      </c>
      <c r="G1020" s="6"/>
      <c r="H1020" s="1"/>
      <c r="I1020" s="5"/>
      <c r="J1020" s="5"/>
      <c r="K1020" s="1"/>
      <c r="L1020" s="5"/>
      <c r="M1020" s="5"/>
      <c r="N1020" s="26"/>
      <c r="O1020" s="1"/>
      <c r="P1020" s="1"/>
      <c r="Q1020" s="1"/>
      <c r="R1020" s="1"/>
      <c r="S1020" s="1"/>
      <c r="T1020" s="1"/>
      <c r="U1020" s="1"/>
      <c r="V1020" s="5"/>
      <c r="W1020" s="5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37" t="e">
        <f>BQ1020+BP1020+BO1020+BN1020+BM1020+#REF!+#REF!+BG1020+BF1020+#REF!+BC1020+#REF!+#REF!+AY1020+#REF!+#REF!+#REF!+#REF!+AS1020+#REF!+#REF!+#REF!+#REF!+AM1020+AK1020+#REF!+#REF!+#REF!+AF1020+AD1020+AC1020+AB1020+BL1020+AA1020+Z1020+Y1020+X1020+U1020+T1020+S1020+R1020+Q1020+P1020+O1020+N1020+M1020+L1020+K1020+J1020+I1020+H1020</f>
        <v>#REF!</v>
      </c>
    </row>
    <row r="1021" spans="1:70" hidden="1">
      <c r="A1021" s="6" t="s">
        <v>1636</v>
      </c>
      <c r="B1021" s="6" t="s">
        <v>1637</v>
      </c>
      <c r="C1021" s="6" t="s">
        <v>7</v>
      </c>
      <c r="D1021" s="6" t="s">
        <v>67</v>
      </c>
      <c r="E1021" s="6" t="s">
        <v>67</v>
      </c>
      <c r="F1021" s="6" t="s">
        <v>1573</v>
      </c>
      <c r="G1021" s="6"/>
      <c r="H1021" s="1"/>
      <c r="I1021" s="5"/>
      <c r="J1021" s="5"/>
      <c r="K1021" s="1"/>
      <c r="L1021" s="5"/>
      <c r="M1021" s="5"/>
      <c r="N1021" s="26"/>
      <c r="O1021" s="1"/>
      <c r="P1021" s="1"/>
      <c r="Q1021" s="1"/>
      <c r="R1021" s="1"/>
      <c r="S1021" s="1"/>
      <c r="T1021" s="1"/>
      <c r="U1021" s="1"/>
      <c r="V1021" s="5"/>
      <c r="W1021" s="5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37" t="e">
        <f>BQ1021+BP1021+BO1021+BN1021+BM1021+#REF!+#REF!+BG1021+BF1021+#REF!+BC1021+#REF!+#REF!+AY1021+#REF!+#REF!+#REF!+#REF!+AS1021+#REF!+#REF!+#REF!+#REF!+AM1021+AK1021+#REF!+#REF!+#REF!+AF1021+AD1021+AC1021+AB1021+BL1021+AA1021+Z1021+Y1021+X1021+U1021+T1021+S1021+R1021+Q1021+P1021+O1021+N1021+M1021+L1021+K1021+J1021+I1021+H1021</f>
        <v>#REF!</v>
      </c>
    </row>
    <row r="1022" spans="1:70" hidden="1">
      <c r="A1022" s="6" t="s">
        <v>1756</v>
      </c>
      <c r="B1022" s="6" t="s">
        <v>1757</v>
      </c>
      <c r="C1022" s="6" t="s">
        <v>151</v>
      </c>
      <c r="D1022" s="6"/>
      <c r="E1022" s="6" t="s">
        <v>152</v>
      </c>
      <c r="F1022" s="6" t="s">
        <v>1573</v>
      </c>
      <c r="G1022" s="6"/>
      <c r="H1022" s="1"/>
      <c r="I1022" s="5"/>
      <c r="J1022" s="5"/>
      <c r="K1022" s="1"/>
      <c r="L1022" s="5"/>
      <c r="M1022" s="5"/>
      <c r="N1022" s="26"/>
      <c r="O1022" s="1"/>
      <c r="P1022" s="1"/>
      <c r="Q1022" s="1"/>
      <c r="R1022" s="1"/>
      <c r="S1022" s="1"/>
      <c r="T1022" s="1"/>
      <c r="U1022" s="1"/>
      <c r="V1022" s="5"/>
      <c r="W1022" s="5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37" t="e">
        <f>BQ1022+BP1022+BO1022+BN1022+BM1022+#REF!+#REF!+BG1022+BF1022+#REF!+BC1022+#REF!+#REF!+AY1022+#REF!+#REF!+#REF!+#REF!+AS1022+#REF!+#REF!+#REF!+#REF!+AM1022+AK1022+#REF!+#REF!+#REF!+AF1022+AD1022+AC1022+AB1022+BL1022+AA1022+Z1022+Y1022+X1022+U1022+T1022+S1022+R1022+Q1022+P1022+O1022+N1022+M1022+L1022+K1022+J1022+I1022+H1022</f>
        <v>#REF!</v>
      </c>
    </row>
    <row r="1023" spans="1:70" hidden="1">
      <c r="A1023" s="7" t="s">
        <v>1758</v>
      </c>
      <c r="B1023" s="7" t="s">
        <v>7660</v>
      </c>
      <c r="C1023" s="7" t="s">
        <v>151</v>
      </c>
      <c r="D1023" s="7"/>
      <c r="E1023" s="7" t="s">
        <v>152</v>
      </c>
      <c r="F1023" s="7" t="s">
        <v>1573</v>
      </c>
      <c r="G1023" s="25"/>
      <c r="H1023" s="1"/>
      <c r="I1023" s="5"/>
      <c r="J1023" s="5"/>
      <c r="K1023" s="1"/>
      <c r="L1023" s="5"/>
      <c r="M1023" s="5"/>
      <c r="N1023" s="26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37">
        <f>BQ1023+BP1023+BO1023+BN1023+BM1023+BG1023+BF1023+BC1023+AY1023+AS1023+AM1023+AL1023+AK1023+AF1023+AE1023+AD1023+AC1023+AB1023+++BK1023+BL1023+AA1023+Z1023+Y1023+X1023+V1023+U1023+T1023+S1023+R1023+Q1023+P1023+O1023+N1023+M1023+L1023+K1023+J1023+I1023+H1023+G1023</f>
        <v>0</v>
      </c>
    </row>
    <row r="1024" spans="1:70" hidden="1">
      <c r="A1024" s="6" t="s">
        <v>1759</v>
      </c>
      <c r="B1024" s="6" t="s">
        <v>1760</v>
      </c>
      <c r="C1024" s="6" t="s">
        <v>151</v>
      </c>
      <c r="D1024" s="6"/>
      <c r="E1024" s="6" t="s">
        <v>152</v>
      </c>
      <c r="F1024" s="6" t="s">
        <v>1573</v>
      </c>
      <c r="G1024" s="6"/>
      <c r="H1024" s="1"/>
      <c r="I1024" s="5"/>
      <c r="J1024" s="5"/>
      <c r="K1024" s="1"/>
      <c r="L1024" s="5"/>
      <c r="M1024" s="5"/>
      <c r="N1024" s="26"/>
      <c r="O1024" s="1"/>
      <c r="P1024" s="1"/>
      <c r="Q1024" s="1"/>
      <c r="R1024" s="1"/>
      <c r="S1024" s="1"/>
      <c r="T1024" s="1"/>
      <c r="U1024" s="1"/>
      <c r="V1024" s="5"/>
      <c r="W1024" s="5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37" t="e">
        <f>BQ1024+BP1024+BO1024+BN1024+BM1024+#REF!+#REF!+BG1024+BF1024+#REF!+BC1024+#REF!+#REF!+AY1024+#REF!+#REF!+#REF!+#REF!+AS1024+#REF!+#REF!+#REF!+#REF!+AM1024+AK1024+#REF!+#REF!+#REF!+AF1024+AD1024+AC1024+AB1024+BL1024+AA1024+Z1024+Y1024+X1024+U1024+T1024+S1024+R1024+Q1024+P1024+O1024+N1024+M1024+L1024+K1024+J1024+I1024+H1024</f>
        <v>#REF!</v>
      </c>
    </row>
    <row r="1025" spans="1:70" hidden="1">
      <c r="A1025" s="6" t="s">
        <v>6615</v>
      </c>
      <c r="B1025" s="6" t="s">
        <v>7661</v>
      </c>
      <c r="C1025" s="6" t="s">
        <v>151</v>
      </c>
      <c r="D1025" s="6"/>
      <c r="E1025" s="6" t="s">
        <v>8192</v>
      </c>
      <c r="F1025" s="6" t="s">
        <v>1573</v>
      </c>
      <c r="G1025" s="6"/>
      <c r="H1025" s="1"/>
      <c r="I1025" s="5"/>
      <c r="J1025" s="5"/>
      <c r="K1025" s="1"/>
      <c r="L1025" s="5"/>
      <c r="M1025" s="5"/>
      <c r="N1025" s="26"/>
      <c r="O1025" s="1"/>
      <c r="P1025" s="1"/>
      <c r="Q1025" s="1"/>
      <c r="R1025" s="1"/>
      <c r="S1025" s="1"/>
      <c r="T1025" s="1"/>
      <c r="U1025" s="1"/>
      <c r="V1025" s="5"/>
      <c r="W1025" s="5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37" t="e">
        <f>BQ1025+BP1025+BO1025+BN1025+BM1025+#REF!+#REF!+BG1025+BF1025+#REF!+BC1025+#REF!+#REF!+AY1025+#REF!+#REF!+#REF!+#REF!+AS1025+#REF!+#REF!+#REF!+#REF!+AM1025+AK1025+#REF!+#REF!+#REF!+AF1025+AD1025+AC1025+AB1025+BL1025+AA1025+Z1025+Y1025+X1025+U1025+T1025+S1025+R1025+Q1025+P1025+O1025+N1025+M1025+L1025+K1025+J1025+I1025+H1025</f>
        <v>#REF!</v>
      </c>
    </row>
    <row r="1026" spans="1:70" hidden="1">
      <c r="A1026" s="6" t="s">
        <v>6616</v>
      </c>
      <c r="B1026" s="6" t="s">
        <v>6617</v>
      </c>
      <c r="C1026" s="6" t="s">
        <v>151</v>
      </c>
      <c r="D1026" s="6"/>
      <c r="E1026" s="6" t="s">
        <v>8192</v>
      </c>
      <c r="F1026" s="6" t="s">
        <v>1573</v>
      </c>
      <c r="G1026" s="6"/>
      <c r="H1026" s="1"/>
      <c r="I1026" s="5"/>
      <c r="J1026" s="5"/>
      <c r="K1026" s="1"/>
      <c r="L1026" s="5"/>
      <c r="M1026" s="5"/>
      <c r="N1026" s="26"/>
      <c r="O1026" s="1"/>
      <c r="P1026" s="1"/>
      <c r="Q1026" s="1"/>
      <c r="R1026" s="1"/>
      <c r="S1026" s="1"/>
      <c r="T1026" s="1"/>
      <c r="U1026" s="1"/>
      <c r="V1026" s="5"/>
      <c r="W1026" s="5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37" t="e">
        <f>BQ1026+BP1026+BO1026+BN1026+BM1026+#REF!+#REF!+BG1026+BF1026+#REF!+BC1026+#REF!+#REF!+AY1026+#REF!+#REF!+#REF!+#REF!+AS1026+#REF!+#REF!+#REF!+#REF!+AM1026+AK1026+#REF!+#REF!+#REF!+AF1026+AD1026+AC1026+AB1026+BL1026+AA1026+Z1026+Y1026+X1026+U1026+T1026+S1026+R1026+Q1026+P1026+O1026+N1026+M1026+L1026+K1026+J1026+I1026+H1026</f>
        <v>#REF!</v>
      </c>
    </row>
    <row r="1027" spans="1:70" hidden="1">
      <c r="A1027" s="6" t="s">
        <v>6618</v>
      </c>
      <c r="B1027" s="6" t="s">
        <v>7662</v>
      </c>
      <c r="C1027" s="6" t="s">
        <v>151</v>
      </c>
      <c r="D1027" s="6"/>
      <c r="E1027" s="6" t="s">
        <v>8192</v>
      </c>
      <c r="F1027" s="6" t="s">
        <v>1573</v>
      </c>
      <c r="G1027" s="6"/>
      <c r="H1027" s="1"/>
      <c r="I1027" s="5"/>
      <c r="J1027" s="5"/>
      <c r="K1027" s="1"/>
      <c r="L1027" s="5"/>
      <c r="M1027" s="5"/>
      <c r="N1027" s="26"/>
      <c r="O1027" s="1"/>
      <c r="P1027" s="1"/>
      <c r="Q1027" s="1"/>
      <c r="R1027" s="1"/>
      <c r="S1027" s="1"/>
      <c r="T1027" s="1"/>
      <c r="U1027" s="1"/>
      <c r="V1027" s="5"/>
      <c r="W1027" s="5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37" t="e">
        <f>BQ1027+BP1027+BO1027+BN1027+BM1027+#REF!+#REF!+BG1027+BF1027+#REF!+BC1027+#REF!+#REF!+AY1027+#REF!+#REF!+#REF!+#REF!+AS1027+#REF!+#REF!+#REF!+#REF!+AM1027+AK1027+#REF!+#REF!+#REF!+AF1027+AD1027+AC1027+AB1027+BL1027+AA1027+Z1027+Y1027+X1027+U1027+T1027+S1027+R1027+Q1027+P1027+O1027+N1027+M1027+L1027+K1027+J1027+I1027+H1027</f>
        <v>#REF!</v>
      </c>
    </row>
    <row r="1028" spans="1:70" hidden="1">
      <c r="A1028" s="6" t="s">
        <v>6619</v>
      </c>
      <c r="B1028" s="6" t="s">
        <v>6620</v>
      </c>
      <c r="C1028" s="6" t="s">
        <v>151</v>
      </c>
      <c r="D1028" s="6"/>
      <c r="E1028" s="6" t="s">
        <v>8192</v>
      </c>
      <c r="F1028" s="6" t="s">
        <v>1573</v>
      </c>
      <c r="G1028" s="6"/>
      <c r="H1028" s="1"/>
      <c r="I1028" s="5"/>
      <c r="J1028" s="5"/>
      <c r="K1028" s="1"/>
      <c r="L1028" s="5"/>
      <c r="M1028" s="5"/>
      <c r="N1028" s="26"/>
      <c r="O1028" s="1"/>
      <c r="P1028" s="1"/>
      <c r="Q1028" s="1"/>
      <c r="R1028" s="1"/>
      <c r="S1028" s="1"/>
      <c r="T1028" s="1"/>
      <c r="U1028" s="1"/>
      <c r="V1028" s="5"/>
      <c r="W1028" s="5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37" t="e">
        <f>BQ1028+BP1028+BO1028+BN1028+BM1028+#REF!+#REF!+BG1028+BF1028+#REF!+BC1028+#REF!+#REF!+AY1028+#REF!+#REF!+#REF!+#REF!+AS1028+#REF!+#REF!+#REF!+#REF!+AM1028+AK1028+#REF!+#REF!+#REF!+AF1028+AD1028+AC1028+AB1028+BL1028+AA1028+Z1028+Y1028+X1028+U1028+T1028+S1028+R1028+Q1028+P1028+O1028+N1028+M1028+L1028+K1028+J1028+I1028+H1028</f>
        <v>#REF!</v>
      </c>
    </row>
    <row r="1029" spans="1:70" hidden="1">
      <c r="A1029" s="6" t="s">
        <v>6621</v>
      </c>
      <c r="B1029" s="6" t="s">
        <v>6622</v>
      </c>
      <c r="C1029" s="6" t="s">
        <v>151</v>
      </c>
      <c r="D1029" s="6"/>
      <c r="E1029" s="6" t="s">
        <v>8186</v>
      </c>
      <c r="F1029" s="6" t="s">
        <v>1573</v>
      </c>
      <c r="G1029" s="6"/>
      <c r="H1029" s="1"/>
      <c r="I1029" s="5"/>
      <c r="J1029" s="5"/>
      <c r="K1029" s="1"/>
      <c r="L1029" s="5"/>
      <c r="M1029" s="5"/>
      <c r="N1029" s="26"/>
      <c r="O1029" s="1"/>
      <c r="P1029" s="1"/>
      <c r="Q1029" s="1"/>
      <c r="R1029" s="1"/>
      <c r="S1029" s="1"/>
      <c r="T1029" s="1"/>
      <c r="U1029" s="1"/>
      <c r="V1029" s="5"/>
      <c r="W1029" s="5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37" t="e">
        <f>BQ1029+BP1029+BO1029+BN1029+BM1029+#REF!+#REF!+BG1029+BF1029+#REF!+BC1029+#REF!+#REF!+AY1029+#REF!+#REF!+#REF!+#REF!+AS1029+#REF!+#REF!+#REF!+#REF!+AM1029+AK1029+#REF!+#REF!+#REF!+AF1029+AD1029+AC1029+AB1029+BL1029+AA1029+Z1029+Y1029+X1029+U1029+T1029+S1029+R1029+Q1029+P1029+O1029+N1029+M1029+L1029+K1029+J1029+I1029+H1029</f>
        <v>#REF!</v>
      </c>
    </row>
    <row r="1030" spans="1:70" hidden="1">
      <c r="A1030" s="6" t="s">
        <v>1638</v>
      </c>
      <c r="B1030" s="6" t="s">
        <v>1639</v>
      </c>
      <c r="C1030" s="6" t="s">
        <v>7</v>
      </c>
      <c r="D1030" s="6" t="s">
        <v>18</v>
      </c>
      <c r="E1030" s="6" t="s">
        <v>13</v>
      </c>
      <c r="F1030" s="6" t="s">
        <v>1573</v>
      </c>
      <c r="G1030" s="6"/>
      <c r="H1030" s="1"/>
      <c r="I1030" s="5"/>
      <c r="J1030" s="5"/>
      <c r="K1030" s="1"/>
      <c r="L1030" s="5"/>
      <c r="M1030" s="5"/>
      <c r="N1030" s="26"/>
      <c r="O1030" s="1"/>
      <c r="P1030" s="1"/>
      <c r="Q1030" s="1"/>
      <c r="R1030" s="1"/>
      <c r="S1030" s="1"/>
      <c r="T1030" s="1"/>
      <c r="U1030" s="1"/>
      <c r="V1030" s="5"/>
      <c r="W1030" s="5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37" t="e">
        <f>BQ1030+BP1030+BO1030+BN1030+BM1030+#REF!+#REF!+BG1030+BF1030+#REF!+BC1030+#REF!+#REF!+AY1030+#REF!+#REF!+#REF!+#REF!+AS1030+#REF!+#REF!+#REF!+#REF!+AM1030+AK1030+#REF!+#REF!+#REF!+AF1030+AD1030+AC1030+AB1030+BL1030+AA1030+Z1030+Y1030+X1030+U1030+T1030+S1030+R1030+Q1030+P1030+O1030+N1030+M1030+L1030+K1030+J1030+I1030+H1030</f>
        <v>#REF!</v>
      </c>
    </row>
    <row r="1031" spans="1:70" hidden="1">
      <c r="A1031" s="6" t="s">
        <v>7203</v>
      </c>
      <c r="B1031" s="6" t="s">
        <v>7399</v>
      </c>
      <c r="C1031" s="6" t="s">
        <v>7</v>
      </c>
      <c r="D1031" s="6" t="s">
        <v>8180</v>
      </c>
      <c r="E1031" s="6" t="s">
        <v>8190</v>
      </c>
      <c r="F1031" s="6" t="s">
        <v>1573</v>
      </c>
      <c r="G1031" s="6"/>
      <c r="H1031" s="1"/>
      <c r="I1031" s="5"/>
      <c r="J1031" s="5"/>
      <c r="K1031" s="1"/>
      <c r="L1031" s="5"/>
      <c r="M1031" s="5"/>
      <c r="N1031" s="26"/>
      <c r="O1031" s="1"/>
      <c r="P1031" s="1"/>
      <c r="Q1031" s="1"/>
      <c r="R1031" s="1"/>
      <c r="S1031" s="1"/>
      <c r="T1031" s="1"/>
      <c r="U1031" s="1"/>
      <c r="V1031" s="5"/>
      <c r="W1031" s="5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37" t="e">
        <f>BQ1031+BP1031+BO1031+BN1031+BM1031+#REF!+#REF!+BG1031+BF1031+#REF!+BC1031+#REF!+#REF!+AY1031+#REF!+#REF!+#REF!+#REF!+AS1031+#REF!+#REF!+#REF!+#REF!+AM1031+AK1031+#REF!+#REF!+#REF!+AF1031+AD1031+AC1031+AB1031+BL1031+AA1031+Z1031+Y1031+X1031+U1031+T1031+S1031+R1031+Q1031+P1031+O1031+N1031+M1031+L1031+K1031+J1031+I1031+H1031</f>
        <v>#REF!</v>
      </c>
    </row>
    <row r="1032" spans="1:70" hidden="1">
      <c r="A1032" s="6" t="s">
        <v>1640</v>
      </c>
      <c r="B1032" s="6" t="s">
        <v>1641</v>
      </c>
      <c r="C1032" s="6" t="s">
        <v>7</v>
      </c>
      <c r="D1032" s="6" t="s">
        <v>18</v>
      </c>
      <c r="E1032" s="6" t="s">
        <v>13</v>
      </c>
      <c r="F1032" s="6" t="s">
        <v>1573</v>
      </c>
      <c r="G1032" s="6"/>
      <c r="H1032" s="1"/>
      <c r="I1032" s="5"/>
      <c r="J1032" s="5"/>
      <c r="K1032" s="1"/>
      <c r="L1032" s="5"/>
      <c r="M1032" s="5"/>
      <c r="N1032" s="26"/>
      <c r="O1032" s="1"/>
      <c r="P1032" s="1"/>
      <c r="Q1032" s="1"/>
      <c r="R1032" s="1"/>
      <c r="S1032" s="1"/>
      <c r="T1032" s="1"/>
      <c r="U1032" s="1"/>
      <c r="V1032" s="5"/>
      <c r="W1032" s="5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37" t="e">
        <f>BQ1032+BP1032+BO1032+BN1032+BM1032+#REF!+#REF!+BG1032+BF1032+#REF!+BC1032+#REF!+#REF!+AY1032+#REF!+#REF!+#REF!+#REF!+AS1032+#REF!+#REF!+#REF!+#REF!+AM1032+AK1032+#REF!+#REF!+#REF!+AF1032+AD1032+AC1032+AB1032+BL1032+AA1032+Z1032+Y1032+X1032+U1032+T1032+S1032+R1032+Q1032+P1032+O1032+N1032+M1032+L1032+K1032+J1032+I1032+H1032</f>
        <v>#REF!</v>
      </c>
    </row>
    <row r="1033" spans="1:70" hidden="1">
      <c r="A1033" s="6" t="s">
        <v>1642</v>
      </c>
      <c r="B1033" s="6" t="s">
        <v>1643</v>
      </c>
      <c r="C1033" s="6" t="s">
        <v>7</v>
      </c>
      <c r="D1033" s="6" t="s">
        <v>18</v>
      </c>
      <c r="E1033" s="6" t="s">
        <v>13</v>
      </c>
      <c r="F1033" s="6" t="s">
        <v>1573</v>
      </c>
      <c r="G1033" s="6"/>
      <c r="H1033" s="1"/>
      <c r="I1033" s="5"/>
      <c r="J1033" s="5"/>
      <c r="K1033" s="1"/>
      <c r="L1033" s="5"/>
      <c r="M1033" s="5"/>
      <c r="N1033" s="26"/>
      <c r="O1033" s="1"/>
      <c r="P1033" s="1"/>
      <c r="Q1033" s="1"/>
      <c r="R1033" s="1"/>
      <c r="S1033" s="1"/>
      <c r="T1033" s="1"/>
      <c r="U1033" s="1"/>
      <c r="V1033" s="5"/>
      <c r="W1033" s="5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37" t="e">
        <f>BQ1033+BP1033+BO1033+BN1033+BM1033+#REF!+#REF!+BG1033+BF1033+#REF!+BC1033+#REF!+#REF!+AY1033+#REF!+#REF!+#REF!+#REF!+AS1033+#REF!+#REF!+#REF!+#REF!+AM1033+AK1033+#REF!+#REF!+#REF!+AF1033+AD1033+AC1033+AB1033+BL1033+AA1033+Z1033+Y1033+X1033+U1033+T1033+S1033+R1033+Q1033+P1033+O1033+N1033+M1033+L1033+K1033+J1033+I1033+H1033</f>
        <v>#REF!</v>
      </c>
    </row>
    <row r="1034" spans="1:70" hidden="1">
      <c r="A1034" s="6" t="s">
        <v>1644</v>
      </c>
      <c r="B1034" s="6" t="s">
        <v>1645</v>
      </c>
      <c r="C1034" s="6" t="s">
        <v>7</v>
      </c>
      <c r="D1034" s="6" t="s">
        <v>18</v>
      </c>
      <c r="E1034" s="6" t="s">
        <v>13</v>
      </c>
      <c r="F1034" s="6" t="s">
        <v>1573</v>
      </c>
      <c r="G1034" s="6"/>
      <c r="H1034" s="1"/>
      <c r="I1034" s="5"/>
      <c r="J1034" s="5"/>
      <c r="K1034" s="1"/>
      <c r="L1034" s="5"/>
      <c r="M1034" s="5"/>
      <c r="N1034" s="26"/>
      <c r="O1034" s="1"/>
      <c r="P1034" s="1"/>
      <c r="Q1034" s="1"/>
      <c r="R1034" s="1"/>
      <c r="S1034" s="1"/>
      <c r="T1034" s="1"/>
      <c r="U1034" s="1"/>
      <c r="V1034" s="5"/>
      <c r="W1034" s="5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37" t="e">
        <f>BQ1034+BP1034+BO1034+BN1034+BM1034+#REF!+#REF!+BG1034+BF1034+#REF!+BC1034+#REF!+#REF!+AY1034+#REF!+#REF!+#REF!+#REF!+AS1034+#REF!+#REF!+#REF!+#REF!+AM1034+AK1034+#REF!+#REF!+#REF!+AF1034+AD1034+AC1034+AB1034+BL1034+AA1034+Z1034+Y1034+X1034+U1034+T1034+S1034+R1034+Q1034+P1034+O1034+N1034+M1034+L1034+K1034+J1034+I1034+H1034</f>
        <v>#REF!</v>
      </c>
    </row>
    <row r="1035" spans="1:70">
      <c r="A1035" s="7" t="s">
        <v>6605</v>
      </c>
      <c r="B1035" s="7" t="s">
        <v>1646</v>
      </c>
      <c r="C1035" s="7" t="s">
        <v>7</v>
      </c>
      <c r="D1035" s="7" t="s">
        <v>8180</v>
      </c>
      <c r="E1035" s="7" t="s">
        <v>28</v>
      </c>
      <c r="F1035" s="7" t="s">
        <v>1573</v>
      </c>
      <c r="G1035" s="25"/>
      <c r="H1035" s="1"/>
      <c r="I1035" s="1"/>
      <c r="J1035" s="5"/>
      <c r="K1035" s="1"/>
      <c r="L1035" s="5"/>
      <c r="M1035" s="1"/>
      <c r="N1035" s="26"/>
      <c r="O1035" s="1"/>
      <c r="P1035" s="1">
        <f>1000*223.09887</f>
        <v>223098.87</v>
      </c>
      <c r="Q1035" s="1"/>
      <c r="R1035" s="1"/>
      <c r="S1035" s="1"/>
      <c r="T1035" s="1"/>
      <c r="U1035" s="1">
        <v>3000</v>
      </c>
      <c r="V1035" s="1"/>
      <c r="W1035" s="1">
        <f>1000*385.288024322652</f>
        <v>385288.02432265203</v>
      </c>
      <c r="X1035" s="1"/>
      <c r="Y1035" s="1"/>
      <c r="Z1035" s="1"/>
      <c r="AA1035" s="1"/>
      <c r="AB1035" s="1"/>
      <c r="AC1035" s="1"/>
      <c r="AD1035" s="1"/>
      <c r="AE1035" s="1"/>
      <c r="AF1035" s="1">
        <v>191714</v>
      </c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>
        <f>1000*22.346</f>
        <v>22346</v>
      </c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37">
        <f>BQ1035+BP1035+BO1035+BN1035+BM1035+BG1035+BF1035+BC1035+AY1035+AS1035+AM1035+AL1035+AK1035+AF1035+AE1035+AD1035+AC1035+AB1035+BK1035+BL1035+AA1035+Z1035+Y1035+X1035+V1035+U1035+T1035+S1035+R1035+Q1035+P1035+O1035+N1035+M1035+L1035+K1035+J1035+I1035+H1035+G1035+AX1035+W1035</f>
        <v>825446.89432265202</v>
      </c>
    </row>
    <row r="1036" spans="1:70" hidden="1">
      <c r="A1036" s="6" t="s">
        <v>1647</v>
      </c>
      <c r="B1036" s="6" t="s">
        <v>1648</v>
      </c>
      <c r="C1036" s="6" t="s">
        <v>7</v>
      </c>
      <c r="D1036" s="6" t="s">
        <v>8180</v>
      </c>
      <c r="E1036" s="6" t="s">
        <v>21</v>
      </c>
      <c r="F1036" s="6" t="s">
        <v>1573</v>
      </c>
      <c r="G1036" s="6"/>
      <c r="H1036" s="1"/>
      <c r="I1036" s="5"/>
      <c r="J1036" s="5"/>
      <c r="K1036" s="1"/>
      <c r="L1036" s="5"/>
      <c r="M1036" s="5"/>
      <c r="N1036" s="26"/>
      <c r="O1036" s="1"/>
      <c r="P1036" s="1"/>
      <c r="Q1036" s="1"/>
      <c r="R1036" s="1"/>
      <c r="S1036" s="1"/>
      <c r="T1036" s="1"/>
      <c r="U1036" s="1"/>
      <c r="V1036" s="5"/>
      <c r="W1036" s="5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37" t="e">
        <f>BQ1036+BP1036+BO1036+BN1036+BM1036+#REF!+#REF!+BG1036+BF1036+#REF!+BC1036+#REF!+#REF!+AY1036+#REF!+#REF!+#REF!+#REF!+AS1036+#REF!+#REF!+#REF!+#REF!+AM1036+AK1036+#REF!+#REF!+#REF!+AF1036+AD1036+AC1036+AB1036+BL1036+AA1036+Z1036+Y1036+X1036+U1036+T1036+S1036+R1036+Q1036+P1036+O1036+N1036+M1036+L1036+K1036+J1036+I1036+H1036</f>
        <v>#REF!</v>
      </c>
    </row>
    <row r="1037" spans="1:70" hidden="1">
      <c r="A1037" s="7" t="s">
        <v>1649</v>
      </c>
      <c r="B1037" s="7" t="s">
        <v>1650</v>
      </c>
      <c r="C1037" s="7" t="s">
        <v>7</v>
      </c>
      <c r="D1037" s="7" t="s">
        <v>8180</v>
      </c>
      <c r="E1037" s="7" t="s">
        <v>21</v>
      </c>
      <c r="F1037" s="7" t="s">
        <v>1573</v>
      </c>
      <c r="G1037" s="25"/>
      <c r="H1037" s="1"/>
      <c r="I1037" s="5"/>
      <c r="J1037" s="5"/>
      <c r="K1037" s="1"/>
      <c r="L1037" s="5"/>
      <c r="M1037" s="5"/>
      <c r="N1037" s="26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37">
        <f>BQ1037+BP1037+BO1037+BN1037+BM1037+BG1037+BF1037+BC1037+AY1037+AS1037+AM1037+AL1037+AK1037+AF1037+AE1037+AD1037+AC1037+AB1037+++BK1037+BL1037+AA1037+Z1037+Y1037+X1037+V1037+U1037+T1037+S1037+R1037+Q1037+P1037+O1037+N1037+M1037+L1037+K1037+J1037+I1037+H1037+G1037</f>
        <v>0</v>
      </c>
    </row>
    <row r="1038" spans="1:70" hidden="1">
      <c r="A1038" s="6" t="s">
        <v>1651</v>
      </c>
      <c r="B1038" s="6" t="s">
        <v>1652</v>
      </c>
      <c r="C1038" s="6" t="s">
        <v>7</v>
      </c>
      <c r="D1038" s="6" t="s">
        <v>8180</v>
      </c>
      <c r="E1038" s="6" t="s">
        <v>21</v>
      </c>
      <c r="F1038" s="6" t="s">
        <v>1573</v>
      </c>
      <c r="G1038" s="6"/>
      <c r="H1038" s="1"/>
      <c r="I1038" s="5"/>
      <c r="J1038" s="5"/>
      <c r="K1038" s="1"/>
      <c r="L1038" s="5"/>
      <c r="M1038" s="5"/>
      <c r="N1038" s="26"/>
      <c r="O1038" s="1"/>
      <c r="P1038" s="1"/>
      <c r="Q1038" s="1"/>
      <c r="R1038" s="1"/>
      <c r="S1038" s="1"/>
      <c r="T1038" s="1"/>
      <c r="U1038" s="1"/>
      <c r="V1038" s="5"/>
      <c r="W1038" s="5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37" t="e">
        <f>BQ1038+BP1038+BO1038+BN1038+BM1038+#REF!+#REF!+BG1038+BF1038+#REF!+BC1038+#REF!+#REF!+AY1038+#REF!+#REF!+#REF!+#REF!+AS1038+#REF!+#REF!+#REF!+#REF!+AM1038+AK1038+#REF!+#REF!+#REF!+AF1038+AD1038+AC1038+AB1038+BL1038+AA1038+Z1038+Y1038+X1038+U1038+T1038+S1038+R1038+Q1038+P1038+O1038+N1038+M1038+L1038+K1038+J1038+I1038+H1038</f>
        <v>#REF!</v>
      </c>
    </row>
    <row r="1039" spans="1:70" hidden="1">
      <c r="A1039" s="6" t="s">
        <v>1653</v>
      </c>
      <c r="B1039" s="6" t="s">
        <v>1654</v>
      </c>
      <c r="C1039" s="6" t="s">
        <v>7</v>
      </c>
      <c r="D1039" s="6" t="s">
        <v>18</v>
      </c>
      <c r="E1039" s="6" t="s">
        <v>21</v>
      </c>
      <c r="F1039" s="6" t="s">
        <v>1573</v>
      </c>
      <c r="G1039" s="6"/>
      <c r="H1039" s="1"/>
      <c r="I1039" s="5"/>
      <c r="J1039" s="5"/>
      <c r="K1039" s="1"/>
      <c r="L1039" s="5"/>
      <c r="M1039" s="5"/>
      <c r="N1039" s="26"/>
      <c r="O1039" s="1"/>
      <c r="P1039" s="1"/>
      <c r="Q1039" s="1"/>
      <c r="R1039" s="1"/>
      <c r="S1039" s="1"/>
      <c r="T1039" s="1"/>
      <c r="U1039" s="1"/>
      <c r="V1039" s="5"/>
      <c r="W1039" s="5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37" t="e">
        <f>BQ1039+BP1039+BO1039+BN1039+BM1039+#REF!+#REF!+BG1039+BF1039+#REF!+BC1039+#REF!+#REF!+AY1039+#REF!+#REF!+#REF!+#REF!+AS1039+#REF!+#REF!+#REF!+#REF!+AM1039+AK1039+#REF!+#REF!+#REF!+AF1039+AD1039+AC1039+AB1039+BL1039+AA1039+Z1039+Y1039+X1039+U1039+T1039+S1039+R1039+Q1039+P1039+O1039+N1039+M1039+L1039+K1039+J1039+I1039+H1039</f>
        <v>#REF!</v>
      </c>
    </row>
    <row r="1040" spans="1:70" hidden="1">
      <c r="A1040" s="6" t="s">
        <v>1761</v>
      </c>
      <c r="B1040" s="6" t="s">
        <v>7663</v>
      </c>
      <c r="C1040" s="6" t="s">
        <v>151</v>
      </c>
      <c r="D1040" s="6"/>
      <c r="E1040" s="6" t="s">
        <v>152</v>
      </c>
      <c r="F1040" s="6" t="s">
        <v>1573</v>
      </c>
      <c r="G1040" s="6"/>
      <c r="H1040" s="1"/>
      <c r="I1040" s="5"/>
      <c r="J1040" s="5"/>
      <c r="K1040" s="1"/>
      <c r="L1040" s="5"/>
      <c r="M1040" s="5"/>
      <c r="N1040" s="26"/>
      <c r="O1040" s="1"/>
      <c r="P1040" s="1"/>
      <c r="Q1040" s="1"/>
      <c r="R1040" s="1"/>
      <c r="S1040" s="1"/>
      <c r="T1040" s="1"/>
      <c r="U1040" s="1"/>
      <c r="V1040" s="5"/>
      <c r="W1040" s="5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37" t="e">
        <f>BQ1040+BP1040+BO1040+BN1040+BM1040+#REF!+#REF!+BG1040+BF1040+#REF!+BC1040+#REF!+#REF!+AY1040+#REF!+#REF!+#REF!+#REF!+AS1040+#REF!+#REF!+#REF!+#REF!+AM1040+AK1040+#REF!+#REF!+#REF!+AF1040+AD1040+AC1040+AB1040+BL1040+AA1040+Z1040+Y1040+X1040+U1040+T1040+S1040+R1040+Q1040+P1040+O1040+N1040+M1040+L1040+K1040+J1040+I1040+H1040</f>
        <v>#REF!</v>
      </c>
    </row>
    <row r="1041" spans="1:70" hidden="1">
      <c r="A1041" s="6" t="s">
        <v>1762</v>
      </c>
      <c r="B1041" s="6" t="s">
        <v>7664</v>
      </c>
      <c r="C1041" s="6" t="s">
        <v>151</v>
      </c>
      <c r="D1041" s="6"/>
      <c r="E1041" s="6" t="s">
        <v>152</v>
      </c>
      <c r="F1041" s="6" t="s">
        <v>1573</v>
      </c>
      <c r="G1041" s="6"/>
      <c r="H1041" s="1"/>
      <c r="I1041" s="5"/>
      <c r="J1041" s="5"/>
      <c r="K1041" s="1"/>
      <c r="L1041" s="5"/>
      <c r="M1041" s="5"/>
      <c r="N1041" s="26"/>
      <c r="O1041" s="1"/>
      <c r="P1041" s="1"/>
      <c r="Q1041" s="1"/>
      <c r="R1041" s="1"/>
      <c r="S1041" s="1"/>
      <c r="T1041" s="1"/>
      <c r="U1041" s="1"/>
      <c r="V1041" s="5"/>
      <c r="W1041" s="5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37" t="e">
        <f>BQ1041+BP1041+BO1041+BN1041+BM1041+#REF!+#REF!+BG1041+BF1041+#REF!+BC1041+#REF!+#REF!+AY1041+#REF!+#REF!+#REF!+#REF!+AS1041+#REF!+#REF!+#REF!+#REF!+AM1041+AK1041+#REF!+#REF!+#REF!+AF1041+AD1041+AC1041+AB1041+BL1041+AA1041+Z1041+Y1041+X1041+U1041+T1041+S1041+R1041+Q1041+P1041+O1041+N1041+M1041+L1041+K1041+J1041+I1041+H1041</f>
        <v>#REF!</v>
      </c>
    </row>
    <row r="1042" spans="1:70" hidden="1">
      <c r="A1042" s="6" t="s">
        <v>1655</v>
      </c>
      <c r="B1042" s="6" t="s">
        <v>1656</v>
      </c>
      <c r="C1042" s="6" t="s">
        <v>7</v>
      </c>
      <c r="D1042" s="6" t="s">
        <v>67</v>
      </c>
      <c r="E1042" s="6" t="s">
        <v>67</v>
      </c>
      <c r="F1042" s="6" t="s">
        <v>1573</v>
      </c>
      <c r="G1042" s="6"/>
      <c r="H1042" s="1"/>
      <c r="I1042" s="5"/>
      <c r="J1042" s="5"/>
      <c r="K1042" s="1"/>
      <c r="L1042" s="5"/>
      <c r="M1042" s="5"/>
      <c r="N1042" s="26"/>
      <c r="O1042" s="1"/>
      <c r="P1042" s="1"/>
      <c r="Q1042" s="1"/>
      <c r="R1042" s="1"/>
      <c r="S1042" s="1"/>
      <c r="T1042" s="1"/>
      <c r="U1042" s="1"/>
      <c r="V1042" s="5"/>
      <c r="W1042" s="5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37" t="e">
        <f>BQ1042+BP1042+BO1042+BN1042+BM1042+#REF!+#REF!+BG1042+BF1042+#REF!+BC1042+#REF!+#REF!+AY1042+#REF!+#REF!+#REF!+#REF!+AS1042+#REF!+#REF!+#REF!+#REF!+AM1042+AK1042+#REF!+#REF!+#REF!+AF1042+AD1042+AC1042+AB1042+BL1042+AA1042+Z1042+Y1042+X1042+U1042+T1042+S1042+R1042+Q1042+P1042+O1042+N1042+M1042+L1042+K1042+J1042+I1042+H1042</f>
        <v>#REF!</v>
      </c>
    </row>
    <row r="1043" spans="1:70" hidden="1">
      <c r="A1043" s="6" t="s">
        <v>1657</v>
      </c>
      <c r="B1043" s="6" t="s">
        <v>1658</v>
      </c>
      <c r="C1043" s="6" t="s">
        <v>7</v>
      </c>
      <c r="D1043" s="6" t="s">
        <v>8180</v>
      </c>
      <c r="E1043" s="6" t="s">
        <v>21</v>
      </c>
      <c r="F1043" s="6" t="s">
        <v>1573</v>
      </c>
      <c r="G1043" s="6"/>
      <c r="H1043" s="1"/>
      <c r="I1043" s="5"/>
      <c r="J1043" s="5"/>
      <c r="K1043" s="1"/>
      <c r="L1043" s="5"/>
      <c r="M1043" s="5"/>
      <c r="N1043" s="26"/>
      <c r="O1043" s="1"/>
      <c r="P1043" s="1"/>
      <c r="Q1043" s="1"/>
      <c r="R1043" s="1"/>
      <c r="S1043" s="1"/>
      <c r="T1043" s="1"/>
      <c r="U1043" s="1"/>
      <c r="V1043" s="5"/>
      <c r="W1043" s="5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37" t="e">
        <f>BQ1043+BP1043+BO1043+BN1043+BM1043+#REF!+#REF!+BG1043+BF1043+#REF!+BC1043+#REF!+#REF!+AY1043+#REF!+#REF!+#REF!+#REF!+AS1043+#REF!+#REF!+#REF!+#REF!+AM1043+AK1043+#REF!+#REF!+#REF!+AF1043+AD1043+AC1043+AB1043+BL1043+AA1043+Z1043+Y1043+X1043+U1043+T1043+S1043+R1043+Q1043+P1043+O1043+N1043+M1043+L1043+K1043+J1043+I1043+H1043</f>
        <v>#REF!</v>
      </c>
    </row>
    <row r="1044" spans="1:70" hidden="1">
      <c r="A1044" s="6" t="s">
        <v>1659</v>
      </c>
      <c r="B1044" s="6" t="s">
        <v>1660</v>
      </c>
      <c r="C1044" s="6" t="s">
        <v>7</v>
      </c>
      <c r="D1044" s="6" t="s">
        <v>18</v>
      </c>
      <c r="E1044" s="6" t="s">
        <v>31</v>
      </c>
      <c r="F1044" s="6" t="s">
        <v>1573</v>
      </c>
      <c r="G1044" s="6"/>
      <c r="H1044" s="1"/>
      <c r="I1044" s="5"/>
      <c r="J1044" s="5"/>
      <c r="K1044" s="1"/>
      <c r="L1044" s="5"/>
      <c r="M1044" s="5"/>
      <c r="N1044" s="26"/>
      <c r="O1044" s="1"/>
      <c r="P1044" s="1"/>
      <c r="Q1044" s="1"/>
      <c r="R1044" s="1"/>
      <c r="S1044" s="1"/>
      <c r="T1044" s="1"/>
      <c r="U1044" s="1"/>
      <c r="V1044" s="5"/>
      <c r="W1044" s="5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37" t="e">
        <f>BQ1044+BP1044+BO1044+BN1044+BM1044+#REF!+#REF!+BG1044+BF1044+#REF!+BC1044+#REF!+#REF!+AY1044+#REF!+#REF!+#REF!+#REF!+AS1044+#REF!+#REF!+#REF!+#REF!+AM1044+AK1044+#REF!+#REF!+#REF!+AF1044+AD1044+AC1044+AB1044+BL1044+AA1044+Z1044+Y1044+X1044+U1044+T1044+S1044+R1044+Q1044+P1044+O1044+N1044+M1044+L1044+K1044+J1044+I1044+H1044</f>
        <v>#REF!</v>
      </c>
    </row>
    <row r="1045" spans="1:70" hidden="1">
      <c r="A1045" s="7" t="s">
        <v>1763</v>
      </c>
      <c r="B1045" s="7" t="s">
        <v>1764</v>
      </c>
      <c r="C1045" s="7" t="s">
        <v>151</v>
      </c>
      <c r="D1045" s="7"/>
      <c r="E1045" s="7" t="s">
        <v>152</v>
      </c>
      <c r="F1045" s="7" t="s">
        <v>1573</v>
      </c>
      <c r="G1045" s="25"/>
      <c r="H1045" s="1"/>
      <c r="I1045" s="5"/>
      <c r="J1045" s="5"/>
      <c r="K1045" s="1"/>
      <c r="L1045" s="5"/>
      <c r="M1045" s="5"/>
      <c r="N1045" s="26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37">
        <f>BQ1045+BP1045+BO1045+BN1045+BM1045+BG1045+BF1045+BC1045+AY1045+AS1045+AM1045+AL1045+AK1045+AF1045+AE1045+AD1045+AC1045+AB1045+++BK1045+BL1045+AA1045+Z1045+Y1045+X1045+V1045+U1045+T1045+S1045+R1045+Q1045+P1045+O1045+N1045+M1045+L1045+K1045+J1045+I1045+H1045+G1045</f>
        <v>0</v>
      </c>
    </row>
    <row r="1046" spans="1:70" hidden="1">
      <c r="A1046" s="6" t="s">
        <v>1765</v>
      </c>
      <c r="B1046" s="6" t="s">
        <v>1766</v>
      </c>
      <c r="C1046" s="6" t="s">
        <v>151</v>
      </c>
      <c r="D1046" s="6"/>
      <c r="E1046" s="6" t="s">
        <v>152</v>
      </c>
      <c r="F1046" s="6" t="s">
        <v>1573</v>
      </c>
      <c r="G1046" s="6"/>
      <c r="H1046" s="1"/>
      <c r="I1046" s="5"/>
      <c r="J1046" s="5"/>
      <c r="K1046" s="1"/>
      <c r="L1046" s="5"/>
      <c r="M1046" s="5"/>
      <c r="N1046" s="26"/>
      <c r="O1046" s="1"/>
      <c r="P1046" s="1"/>
      <c r="Q1046" s="1"/>
      <c r="R1046" s="1"/>
      <c r="S1046" s="1"/>
      <c r="T1046" s="1"/>
      <c r="U1046" s="1"/>
      <c r="V1046" s="5"/>
      <c r="W1046" s="5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37" t="e">
        <f>BQ1046+BP1046+BO1046+BN1046+BM1046+#REF!+#REF!+BG1046+BF1046+#REF!+BC1046+#REF!+#REF!+AY1046+#REF!+#REF!+#REF!+#REF!+AS1046+#REF!+#REF!+#REF!+#REF!+AM1046+AK1046+#REF!+#REF!+#REF!+AF1046+AD1046+AC1046+AB1046+BL1046+AA1046+Z1046+Y1046+X1046+U1046+T1046+S1046+R1046+Q1046+P1046+O1046+N1046+M1046+L1046+K1046+J1046+I1046+H1046</f>
        <v>#REF!</v>
      </c>
    </row>
    <row r="1047" spans="1:70" hidden="1">
      <c r="A1047" s="6" t="s">
        <v>7204</v>
      </c>
      <c r="B1047" s="6" t="s">
        <v>7400</v>
      </c>
      <c r="C1047" s="6" t="s">
        <v>7</v>
      </c>
      <c r="D1047" s="6" t="s">
        <v>8180</v>
      </c>
      <c r="E1047" s="6" t="s">
        <v>8185</v>
      </c>
      <c r="F1047" s="6" t="s">
        <v>1573</v>
      </c>
      <c r="G1047" s="6"/>
      <c r="H1047" s="1"/>
      <c r="I1047" s="5"/>
      <c r="J1047" s="5"/>
      <c r="K1047" s="1"/>
      <c r="L1047" s="5"/>
      <c r="M1047" s="5"/>
      <c r="N1047" s="26"/>
      <c r="O1047" s="1"/>
      <c r="P1047" s="1"/>
      <c r="Q1047" s="1"/>
      <c r="R1047" s="1"/>
      <c r="S1047" s="1"/>
      <c r="T1047" s="1"/>
      <c r="U1047" s="1"/>
      <c r="V1047" s="5"/>
      <c r="W1047" s="5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37" t="e">
        <f>BQ1047+BP1047+BO1047+BN1047+BM1047+#REF!+#REF!+BG1047+BF1047+#REF!+BC1047+#REF!+#REF!+AY1047+#REF!+#REF!+#REF!+#REF!+AS1047+#REF!+#REF!+#REF!+#REF!+AM1047+AK1047+#REF!+#REF!+#REF!+AF1047+AD1047+AC1047+AB1047+BL1047+AA1047+Z1047+Y1047+X1047+U1047+T1047+S1047+R1047+Q1047+P1047+O1047+N1047+M1047+L1047+K1047+J1047+I1047+H1047</f>
        <v>#REF!</v>
      </c>
    </row>
    <row r="1048" spans="1:70" hidden="1">
      <c r="A1048" s="6" t="s">
        <v>1661</v>
      </c>
      <c r="B1048" s="6" t="s">
        <v>1662</v>
      </c>
      <c r="C1048" s="6" t="s">
        <v>7</v>
      </c>
      <c r="D1048" s="6" t="s">
        <v>18</v>
      </c>
      <c r="E1048" s="6" t="s">
        <v>13</v>
      </c>
      <c r="F1048" s="6" t="s">
        <v>1573</v>
      </c>
      <c r="G1048" s="6"/>
      <c r="H1048" s="1"/>
      <c r="I1048" s="5"/>
      <c r="J1048" s="5"/>
      <c r="K1048" s="1"/>
      <c r="L1048" s="5"/>
      <c r="M1048" s="5"/>
      <c r="N1048" s="26"/>
      <c r="O1048" s="1"/>
      <c r="P1048" s="1"/>
      <c r="Q1048" s="1"/>
      <c r="R1048" s="1"/>
      <c r="S1048" s="1"/>
      <c r="T1048" s="1"/>
      <c r="U1048" s="1"/>
      <c r="V1048" s="5"/>
      <c r="W1048" s="5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37" t="e">
        <f>BQ1048+BP1048+BO1048+BN1048+BM1048+#REF!+#REF!+BG1048+BF1048+#REF!+BC1048+#REF!+#REF!+AY1048+#REF!+#REF!+#REF!+#REF!+AS1048+#REF!+#REF!+#REF!+#REF!+AM1048+AK1048+#REF!+#REF!+#REF!+AF1048+AD1048+AC1048+AB1048+BL1048+AA1048+Z1048+Y1048+X1048+U1048+T1048+S1048+R1048+Q1048+P1048+O1048+N1048+M1048+L1048+K1048+J1048+I1048+H1048</f>
        <v>#REF!</v>
      </c>
    </row>
    <row r="1049" spans="1:70" hidden="1">
      <c r="A1049" s="6" t="s">
        <v>1767</v>
      </c>
      <c r="B1049" s="6" t="s">
        <v>7665</v>
      </c>
      <c r="C1049" s="6" t="s">
        <v>151</v>
      </c>
      <c r="D1049" s="6"/>
      <c r="E1049" s="6" t="s">
        <v>152</v>
      </c>
      <c r="F1049" s="6" t="s">
        <v>1573</v>
      </c>
      <c r="G1049" s="6"/>
      <c r="H1049" s="1"/>
      <c r="I1049" s="5"/>
      <c r="J1049" s="5"/>
      <c r="K1049" s="1"/>
      <c r="L1049" s="5"/>
      <c r="M1049" s="5"/>
      <c r="N1049" s="26"/>
      <c r="O1049" s="1"/>
      <c r="P1049" s="1"/>
      <c r="Q1049" s="1"/>
      <c r="R1049" s="1"/>
      <c r="S1049" s="1"/>
      <c r="T1049" s="1"/>
      <c r="U1049" s="1"/>
      <c r="V1049" s="5"/>
      <c r="W1049" s="5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37" t="e">
        <f>BQ1049+BP1049+BO1049+BN1049+BM1049+#REF!+#REF!+BG1049+BF1049+#REF!+BC1049+#REF!+#REF!+AY1049+#REF!+#REF!+#REF!+#REF!+AS1049+#REF!+#REF!+#REF!+#REF!+AM1049+AK1049+#REF!+#REF!+#REF!+AF1049+AD1049+AC1049+AB1049+BL1049+AA1049+Z1049+Y1049+X1049+U1049+T1049+S1049+R1049+Q1049+P1049+O1049+N1049+M1049+L1049+K1049+J1049+I1049+H1049</f>
        <v>#REF!</v>
      </c>
    </row>
    <row r="1050" spans="1:70" hidden="1">
      <c r="A1050" s="6" t="s">
        <v>1663</v>
      </c>
      <c r="B1050" s="6" t="s">
        <v>7489</v>
      </c>
      <c r="C1050" s="6" t="s">
        <v>7</v>
      </c>
      <c r="D1050" s="6" t="s">
        <v>67</v>
      </c>
      <c r="E1050" s="6" t="s">
        <v>67</v>
      </c>
      <c r="F1050" s="6" t="s">
        <v>1573</v>
      </c>
      <c r="G1050" s="6"/>
      <c r="H1050" s="1"/>
      <c r="I1050" s="5"/>
      <c r="J1050" s="5"/>
      <c r="K1050" s="1"/>
      <c r="L1050" s="5"/>
      <c r="M1050" s="5"/>
      <c r="N1050" s="26"/>
      <c r="O1050" s="1"/>
      <c r="P1050" s="1"/>
      <c r="Q1050" s="1"/>
      <c r="R1050" s="1"/>
      <c r="S1050" s="1"/>
      <c r="T1050" s="1"/>
      <c r="U1050" s="1"/>
      <c r="V1050" s="5"/>
      <c r="W1050" s="5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37" t="e">
        <f>BQ1050+BP1050+BO1050+BN1050+BM1050+#REF!+#REF!+BG1050+BF1050+#REF!+BC1050+#REF!+#REF!+AY1050+#REF!+#REF!+#REF!+#REF!+AS1050+#REF!+#REF!+#REF!+#REF!+AM1050+AK1050+#REF!+#REF!+#REF!+AF1050+AD1050+AC1050+AB1050+BL1050+AA1050+Z1050+Y1050+X1050+U1050+T1050+S1050+R1050+Q1050+P1050+O1050+N1050+M1050+L1050+K1050+J1050+I1050+H1050</f>
        <v>#REF!</v>
      </c>
    </row>
    <row r="1051" spans="1:70" hidden="1">
      <c r="A1051" s="6" t="s">
        <v>1768</v>
      </c>
      <c r="B1051" s="6" t="s">
        <v>7666</v>
      </c>
      <c r="C1051" s="6" t="s">
        <v>151</v>
      </c>
      <c r="D1051" s="6"/>
      <c r="E1051" s="6" t="s">
        <v>152</v>
      </c>
      <c r="F1051" s="6" t="s">
        <v>1573</v>
      </c>
      <c r="G1051" s="6"/>
      <c r="H1051" s="1"/>
      <c r="I1051" s="5"/>
      <c r="J1051" s="5"/>
      <c r="K1051" s="1"/>
      <c r="L1051" s="5"/>
      <c r="M1051" s="5"/>
      <c r="N1051" s="26"/>
      <c r="O1051" s="1"/>
      <c r="P1051" s="1"/>
      <c r="Q1051" s="1"/>
      <c r="R1051" s="1"/>
      <c r="S1051" s="1"/>
      <c r="T1051" s="1"/>
      <c r="U1051" s="1"/>
      <c r="V1051" s="5"/>
      <c r="W1051" s="5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37" t="e">
        <f>BQ1051+BP1051+BO1051+BN1051+BM1051+#REF!+#REF!+BG1051+BF1051+#REF!+BC1051+#REF!+#REF!+AY1051+#REF!+#REF!+#REF!+#REF!+AS1051+#REF!+#REF!+#REF!+#REF!+AM1051+AK1051+#REF!+#REF!+#REF!+AF1051+AD1051+AC1051+AB1051+BL1051+AA1051+Z1051+Y1051+X1051+U1051+T1051+S1051+R1051+Q1051+P1051+O1051+N1051+M1051+L1051+K1051+J1051+I1051+H1051</f>
        <v>#REF!</v>
      </c>
    </row>
    <row r="1052" spans="1:70" hidden="1">
      <c r="A1052" s="6" t="s">
        <v>1769</v>
      </c>
      <c r="B1052" s="6" t="s">
        <v>7667</v>
      </c>
      <c r="C1052" s="6" t="s">
        <v>151</v>
      </c>
      <c r="D1052" s="6"/>
      <c r="E1052" s="6" t="s">
        <v>152</v>
      </c>
      <c r="F1052" s="6" t="s">
        <v>1573</v>
      </c>
      <c r="G1052" s="6"/>
      <c r="H1052" s="1"/>
      <c r="I1052" s="5"/>
      <c r="J1052" s="5"/>
      <c r="K1052" s="1"/>
      <c r="L1052" s="5"/>
      <c r="M1052" s="5"/>
      <c r="N1052" s="26"/>
      <c r="O1052" s="1"/>
      <c r="P1052" s="1"/>
      <c r="Q1052" s="1"/>
      <c r="R1052" s="1"/>
      <c r="S1052" s="1"/>
      <c r="T1052" s="1"/>
      <c r="U1052" s="1"/>
      <c r="V1052" s="5"/>
      <c r="W1052" s="5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37" t="e">
        <f>BQ1052+BP1052+BO1052+BN1052+BM1052+#REF!+#REF!+BG1052+BF1052+#REF!+BC1052+#REF!+#REF!+AY1052+#REF!+#REF!+#REF!+#REF!+AS1052+#REF!+#REF!+#REF!+#REF!+AM1052+AK1052+#REF!+#REF!+#REF!+AF1052+AD1052+AC1052+AB1052+BL1052+AA1052+Z1052+Y1052+X1052+U1052+T1052+S1052+R1052+Q1052+P1052+O1052+N1052+M1052+L1052+K1052+J1052+I1052+H1052</f>
        <v>#REF!</v>
      </c>
    </row>
    <row r="1053" spans="1:70" hidden="1">
      <c r="A1053" s="6" t="s">
        <v>1770</v>
      </c>
      <c r="B1053" s="6" t="s">
        <v>7668</v>
      </c>
      <c r="C1053" s="6" t="s">
        <v>151</v>
      </c>
      <c r="D1053" s="6"/>
      <c r="E1053" s="6" t="s">
        <v>152</v>
      </c>
      <c r="F1053" s="6" t="s">
        <v>1573</v>
      </c>
      <c r="G1053" s="6"/>
      <c r="H1053" s="1"/>
      <c r="I1053" s="5"/>
      <c r="J1053" s="5"/>
      <c r="K1053" s="1"/>
      <c r="L1053" s="5"/>
      <c r="M1053" s="5"/>
      <c r="N1053" s="26"/>
      <c r="O1053" s="1"/>
      <c r="P1053" s="1"/>
      <c r="Q1053" s="1"/>
      <c r="R1053" s="1"/>
      <c r="S1053" s="1"/>
      <c r="T1053" s="1"/>
      <c r="U1053" s="1"/>
      <c r="V1053" s="5"/>
      <c r="W1053" s="5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37" t="e">
        <f>BQ1053+BP1053+BO1053+BN1053+BM1053+#REF!+#REF!+BG1053+BF1053+#REF!+BC1053+#REF!+#REF!+AY1053+#REF!+#REF!+#REF!+#REF!+AS1053+#REF!+#REF!+#REF!+#REF!+AM1053+AK1053+#REF!+#REF!+#REF!+AF1053+AD1053+AC1053+AB1053+BL1053+AA1053+Z1053+Y1053+X1053+U1053+T1053+S1053+R1053+Q1053+P1053+O1053+N1053+M1053+L1053+K1053+J1053+I1053+H1053</f>
        <v>#REF!</v>
      </c>
    </row>
    <row r="1054" spans="1:70" hidden="1">
      <c r="A1054" s="6" t="s">
        <v>1771</v>
      </c>
      <c r="B1054" s="6" t="s">
        <v>7669</v>
      </c>
      <c r="C1054" s="6" t="s">
        <v>151</v>
      </c>
      <c r="D1054" s="6"/>
      <c r="E1054" s="6" t="s">
        <v>152</v>
      </c>
      <c r="F1054" s="6" t="s">
        <v>1573</v>
      </c>
      <c r="G1054" s="6"/>
      <c r="H1054" s="1"/>
      <c r="I1054" s="5"/>
      <c r="J1054" s="5"/>
      <c r="K1054" s="1"/>
      <c r="L1054" s="5"/>
      <c r="M1054" s="5"/>
      <c r="N1054" s="26"/>
      <c r="O1054" s="1"/>
      <c r="P1054" s="1"/>
      <c r="Q1054" s="1"/>
      <c r="R1054" s="1"/>
      <c r="S1054" s="1"/>
      <c r="T1054" s="1"/>
      <c r="U1054" s="1"/>
      <c r="V1054" s="5"/>
      <c r="W1054" s="5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37" t="e">
        <f>BQ1054+BP1054+BO1054+BN1054+BM1054+#REF!+#REF!+BG1054+BF1054+#REF!+BC1054+#REF!+#REF!+AY1054+#REF!+#REF!+#REF!+#REF!+AS1054+#REF!+#REF!+#REF!+#REF!+AM1054+AK1054+#REF!+#REF!+#REF!+AF1054+AD1054+AC1054+AB1054+BL1054+AA1054+Z1054+Y1054+X1054+U1054+T1054+S1054+R1054+Q1054+P1054+O1054+N1054+M1054+L1054+K1054+J1054+I1054+H1054</f>
        <v>#REF!</v>
      </c>
    </row>
    <row r="1055" spans="1:70" hidden="1">
      <c r="A1055" s="6" t="s">
        <v>1772</v>
      </c>
      <c r="B1055" s="6" t="s">
        <v>7670</v>
      </c>
      <c r="C1055" s="6" t="s">
        <v>151</v>
      </c>
      <c r="D1055" s="6"/>
      <c r="E1055" s="6" t="s">
        <v>152</v>
      </c>
      <c r="F1055" s="6" t="s">
        <v>1573</v>
      </c>
      <c r="G1055" s="6"/>
      <c r="H1055" s="1"/>
      <c r="I1055" s="5"/>
      <c r="J1055" s="5"/>
      <c r="K1055" s="1"/>
      <c r="L1055" s="5"/>
      <c r="M1055" s="5"/>
      <c r="N1055" s="26"/>
      <c r="O1055" s="1"/>
      <c r="P1055" s="1"/>
      <c r="Q1055" s="1"/>
      <c r="R1055" s="1"/>
      <c r="S1055" s="1"/>
      <c r="T1055" s="1"/>
      <c r="U1055" s="1"/>
      <c r="V1055" s="5"/>
      <c r="W1055" s="5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37" t="e">
        <f>BQ1055+BP1055+BO1055+BN1055+BM1055+#REF!+#REF!+BG1055+BF1055+#REF!+BC1055+#REF!+#REF!+AY1055+#REF!+#REF!+#REF!+#REF!+AS1055+#REF!+#REF!+#REF!+#REF!+AM1055+AK1055+#REF!+#REF!+#REF!+AF1055+AD1055+AC1055+AB1055+BL1055+AA1055+Z1055+Y1055+X1055+U1055+T1055+S1055+R1055+Q1055+P1055+O1055+N1055+M1055+L1055+K1055+J1055+I1055+H1055</f>
        <v>#REF!</v>
      </c>
    </row>
    <row r="1056" spans="1:70" hidden="1">
      <c r="A1056" s="6" t="s">
        <v>1773</v>
      </c>
      <c r="B1056" s="6" t="s">
        <v>7671</v>
      </c>
      <c r="C1056" s="6" t="s">
        <v>151</v>
      </c>
      <c r="D1056" s="6"/>
      <c r="E1056" s="6" t="s">
        <v>152</v>
      </c>
      <c r="F1056" s="6" t="s">
        <v>1573</v>
      </c>
      <c r="G1056" s="6"/>
      <c r="H1056" s="1"/>
      <c r="I1056" s="5"/>
      <c r="J1056" s="5"/>
      <c r="K1056" s="1"/>
      <c r="L1056" s="5"/>
      <c r="M1056" s="5"/>
      <c r="N1056" s="26"/>
      <c r="O1056" s="1"/>
      <c r="P1056" s="1"/>
      <c r="Q1056" s="1"/>
      <c r="R1056" s="1"/>
      <c r="S1056" s="1"/>
      <c r="T1056" s="1"/>
      <c r="U1056" s="1"/>
      <c r="V1056" s="5"/>
      <c r="W1056" s="5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37" t="e">
        <f>BQ1056+BP1056+BO1056+BN1056+BM1056+#REF!+#REF!+BG1056+BF1056+#REF!+BC1056+#REF!+#REF!+AY1056+#REF!+#REF!+#REF!+#REF!+AS1056+#REF!+#REF!+#REF!+#REF!+AM1056+AK1056+#REF!+#REF!+#REF!+AF1056+AD1056+AC1056+AB1056+BL1056+AA1056+Z1056+Y1056+X1056+U1056+T1056+S1056+R1056+Q1056+P1056+O1056+N1056+M1056+L1056+K1056+J1056+I1056+H1056</f>
        <v>#REF!</v>
      </c>
    </row>
    <row r="1057" spans="1:70">
      <c r="A1057" s="7" t="s">
        <v>1664</v>
      </c>
      <c r="B1057" s="7" t="s">
        <v>1665</v>
      </c>
      <c r="C1057" s="7" t="s">
        <v>7</v>
      </c>
      <c r="D1057" s="7" t="s">
        <v>8180</v>
      </c>
      <c r="E1057" s="7" t="s">
        <v>21</v>
      </c>
      <c r="F1057" s="7" t="s">
        <v>1573</v>
      </c>
      <c r="G1057" s="25"/>
      <c r="H1057" s="1"/>
      <c r="I1057" s="5"/>
      <c r="J1057" s="5"/>
      <c r="K1057" s="1"/>
      <c r="L1057" s="5"/>
      <c r="M1057" s="5"/>
      <c r="N1057" s="26"/>
      <c r="O1057" s="1"/>
      <c r="P1057" s="1">
        <f>1000*0.14294</f>
        <v>142.94</v>
      </c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37">
        <f>BQ1057+BP1057+BO1057+BN1057+BM1057+BG1057+BF1057+BC1057+AY1057+AS1057+AM1057+AL1057+AK1057+AF1057+AE1057+AD1057+AC1057+AB1057+BK1057+BL1057+AA1057+Z1057+Y1057+X1057+V1057+U1057+T1057+S1057+R1057+Q1057+P1057+O1057+N1057+M1057+L1057+K1057+J1057+I1057+H1057+G1057+AX1057+W1057</f>
        <v>142.94</v>
      </c>
    </row>
    <row r="1058" spans="1:70" hidden="1">
      <c r="A1058" s="6" t="s">
        <v>1666</v>
      </c>
      <c r="B1058" s="6" t="s">
        <v>1667</v>
      </c>
      <c r="C1058" s="6" t="s">
        <v>7</v>
      </c>
      <c r="D1058" s="6" t="s">
        <v>8180</v>
      </c>
      <c r="E1058" s="6" t="s">
        <v>21</v>
      </c>
      <c r="F1058" s="6" t="s">
        <v>1573</v>
      </c>
      <c r="G1058" s="6"/>
      <c r="H1058" s="1"/>
      <c r="I1058" s="5"/>
      <c r="J1058" s="5"/>
      <c r="K1058" s="1"/>
      <c r="L1058" s="5"/>
      <c r="M1058" s="5"/>
      <c r="N1058" s="26"/>
      <c r="O1058" s="1"/>
      <c r="P1058" s="1"/>
      <c r="Q1058" s="1"/>
      <c r="R1058" s="1"/>
      <c r="S1058" s="1"/>
      <c r="T1058" s="1"/>
      <c r="U1058" s="1"/>
      <c r="V1058" s="5"/>
      <c r="W1058" s="5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37" t="e">
        <f>BQ1058+BP1058+BO1058+BN1058+BM1058+#REF!+#REF!+BG1058+BF1058+#REF!+BC1058+#REF!+#REF!+AY1058+#REF!+#REF!+#REF!+#REF!+AS1058+#REF!+#REF!+#REF!+#REF!+AM1058+AK1058+#REF!+#REF!+#REF!+AF1058+AD1058+AC1058+AB1058+BL1058+AA1058+Z1058+Y1058+X1058+U1058+T1058+S1058+R1058+Q1058+P1058+O1058+N1058+M1058+L1058+K1058+J1058+I1058+H1058</f>
        <v>#REF!</v>
      </c>
    </row>
    <row r="1059" spans="1:70" hidden="1">
      <c r="A1059" s="7" t="s">
        <v>1668</v>
      </c>
      <c r="B1059" s="7" t="s">
        <v>1669</v>
      </c>
      <c r="C1059" s="7" t="s">
        <v>7</v>
      </c>
      <c r="D1059" s="7" t="s">
        <v>8180</v>
      </c>
      <c r="E1059" s="7" t="s">
        <v>21</v>
      </c>
      <c r="F1059" s="7" t="s">
        <v>1573</v>
      </c>
      <c r="G1059" s="25"/>
      <c r="H1059" s="1"/>
      <c r="I1059" s="5"/>
      <c r="J1059" s="5"/>
      <c r="K1059" s="1"/>
      <c r="L1059" s="5"/>
      <c r="M1059" s="5"/>
      <c r="N1059" s="26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37">
        <f>BQ1059+BP1059+BO1059+BN1059+BM1059+BG1059+BF1059+BC1059+AY1059+AS1059+AM1059+AL1059+AK1059+AF1059+AE1059+AD1059+AC1059+AB1059+++BK1059+BL1059+AA1059+Z1059+Y1059+X1059+V1059+U1059+T1059+S1059+R1059+Q1059+P1059+O1059+N1059+M1059+L1059+K1059+J1059+I1059+H1059+G1059</f>
        <v>0</v>
      </c>
    </row>
    <row r="1060" spans="1:70" hidden="1">
      <c r="A1060" s="6" t="s">
        <v>1670</v>
      </c>
      <c r="B1060" s="6" t="s">
        <v>1671</v>
      </c>
      <c r="C1060" s="6" t="s">
        <v>7</v>
      </c>
      <c r="D1060" s="6" t="s">
        <v>18</v>
      </c>
      <c r="E1060" s="6" t="s">
        <v>31</v>
      </c>
      <c r="F1060" s="6" t="s">
        <v>1573</v>
      </c>
      <c r="G1060" s="6"/>
      <c r="H1060" s="1"/>
      <c r="I1060" s="5"/>
      <c r="J1060" s="5"/>
      <c r="K1060" s="1"/>
      <c r="L1060" s="5"/>
      <c r="M1060" s="5"/>
      <c r="N1060" s="26"/>
      <c r="O1060" s="1"/>
      <c r="P1060" s="1"/>
      <c r="Q1060" s="1"/>
      <c r="R1060" s="1"/>
      <c r="S1060" s="1"/>
      <c r="T1060" s="1"/>
      <c r="U1060" s="1"/>
      <c r="V1060" s="5"/>
      <c r="W1060" s="5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37" t="e">
        <f>BQ1060+BP1060+BO1060+BN1060+BM1060+#REF!+#REF!+BG1060+BF1060+#REF!+BC1060+#REF!+#REF!+AY1060+#REF!+#REF!+#REF!+#REF!+AS1060+#REF!+#REF!+#REF!+#REF!+AM1060+AK1060+#REF!+#REF!+#REF!+AF1060+AD1060+AC1060+AB1060+BL1060+AA1060+Z1060+Y1060+X1060+U1060+T1060+S1060+R1060+Q1060+P1060+O1060+N1060+M1060+L1060+K1060+J1060+I1060+H1060</f>
        <v>#REF!</v>
      </c>
    </row>
    <row r="1061" spans="1:70" hidden="1">
      <c r="A1061" s="6" t="s">
        <v>7205</v>
      </c>
      <c r="B1061" s="6" t="s">
        <v>7401</v>
      </c>
      <c r="C1061" s="6" t="s">
        <v>7</v>
      </c>
      <c r="D1061" s="6" t="s">
        <v>8180</v>
      </c>
      <c r="E1061" s="6" t="s">
        <v>8191</v>
      </c>
      <c r="F1061" s="6" t="s">
        <v>1573</v>
      </c>
      <c r="G1061" s="6"/>
      <c r="H1061" s="1"/>
      <c r="I1061" s="5"/>
      <c r="J1061" s="5"/>
      <c r="K1061" s="1"/>
      <c r="L1061" s="5"/>
      <c r="M1061" s="5"/>
      <c r="N1061" s="26"/>
      <c r="O1061" s="1"/>
      <c r="P1061" s="1"/>
      <c r="Q1061" s="1"/>
      <c r="R1061" s="1"/>
      <c r="S1061" s="1"/>
      <c r="T1061" s="1"/>
      <c r="U1061" s="1"/>
      <c r="V1061" s="5"/>
      <c r="W1061" s="5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37" t="e">
        <f>BQ1061+BP1061+BO1061+BN1061+BM1061+#REF!+#REF!+BG1061+BF1061+#REF!+BC1061+#REF!+#REF!+AY1061+#REF!+#REF!+#REF!+#REF!+AS1061+#REF!+#REF!+#REF!+#REF!+AM1061+AK1061+#REF!+#REF!+#REF!+AF1061+AD1061+AC1061+AB1061+BL1061+AA1061+Z1061+Y1061+X1061+U1061+T1061+S1061+R1061+Q1061+P1061+O1061+N1061+M1061+L1061+K1061+J1061+I1061+H1061</f>
        <v>#REF!</v>
      </c>
    </row>
    <row r="1062" spans="1:70" hidden="1">
      <c r="A1062" s="6" t="s">
        <v>1672</v>
      </c>
      <c r="B1062" s="6" t="s">
        <v>1673</v>
      </c>
      <c r="C1062" s="6" t="s">
        <v>7</v>
      </c>
      <c r="D1062" s="6" t="s">
        <v>18</v>
      </c>
      <c r="E1062" s="6" t="s">
        <v>31</v>
      </c>
      <c r="F1062" s="6" t="s">
        <v>1573</v>
      </c>
      <c r="G1062" s="6"/>
      <c r="H1062" s="1"/>
      <c r="I1062" s="5"/>
      <c r="J1062" s="5"/>
      <c r="K1062" s="1"/>
      <c r="L1062" s="5"/>
      <c r="M1062" s="5"/>
      <c r="N1062" s="26"/>
      <c r="O1062" s="1"/>
      <c r="P1062" s="1"/>
      <c r="Q1062" s="1"/>
      <c r="R1062" s="1"/>
      <c r="S1062" s="1"/>
      <c r="T1062" s="1"/>
      <c r="U1062" s="1"/>
      <c r="V1062" s="5"/>
      <c r="W1062" s="5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37" t="e">
        <f>BQ1062+BP1062+BO1062+BN1062+BM1062+#REF!+#REF!+BG1062+BF1062+#REF!+BC1062+#REF!+#REF!+AY1062+#REF!+#REF!+#REF!+#REF!+AS1062+#REF!+#REF!+#REF!+#REF!+AM1062+AK1062+#REF!+#REF!+#REF!+AF1062+AD1062+AC1062+AB1062+BL1062+AA1062+Z1062+Y1062+X1062+U1062+T1062+S1062+R1062+Q1062+P1062+O1062+N1062+M1062+L1062+K1062+J1062+I1062+H1062</f>
        <v>#REF!</v>
      </c>
    </row>
    <row r="1063" spans="1:70" hidden="1">
      <c r="A1063" s="6" t="s">
        <v>1674</v>
      </c>
      <c r="B1063" s="6" t="s">
        <v>1675</v>
      </c>
      <c r="C1063" s="6" t="s">
        <v>7</v>
      </c>
      <c r="D1063" s="6" t="s">
        <v>18</v>
      </c>
      <c r="E1063" s="6" t="s">
        <v>31</v>
      </c>
      <c r="F1063" s="6" t="s">
        <v>1573</v>
      </c>
      <c r="G1063" s="6"/>
      <c r="H1063" s="1"/>
      <c r="I1063" s="5"/>
      <c r="J1063" s="5"/>
      <c r="K1063" s="1"/>
      <c r="L1063" s="5"/>
      <c r="M1063" s="5"/>
      <c r="N1063" s="26"/>
      <c r="O1063" s="1"/>
      <c r="P1063" s="1"/>
      <c r="Q1063" s="1"/>
      <c r="R1063" s="1"/>
      <c r="S1063" s="1"/>
      <c r="T1063" s="1"/>
      <c r="U1063" s="1"/>
      <c r="V1063" s="5"/>
      <c r="W1063" s="5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37" t="e">
        <f>BQ1063+BP1063+BO1063+BN1063+BM1063+#REF!+#REF!+BG1063+BF1063+#REF!+BC1063+#REF!+#REF!+AY1063+#REF!+#REF!+#REF!+#REF!+AS1063+#REF!+#REF!+#REF!+#REF!+AM1063+AK1063+#REF!+#REF!+#REF!+AF1063+AD1063+AC1063+AB1063+BL1063+AA1063+Z1063+Y1063+X1063+U1063+T1063+S1063+R1063+Q1063+P1063+O1063+N1063+M1063+L1063+K1063+J1063+I1063+H1063</f>
        <v>#REF!</v>
      </c>
    </row>
    <row r="1064" spans="1:70" hidden="1">
      <c r="A1064" s="6" t="s">
        <v>1676</v>
      </c>
      <c r="B1064" s="6" t="s">
        <v>1677</v>
      </c>
      <c r="C1064" s="6" t="s">
        <v>7</v>
      </c>
      <c r="D1064" s="6" t="s">
        <v>18</v>
      </c>
      <c r="E1064" s="6" t="s">
        <v>31</v>
      </c>
      <c r="F1064" s="6" t="s">
        <v>1573</v>
      </c>
      <c r="G1064" s="6"/>
      <c r="H1064" s="1"/>
      <c r="I1064" s="5"/>
      <c r="J1064" s="5"/>
      <c r="K1064" s="1"/>
      <c r="L1064" s="5"/>
      <c r="M1064" s="5"/>
      <c r="N1064" s="26"/>
      <c r="O1064" s="1"/>
      <c r="P1064" s="1"/>
      <c r="Q1064" s="1"/>
      <c r="R1064" s="1"/>
      <c r="S1064" s="1"/>
      <c r="T1064" s="1"/>
      <c r="U1064" s="1"/>
      <c r="V1064" s="5"/>
      <c r="W1064" s="5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37" t="e">
        <f>BQ1064+BP1064+BO1064+BN1064+BM1064+#REF!+#REF!+BG1064+BF1064+#REF!+BC1064+#REF!+#REF!+AY1064+#REF!+#REF!+#REF!+#REF!+AS1064+#REF!+#REF!+#REF!+#REF!+AM1064+AK1064+#REF!+#REF!+#REF!+AF1064+AD1064+AC1064+AB1064+BL1064+AA1064+Z1064+Y1064+X1064+U1064+T1064+S1064+R1064+Q1064+P1064+O1064+N1064+M1064+L1064+K1064+J1064+I1064+H1064</f>
        <v>#REF!</v>
      </c>
    </row>
    <row r="1065" spans="1:70" hidden="1">
      <c r="A1065" s="6" t="s">
        <v>1774</v>
      </c>
      <c r="B1065" s="6" t="s">
        <v>1775</v>
      </c>
      <c r="C1065" s="6" t="s">
        <v>151</v>
      </c>
      <c r="D1065" s="6"/>
      <c r="E1065" s="6" t="s">
        <v>152</v>
      </c>
      <c r="F1065" s="6" t="s">
        <v>1573</v>
      </c>
      <c r="G1065" s="6"/>
      <c r="H1065" s="1"/>
      <c r="I1065" s="5"/>
      <c r="J1065" s="5"/>
      <c r="K1065" s="1"/>
      <c r="L1065" s="5"/>
      <c r="M1065" s="5"/>
      <c r="N1065" s="26"/>
      <c r="O1065" s="1"/>
      <c r="P1065" s="1"/>
      <c r="Q1065" s="1"/>
      <c r="R1065" s="1"/>
      <c r="S1065" s="1"/>
      <c r="T1065" s="1"/>
      <c r="U1065" s="1"/>
      <c r="V1065" s="5"/>
      <c r="W1065" s="5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37" t="e">
        <f>BQ1065+BP1065+BO1065+BN1065+BM1065+#REF!+#REF!+BG1065+BF1065+#REF!+BC1065+#REF!+#REF!+AY1065+#REF!+#REF!+#REF!+#REF!+AS1065+#REF!+#REF!+#REF!+#REF!+AM1065+AK1065+#REF!+#REF!+#REF!+AF1065+AD1065+AC1065+AB1065+BL1065+AA1065+Z1065+Y1065+X1065+U1065+T1065+S1065+R1065+Q1065+P1065+O1065+N1065+M1065+L1065+K1065+J1065+I1065+H1065</f>
        <v>#REF!</v>
      </c>
    </row>
    <row r="1066" spans="1:70" hidden="1">
      <c r="A1066" s="6" t="s">
        <v>6623</v>
      </c>
      <c r="B1066" s="6" t="s">
        <v>6624</v>
      </c>
      <c r="C1066" s="6" t="s">
        <v>151</v>
      </c>
      <c r="D1066" s="6"/>
      <c r="E1066" s="6" t="s">
        <v>8192</v>
      </c>
      <c r="F1066" s="6" t="s">
        <v>1573</v>
      </c>
      <c r="G1066" s="6"/>
      <c r="H1066" s="1"/>
      <c r="I1066" s="5"/>
      <c r="J1066" s="5"/>
      <c r="K1066" s="1"/>
      <c r="L1066" s="5"/>
      <c r="M1066" s="5"/>
      <c r="N1066" s="26"/>
      <c r="O1066" s="1"/>
      <c r="P1066" s="1"/>
      <c r="Q1066" s="1"/>
      <c r="R1066" s="1"/>
      <c r="S1066" s="1"/>
      <c r="T1066" s="1"/>
      <c r="U1066" s="1"/>
      <c r="V1066" s="5"/>
      <c r="W1066" s="5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37" t="e">
        <f>BQ1066+BP1066+BO1066+BN1066+BM1066+#REF!+#REF!+BG1066+BF1066+#REF!+BC1066+#REF!+#REF!+AY1066+#REF!+#REF!+#REF!+#REF!+AS1066+#REF!+#REF!+#REF!+#REF!+AM1066+AK1066+#REF!+#REF!+#REF!+AF1066+AD1066+AC1066+AB1066+BL1066+AA1066+Z1066+Y1066+X1066+U1066+T1066+S1066+R1066+Q1066+P1066+O1066+N1066+M1066+L1066+K1066+J1066+I1066+H1066</f>
        <v>#REF!</v>
      </c>
    </row>
    <row r="1067" spans="1:70" hidden="1">
      <c r="A1067" s="6" t="s">
        <v>6625</v>
      </c>
      <c r="B1067" s="6" t="s">
        <v>7672</v>
      </c>
      <c r="C1067" s="6" t="s">
        <v>151</v>
      </c>
      <c r="D1067" s="6"/>
      <c r="E1067" s="6" t="s">
        <v>8192</v>
      </c>
      <c r="F1067" s="6" t="s">
        <v>1573</v>
      </c>
      <c r="G1067" s="6"/>
      <c r="H1067" s="1"/>
      <c r="I1067" s="5"/>
      <c r="J1067" s="5"/>
      <c r="K1067" s="1"/>
      <c r="L1067" s="5"/>
      <c r="M1067" s="5"/>
      <c r="N1067" s="26"/>
      <c r="O1067" s="1"/>
      <c r="P1067" s="1"/>
      <c r="Q1067" s="1"/>
      <c r="R1067" s="1"/>
      <c r="S1067" s="1"/>
      <c r="T1067" s="1"/>
      <c r="U1067" s="1"/>
      <c r="V1067" s="5"/>
      <c r="W1067" s="5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37" t="e">
        <f>BQ1067+BP1067+BO1067+BN1067+BM1067+#REF!+#REF!+BG1067+BF1067+#REF!+BC1067+#REF!+#REF!+AY1067+#REF!+#REF!+#REF!+#REF!+AS1067+#REF!+#REF!+#REF!+#REF!+AM1067+AK1067+#REF!+#REF!+#REF!+AF1067+AD1067+AC1067+AB1067+BL1067+AA1067+Z1067+Y1067+X1067+U1067+T1067+S1067+R1067+Q1067+P1067+O1067+N1067+M1067+L1067+K1067+J1067+I1067+H1067</f>
        <v>#REF!</v>
      </c>
    </row>
    <row r="1068" spans="1:70" hidden="1">
      <c r="A1068" s="6" t="s">
        <v>6626</v>
      </c>
      <c r="B1068" s="6" t="s">
        <v>6627</v>
      </c>
      <c r="C1068" s="6" t="s">
        <v>151</v>
      </c>
      <c r="D1068" s="6"/>
      <c r="E1068" s="6" t="s">
        <v>8192</v>
      </c>
      <c r="F1068" s="6" t="s">
        <v>1573</v>
      </c>
      <c r="G1068" s="6"/>
      <c r="H1068" s="1"/>
      <c r="I1068" s="5"/>
      <c r="J1068" s="5"/>
      <c r="K1068" s="1"/>
      <c r="L1068" s="5"/>
      <c r="M1068" s="5"/>
      <c r="N1068" s="26"/>
      <c r="O1068" s="1"/>
      <c r="P1068" s="1"/>
      <c r="Q1068" s="1"/>
      <c r="R1068" s="1"/>
      <c r="S1068" s="1"/>
      <c r="T1068" s="1"/>
      <c r="U1068" s="1"/>
      <c r="V1068" s="5"/>
      <c r="W1068" s="5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37" t="e">
        <f>BQ1068+BP1068+BO1068+BN1068+BM1068+#REF!+#REF!+BG1068+BF1068+#REF!+BC1068+#REF!+#REF!+AY1068+#REF!+#REF!+#REF!+#REF!+AS1068+#REF!+#REF!+#REF!+#REF!+AM1068+AK1068+#REF!+#REF!+#REF!+AF1068+AD1068+AC1068+AB1068+BL1068+AA1068+Z1068+Y1068+X1068+U1068+T1068+S1068+R1068+Q1068+P1068+O1068+N1068+M1068+L1068+K1068+J1068+I1068+H1068</f>
        <v>#REF!</v>
      </c>
    </row>
    <row r="1069" spans="1:70" hidden="1">
      <c r="A1069" s="6" t="s">
        <v>7312</v>
      </c>
      <c r="B1069" s="6" t="s">
        <v>7673</v>
      </c>
      <c r="C1069" s="6" t="s">
        <v>151</v>
      </c>
      <c r="D1069" s="6"/>
      <c r="E1069" s="6" t="s">
        <v>8192</v>
      </c>
      <c r="F1069" s="6" t="s">
        <v>1573</v>
      </c>
      <c r="G1069" s="6"/>
      <c r="H1069" s="1"/>
      <c r="I1069" s="5"/>
      <c r="J1069" s="5"/>
      <c r="K1069" s="1"/>
      <c r="L1069" s="5"/>
      <c r="M1069" s="5"/>
      <c r="N1069" s="26"/>
      <c r="O1069" s="1"/>
      <c r="P1069" s="1"/>
      <c r="Q1069" s="1"/>
      <c r="R1069" s="1"/>
      <c r="S1069" s="1"/>
      <c r="T1069" s="1"/>
      <c r="U1069" s="1"/>
      <c r="V1069" s="5"/>
      <c r="W1069" s="5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37" t="e">
        <f>BQ1069+BP1069+BO1069+BN1069+BM1069+#REF!+#REF!+BG1069+BF1069+#REF!+BC1069+#REF!+#REF!+AY1069+#REF!+#REF!+#REF!+#REF!+AS1069+#REF!+#REF!+#REF!+#REF!+AM1069+AK1069+#REF!+#REF!+#REF!+AF1069+AD1069+AC1069+AB1069+BL1069+AA1069+Z1069+Y1069+X1069+U1069+T1069+S1069+R1069+Q1069+P1069+O1069+N1069+M1069+L1069+K1069+J1069+I1069+H1069</f>
        <v>#REF!</v>
      </c>
    </row>
    <row r="1070" spans="1:70" hidden="1">
      <c r="A1070" s="6" t="s">
        <v>6628</v>
      </c>
      <c r="B1070" s="6" t="s">
        <v>6629</v>
      </c>
      <c r="C1070" s="6" t="s">
        <v>151</v>
      </c>
      <c r="D1070" s="6"/>
      <c r="E1070" s="6" t="s">
        <v>8186</v>
      </c>
      <c r="F1070" s="6" t="s">
        <v>1573</v>
      </c>
      <c r="G1070" s="6"/>
      <c r="H1070" s="1"/>
      <c r="I1070" s="5"/>
      <c r="J1070" s="5"/>
      <c r="K1070" s="1"/>
      <c r="L1070" s="5"/>
      <c r="M1070" s="5"/>
      <c r="N1070" s="26"/>
      <c r="O1070" s="1"/>
      <c r="P1070" s="1"/>
      <c r="Q1070" s="1"/>
      <c r="R1070" s="1"/>
      <c r="S1070" s="1"/>
      <c r="T1070" s="1"/>
      <c r="U1070" s="1"/>
      <c r="V1070" s="5"/>
      <c r="W1070" s="5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37" t="e">
        <f>BQ1070+BP1070+BO1070+BN1070+BM1070+#REF!+#REF!+BG1070+BF1070+#REF!+BC1070+#REF!+#REF!+AY1070+#REF!+#REF!+#REF!+#REF!+AS1070+#REF!+#REF!+#REF!+#REF!+AM1070+AK1070+#REF!+#REF!+#REF!+AF1070+AD1070+AC1070+AB1070+BL1070+AA1070+Z1070+Y1070+X1070+U1070+T1070+S1070+R1070+Q1070+P1070+O1070+N1070+M1070+L1070+K1070+J1070+I1070+H1070</f>
        <v>#REF!</v>
      </c>
    </row>
    <row r="1071" spans="1:70" hidden="1">
      <c r="A1071" s="6" t="s">
        <v>1678</v>
      </c>
      <c r="B1071" s="6" t="s">
        <v>1679</v>
      </c>
      <c r="C1071" s="6" t="s">
        <v>7</v>
      </c>
      <c r="D1071" s="6" t="s">
        <v>18</v>
      </c>
      <c r="E1071" s="6" t="s">
        <v>13</v>
      </c>
      <c r="F1071" s="6" t="s">
        <v>1573</v>
      </c>
      <c r="G1071" s="6"/>
      <c r="H1071" s="1"/>
      <c r="I1071" s="5"/>
      <c r="J1071" s="5"/>
      <c r="K1071" s="1"/>
      <c r="L1071" s="5"/>
      <c r="M1071" s="5"/>
      <c r="N1071" s="26"/>
      <c r="O1071" s="1"/>
      <c r="P1071" s="1"/>
      <c r="Q1071" s="1"/>
      <c r="R1071" s="1"/>
      <c r="S1071" s="1"/>
      <c r="T1071" s="1"/>
      <c r="U1071" s="1"/>
      <c r="V1071" s="5"/>
      <c r="W1071" s="5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37" t="e">
        <f>BQ1071+BP1071+BO1071+BN1071+BM1071+#REF!+#REF!+BG1071+BF1071+#REF!+BC1071+#REF!+#REF!+AY1071+#REF!+#REF!+#REF!+#REF!+AS1071+#REF!+#REF!+#REF!+#REF!+AM1071+AK1071+#REF!+#REF!+#REF!+AF1071+AD1071+AC1071+AB1071+BL1071+AA1071+Z1071+Y1071+X1071+U1071+T1071+S1071+R1071+Q1071+P1071+O1071+N1071+M1071+L1071+K1071+J1071+I1071+H1071</f>
        <v>#REF!</v>
      </c>
    </row>
    <row r="1072" spans="1:70" hidden="1">
      <c r="A1072" s="6" t="s">
        <v>1680</v>
      </c>
      <c r="B1072" s="6" t="s">
        <v>1681</v>
      </c>
      <c r="C1072" s="6" t="s">
        <v>7</v>
      </c>
      <c r="D1072" s="6" t="s">
        <v>67</v>
      </c>
      <c r="E1072" s="6" t="s">
        <v>67</v>
      </c>
      <c r="F1072" s="6" t="s">
        <v>1573</v>
      </c>
      <c r="G1072" s="6"/>
      <c r="H1072" s="1"/>
      <c r="I1072" s="5"/>
      <c r="J1072" s="5"/>
      <c r="K1072" s="1"/>
      <c r="L1072" s="5"/>
      <c r="M1072" s="5"/>
      <c r="N1072" s="26"/>
      <c r="O1072" s="1"/>
      <c r="P1072" s="1"/>
      <c r="Q1072" s="1"/>
      <c r="R1072" s="1"/>
      <c r="S1072" s="1"/>
      <c r="T1072" s="1"/>
      <c r="U1072" s="1"/>
      <c r="V1072" s="5"/>
      <c r="W1072" s="5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37" t="e">
        <f>BQ1072+BP1072+BO1072+BN1072+BM1072+#REF!+#REF!+BG1072+BF1072+#REF!+BC1072+#REF!+#REF!+AY1072+#REF!+#REF!+#REF!+#REF!+AS1072+#REF!+#REF!+#REF!+#REF!+AM1072+AK1072+#REF!+#REF!+#REF!+AF1072+AD1072+AC1072+AB1072+BL1072+AA1072+Z1072+Y1072+X1072+U1072+T1072+S1072+R1072+Q1072+P1072+O1072+N1072+M1072+L1072+K1072+J1072+I1072+H1072</f>
        <v>#REF!</v>
      </c>
    </row>
    <row r="1073" spans="1:70" hidden="1">
      <c r="A1073" s="6" t="s">
        <v>1682</v>
      </c>
      <c r="B1073" s="6" t="s">
        <v>1683</v>
      </c>
      <c r="C1073" s="6" t="s">
        <v>7</v>
      </c>
      <c r="D1073" s="6" t="s">
        <v>67</v>
      </c>
      <c r="E1073" s="6" t="s">
        <v>67</v>
      </c>
      <c r="F1073" s="6" t="s">
        <v>1573</v>
      </c>
      <c r="G1073" s="6"/>
      <c r="H1073" s="1"/>
      <c r="I1073" s="5"/>
      <c r="J1073" s="5"/>
      <c r="K1073" s="1"/>
      <c r="L1073" s="5"/>
      <c r="M1073" s="5"/>
      <c r="N1073" s="26"/>
      <c r="O1073" s="1"/>
      <c r="P1073" s="1"/>
      <c r="Q1073" s="1"/>
      <c r="R1073" s="1"/>
      <c r="S1073" s="1"/>
      <c r="T1073" s="1"/>
      <c r="U1073" s="1"/>
      <c r="V1073" s="5"/>
      <c r="W1073" s="5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37" t="e">
        <f>BQ1073+BP1073+BO1073+BN1073+BM1073+#REF!+#REF!+BG1073+BF1073+#REF!+BC1073+#REF!+#REF!+AY1073+#REF!+#REF!+#REF!+#REF!+AS1073+#REF!+#REF!+#REF!+#REF!+AM1073+AK1073+#REF!+#REF!+#REF!+AF1073+AD1073+AC1073+AB1073+BL1073+AA1073+Z1073+Y1073+X1073+U1073+T1073+S1073+R1073+Q1073+P1073+O1073+N1073+M1073+L1073+K1073+J1073+I1073+H1073</f>
        <v>#REF!</v>
      </c>
    </row>
    <row r="1074" spans="1:70" hidden="1">
      <c r="A1074" s="7" t="s">
        <v>1776</v>
      </c>
      <c r="B1074" s="7" t="s">
        <v>1777</v>
      </c>
      <c r="C1074" s="7" t="s">
        <v>151</v>
      </c>
      <c r="D1074" s="7"/>
      <c r="E1074" s="7" t="s">
        <v>152</v>
      </c>
      <c r="F1074" s="7" t="s">
        <v>1573</v>
      </c>
      <c r="G1074" s="25"/>
      <c r="H1074" s="1"/>
      <c r="I1074" s="5"/>
      <c r="J1074" s="5"/>
      <c r="K1074" s="1"/>
      <c r="L1074" s="5"/>
      <c r="M1074" s="5"/>
      <c r="N1074" s="26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37">
        <f>BQ1074+BP1074+BO1074+BN1074+BM1074+BG1074+BF1074+BC1074+AY1074+AS1074+AM1074+AL1074+AK1074+AF1074+AE1074+AD1074+AC1074+AB1074+++BK1074+BL1074+AA1074+Z1074+Y1074+X1074+V1074+U1074+T1074+S1074+R1074+Q1074+P1074+O1074+N1074+M1074+L1074+K1074+J1074+I1074+H1074+G1074</f>
        <v>0</v>
      </c>
    </row>
    <row r="1075" spans="1:70" hidden="1">
      <c r="A1075" s="6" t="s">
        <v>1778</v>
      </c>
      <c r="B1075" s="6" t="s">
        <v>1779</v>
      </c>
      <c r="C1075" s="6" t="s">
        <v>151</v>
      </c>
      <c r="D1075" s="6"/>
      <c r="E1075" s="6" t="s">
        <v>152</v>
      </c>
      <c r="F1075" s="6" t="s">
        <v>1573</v>
      </c>
      <c r="G1075" s="6"/>
      <c r="H1075" s="1"/>
      <c r="I1075" s="5"/>
      <c r="J1075" s="5"/>
      <c r="K1075" s="1"/>
      <c r="L1075" s="5"/>
      <c r="M1075" s="5"/>
      <c r="N1075" s="26"/>
      <c r="O1075" s="1"/>
      <c r="P1075" s="1"/>
      <c r="Q1075" s="1"/>
      <c r="R1075" s="1"/>
      <c r="S1075" s="1"/>
      <c r="T1075" s="1"/>
      <c r="U1075" s="1"/>
      <c r="V1075" s="5"/>
      <c r="W1075" s="5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37" t="e">
        <f>BQ1075+BP1075+BO1075+BN1075+BM1075+#REF!+#REF!+BG1075+BF1075+#REF!+BC1075+#REF!+#REF!+AY1075+#REF!+#REF!+#REF!+#REF!+AS1075+#REF!+#REF!+#REF!+#REF!+AM1075+AK1075+#REF!+#REF!+#REF!+AF1075+AD1075+AC1075+AB1075+BL1075+AA1075+Z1075+Y1075+X1075+U1075+T1075+S1075+R1075+Q1075+P1075+O1075+N1075+M1075+L1075+K1075+J1075+I1075+H1075</f>
        <v>#REF!</v>
      </c>
    </row>
    <row r="1076" spans="1:70" hidden="1">
      <c r="A1076" s="6" t="s">
        <v>1780</v>
      </c>
      <c r="B1076" s="6" t="s">
        <v>7674</v>
      </c>
      <c r="C1076" s="6" t="s">
        <v>151</v>
      </c>
      <c r="D1076" s="6"/>
      <c r="E1076" s="6" t="s">
        <v>152</v>
      </c>
      <c r="F1076" s="6" t="s">
        <v>1573</v>
      </c>
      <c r="G1076" s="6"/>
      <c r="H1076" s="1"/>
      <c r="I1076" s="5"/>
      <c r="J1076" s="5"/>
      <c r="K1076" s="1"/>
      <c r="L1076" s="5"/>
      <c r="M1076" s="5"/>
      <c r="N1076" s="26"/>
      <c r="O1076" s="1"/>
      <c r="P1076" s="1"/>
      <c r="Q1076" s="1"/>
      <c r="R1076" s="1"/>
      <c r="S1076" s="1"/>
      <c r="T1076" s="1"/>
      <c r="U1076" s="1"/>
      <c r="V1076" s="5"/>
      <c r="W1076" s="5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37" t="e">
        <f>BQ1076+BP1076+BO1076+BN1076+BM1076+#REF!+#REF!+BG1076+BF1076+#REF!+BC1076+#REF!+#REF!+AY1076+#REF!+#REF!+#REF!+#REF!+AS1076+#REF!+#REF!+#REF!+#REF!+AM1076+AK1076+#REF!+#REF!+#REF!+AF1076+AD1076+AC1076+AB1076+BL1076+AA1076+Z1076+Y1076+X1076+U1076+T1076+S1076+R1076+Q1076+P1076+O1076+N1076+M1076+L1076+K1076+J1076+I1076+H1076</f>
        <v>#REF!</v>
      </c>
    </row>
    <row r="1077" spans="1:70" hidden="1">
      <c r="A1077" s="6" t="s">
        <v>6630</v>
      </c>
      <c r="B1077" s="6" t="s">
        <v>6631</v>
      </c>
      <c r="C1077" s="6" t="s">
        <v>151</v>
      </c>
      <c r="D1077" s="6"/>
      <c r="E1077" s="6" t="s">
        <v>8186</v>
      </c>
      <c r="F1077" s="6" t="s">
        <v>1573</v>
      </c>
      <c r="G1077" s="6"/>
      <c r="H1077" s="1"/>
      <c r="I1077" s="5"/>
      <c r="J1077" s="5"/>
      <c r="K1077" s="1"/>
      <c r="L1077" s="5"/>
      <c r="M1077" s="5"/>
      <c r="N1077" s="26"/>
      <c r="O1077" s="1"/>
      <c r="P1077" s="1"/>
      <c r="Q1077" s="1"/>
      <c r="R1077" s="1"/>
      <c r="S1077" s="1"/>
      <c r="T1077" s="1"/>
      <c r="U1077" s="1"/>
      <c r="V1077" s="5"/>
      <c r="W1077" s="5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37" t="e">
        <f>BQ1077+BP1077+BO1077+BN1077+BM1077+#REF!+#REF!+BG1077+BF1077+#REF!+BC1077+#REF!+#REF!+AY1077+#REF!+#REF!+#REF!+#REF!+AS1077+#REF!+#REF!+#REF!+#REF!+AM1077+AK1077+#REF!+#REF!+#REF!+AF1077+AD1077+AC1077+AB1077+BL1077+AA1077+Z1077+Y1077+X1077+U1077+T1077+S1077+R1077+Q1077+P1077+O1077+N1077+M1077+L1077+K1077+J1077+I1077+H1077</f>
        <v>#REF!</v>
      </c>
    </row>
    <row r="1078" spans="1:70" hidden="1">
      <c r="A1078" s="6" t="s">
        <v>1684</v>
      </c>
      <c r="B1078" s="6" t="s">
        <v>1685</v>
      </c>
      <c r="C1078" s="6" t="s">
        <v>7</v>
      </c>
      <c r="D1078" s="6" t="s">
        <v>18</v>
      </c>
      <c r="E1078" s="6" t="s">
        <v>13</v>
      </c>
      <c r="F1078" s="6" t="s">
        <v>1573</v>
      </c>
      <c r="G1078" s="6"/>
      <c r="H1078" s="1"/>
      <c r="I1078" s="5"/>
      <c r="J1078" s="5"/>
      <c r="K1078" s="1"/>
      <c r="L1078" s="5"/>
      <c r="M1078" s="5"/>
      <c r="N1078" s="26"/>
      <c r="O1078" s="1"/>
      <c r="P1078" s="1"/>
      <c r="Q1078" s="1"/>
      <c r="R1078" s="1"/>
      <c r="S1078" s="1"/>
      <c r="T1078" s="1"/>
      <c r="U1078" s="1"/>
      <c r="V1078" s="5"/>
      <c r="W1078" s="5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37" t="e">
        <f>BQ1078+BP1078+BO1078+BN1078+BM1078+#REF!+#REF!+BG1078+BF1078+#REF!+BC1078+#REF!+#REF!+AY1078+#REF!+#REF!+#REF!+#REF!+AS1078+#REF!+#REF!+#REF!+#REF!+AM1078+AK1078+#REF!+#REF!+#REF!+AF1078+AD1078+AC1078+AB1078+BL1078+AA1078+Z1078+Y1078+X1078+U1078+T1078+S1078+R1078+Q1078+P1078+O1078+N1078+M1078+L1078+K1078+J1078+I1078+H1078</f>
        <v>#REF!</v>
      </c>
    </row>
    <row r="1079" spans="1:70" hidden="1">
      <c r="A1079" s="6" t="s">
        <v>1781</v>
      </c>
      <c r="B1079" s="6" t="s">
        <v>7675</v>
      </c>
      <c r="C1079" s="6" t="s">
        <v>151</v>
      </c>
      <c r="D1079" s="6"/>
      <c r="E1079" s="6" t="s">
        <v>152</v>
      </c>
      <c r="F1079" s="6" t="s">
        <v>1573</v>
      </c>
      <c r="G1079" s="6"/>
      <c r="H1079" s="1"/>
      <c r="I1079" s="5"/>
      <c r="J1079" s="5"/>
      <c r="K1079" s="1"/>
      <c r="L1079" s="5"/>
      <c r="M1079" s="5"/>
      <c r="N1079" s="26"/>
      <c r="O1079" s="1"/>
      <c r="P1079" s="1"/>
      <c r="Q1079" s="1"/>
      <c r="R1079" s="1"/>
      <c r="S1079" s="1"/>
      <c r="T1079" s="1"/>
      <c r="U1079" s="1"/>
      <c r="V1079" s="5"/>
      <c r="W1079" s="5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37" t="e">
        <f>BQ1079+BP1079+BO1079+BN1079+BM1079+#REF!+#REF!+BG1079+BF1079+#REF!+BC1079+#REF!+#REF!+AY1079+#REF!+#REF!+#REF!+#REF!+AS1079+#REF!+#REF!+#REF!+#REF!+AM1079+AK1079+#REF!+#REF!+#REF!+AF1079+AD1079+AC1079+AB1079+BL1079+AA1079+Z1079+Y1079+X1079+U1079+T1079+S1079+R1079+Q1079+P1079+O1079+N1079+M1079+L1079+K1079+J1079+I1079+H1079</f>
        <v>#REF!</v>
      </c>
    </row>
    <row r="1080" spans="1:70" hidden="1">
      <c r="A1080" s="6" t="s">
        <v>1782</v>
      </c>
      <c r="B1080" s="6" t="s">
        <v>7676</v>
      </c>
      <c r="C1080" s="6" t="s">
        <v>151</v>
      </c>
      <c r="D1080" s="6"/>
      <c r="E1080" s="6" t="s">
        <v>152</v>
      </c>
      <c r="F1080" s="6" t="s">
        <v>1573</v>
      </c>
      <c r="G1080" s="6"/>
      <c r="H1080" s="1"/>
      <c r="I1080" s="5"/>
      <c r="J1080" s="5"/>
      <c r="K1080" s="1"/>
      <c r="L1080" s="5"/>
      <c r="M1080" s="5"/>
      <c r="N1080" s="26"/>
      <c r="O1080" s="1"/>
      <c r="P1080" s="1"/>
      <c r="Q1080" s="1"/>
      <c r="R1080" s="1"/>
      <c r="S1080" s="1"/>
      <c r="T1080" s="1"/>
      <c r="U1080" s="1"/>
      <c r="V1080" s="5"/>
      <c r="W1080" s="5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37" t="e">
        <f>BQ1080+BP1080+BO1080+BN1080+BM1080+#REF!+#REF!+BG1080+BF1080+#REF!+BC1080+#REF!+#REF!+AY1080+#REF!+#REF!+#REF!+#REF!+AS1080+#REF!+#REF!+#REF!+#REF!+AM1080+AK1080+#REF!+#REF!+#REF!+AF1080+AD1080+AC1080+AB1080+BL1080+AA1080+Z1080+Y1080+X1080+U1080+T1080+S1080+R1080+Q1080+P1080+O1080+N1080+M1080+L1080+K1080+J1080+I1080+H1080</f>
        <v>#REF!</v>
      </c>
    </row>
    <row r="1081" spans="1:70" hidden="1">
      <c r="A1081" s="6" t="s">
        <v>1686</v>
      </c>
      <c r="B1081" s="6" t="s">
        <v>1687</v>
      </c>
      <c r="C1081" s="6" t="s">
        <v>7</v>
      </c>
      <c r="D1081" s="6" t="s">
        <v>8180</v>
      </c>
      <c r="E1081" s="6" t="s">
        <v>13</v>
      </c>
      <c r="F1081" s="6" t="s">
        <v>1573</v>
      </c>
      <c r="G1081" s="6"/>
      <c r="H1081" s="1"/>
      <c r="I1081" s="5"/>
      <c r="J1081" s="5"/>
      <c r="K1081" s="1"/>
      <c r="L1081" s="5"/>
      <c r="M1081" s="5"/>
      <c r="N1081" s="26"/>
      <c r="O1081" s="1"/>
      <c r="P1081" s="1"/>
      <c r="Q1081" s="1"/>
      <c r="R1081" s="1"/>
      <c r="S1081" s="1"/>
      <c r="T1081" s="1"/>
      <c r="U1081" s="1"/>
      <c r="V1081" s="5"/>
      <c r="W1081" s="5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37" t="e">
        <f>BQ1081+BP1081+BO1081+BN1081+BM1081+#REF!+#REF!+BG1081+BF1081+#REF!+BC1081+#REF!+#REF!+AY1081+#REF!+#REF!+#REF!+#REF!+AS1081+#REF!+#REF!+#REF!+#REF!+AM1081+AK1081+#REF!+#REF!+#REF!+AF1081+AD1081+AC1081+AB1081+BL1081+AA1081+Z1081+Y1081+X1081+U1081+T1081+S1081+R1081+Q1081+P1081+O1081+N1081+M1081+L1081+K1081+J1081+I1081+H1081</f>
        <v>#REF!</v>
      </c>
    </row>
    <row r="1082" spans="1:70" hidden="1">
      <c r="A1082" s="6" t="s">
        <v>1688</v>
      </c>
      <c r="B1082" s="6" t="s">
        <v>1689</v>
      </c>
      <c r="C1082" s="6" t="s">
        <v>7</v>
      </c>
      <c r="D1082" s="6" t="s">
        <v>8180</v>
      </c>
      <c r="E1082" s="6" t="s">
        <v>21</v>
      </c>
      <c r="F1082" s="6" t="s">
        <v>1573</v>
      </c>
      <c r="G1082" s="6"/>
      <c r="H1082" s="1"/>
      <c r="I1082" s="5"/>
      <c r="J1082" s="5"/>
      <c r="K1082" s="1"/>
      <c r="L1082" s="5"/>
      <c r="M1082" s="5"/>
      <c r="N1082" s="26"/>
      <c r="O1082" s="1"/>
      <c r="P1082" s="1"/>
      <c r="Q1082" s="1"/>
      <c r="R1082" s="1"/>
      <c r="S1082" s="1"/>
      <c r="T1082" s="1"/>
      <c r="U1082" s="1"/>
      <c r="V1082" s="5"/>
      <c r="W1082" s="5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37" t="e">
        <f>BQ1082+BP1082+BO1082+BN1082+BM1082+#REF!+#REF!+BG1082+BF1082+#REF!+BC1082+#REF!+#REF!+AY1082+#REF!+#REF!+#REF!+#REF!+AS1082+#REF!+#REF!+#REF!+#REF!+AM1082+AK1082+#REF!+#REF!+#REF!+AF1082+AD1082+AC1082+AB1082+BL1082+AA1082+Z1082+Y1082+X1082+U1082+T1082+S1082+R1082+Q1082+P1082+O1082+N1082+M1082+L1082+K1082+J1082+I1082+H1082</f>
        <v>#REF!</v>
      </c>
    </row>
    <row r="1083" spans="1:70">
      <c r="A1083" s="7" t="s">
        <v>1690</v>
      </c>
      <c r="B1083" s="7" t="s">
        <v>1691</v>
      </c>
      <c r="C1083" s="7" t="s">
        <v>7</v>
      </c>
      <c r="D1083" s="7" t="s">
        <v>8180</v>
      </c>
      <c r="E1083" s="7" t="s">
        <v>28</v>
      </c>
      <c r="F1083" s="7" t="s">
        <v>1573</v>
      </c>
      <c r="G1083" s="25"/>
      <c r="H1083" s="1"/>
      <c r="I1083" s="5"/>
      <c r="J1083" s="5"/>
      <c r="K1083" s="1"/>
      <c r="L1083" s="5"/>
      <c r="M1083" s="5"/>
      <c r="N1083" s="26"/>
      <c r="O1083" s="1"/>
      <c r="P1083" s="1"/>
      <c r="Q1083" s="1"/>
      <c r="R1083" s="1"/>
      <c r="S1083" s="1"/>
      <c r="T1083" s="1"/>
      <c r="U1083" s="1">
        <v>2000</v>
      </c>
      <c r="V1083" s="1"/>
      <c r="W1083" s="1">
        <f>1000*118.384588479027</f>
        <v>118384.58847902701</v>
      </c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37">
        <f>BQ1083+BP1083+BO1083+BN1083+BM1083+BG1083+BF1083+BC1083+AY1083+AS1083+AM1083+AL1083+AK1083+AF1083+AE1083+AD1083+AC1083+AB1083+BK1083+BL1083+AA1083+Z1083+Y1083+X1083+V1083+U1083+T1083+S1083+R1083+Q1083+P1083+O1083+N1083+M1083+L1083+K1083+J1083+I1083+H1083+G1083+AX1083+W1083</f>
        <v>120384.58847902701</v>
      </c>
    </row>
    <row r="1084" spans="1:70" hidden="1">
      <c r="A1084" s="6" t="s">
        <v>1692</v>
      </c>
      <c r="B1084" s="6" t="s">
        <v>1693</v>
      </c>
      <c r="C1084" s="6" t="s">
        <v>7</v>
      </c>
      <c r="D1084" s="6" t="s">
        <v>8180</v>
      </c>
      <c r="E1084" s="6" t="s">
        <v>21</v>
      </c>
      <c r="F1084" s="6" t="s">
        <v>1573</v>
      </c>
      <c r="G1084" s="6"/>
      <c r="H1084" s="1"/>
      <c r="I1084" s="5"/>
      <c r="J1084" s="5"/>
      <c r="K1084" s="1"/>
      <c r="L1084" s="5"/>
      <c r="M1084" s="5"/>
      <c r="N1084" s="26"/>
      <c r="O1084" s="1"/>
      <c r="P1084" s="1"/>
      <c r="Q1084" s="1"/>
      <c r="R1084" s="1"/>
      <c r="S1084" s="1"/>
      <c r="T1084" s="1"/>
      <c r="U1084" s="1"/>
      <c r="V1084" s="5"/>
      <c r="W1084" s="5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37" t="e">
        <f>BQ1084+BP1084+BO1084+BN1084+BM1084+#REF!+#REF!+BG1084+BF1084+#REF!+BC1084+#REF!+#REF!+AY1084+#REF!+#REF!+#REF!+#REF!+AS1084+#REF!+#REF!+#REF!+#REF!+AM1084+AK1084+#REF!+#REF!+#REF!+AF1084+AD1084+AC1084+AB1084+BL1084+AA1084+Z1084+Y1084+X1084+U1084+T1084+S1084+R1084+Q1084+P1084+O1084+N1084+M1084+L1084+K1084+J1084+I1084+H1084</f>
        <v>#REF!</v>
      </c>
    </row>
    <row r="1085" spans="1:70">
      <c r="A1085" s="7" t="s">
        <v>1694</v>
      </c>
      <c r="B1085" s="7" t="s">
        <v>1695</v>
      </c>
      <c r="C1085" s="7" t="s">
        <v>7</v>
      </c>
      <c r="D1085" s="7" t="s">
        <v>8180</v>
      </c>
      <c r="E1085" s="7" t="s">
        <v>21</v>
      </c>
      <c r="F1085" s="7" t="s">
        <v>1573</v>
      </c>
      <c r="G1085" s="25"/>
      <c r="H1085" s="1"/>
      <c r="I1085" s="5"/>
      <c r="J1085" s="5"/>
      <c r="K1085" s="1"/>
      <c r="L1085" s="5"/>
      <c r="M1085" s="5"/>
      <c r="N1085" s="26"/>
      <c r="O1085" s="1"/>
      <c r="P1085" s="1">
        <f>1000*0.42882</f>
        <v>428.82</v>
      </c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37">
        <f>BQ1085+BP1085+BO1085+BN1085+BM1085+BG1085+BF1085+BC1085+AY1085+AS1085+AM1085+AL1085+AK1085+AF1085+AE1085+AD1085+AC1085+AB1085+BK1085+BL1085+AA1085+Z1085+Y1085+X1085+V1085+U1085+T1085+S1085+R1085+Q1085+P1085+O1085+N1085+M1085+L1085+K1085+J1085+I1085+H1085+G1085+AX1085+W1085</f>
        <v>428.82</v>
      </c>
    </row>
    <row r="1086" spans="1:70" hidden="1">
      <c r="A1086" s="6" t="s">
        <v>1696</v>
      </c>
      <c r="B1086" s="6" t="s">
        <v>1697</v>
      </c>
      <c r="C1086" s="6" t="s">
        <v>7</v>
      </c>
      <c r="D1086" s="6" t="s">
        <v>8180</v>
      </c>
      <c r="E1086" s="6" t="s">
        <v>21</v>
      </c>
      <c r="F1086" s="6" t="s">
        <v>1573</v>
      </c>
      <c r="G1086" s="6"/>
      <c r="H1086" s="1"/>
      <c r="I1086" s="5"/>
      <c r="J1086" s="5"/>
      <c r="K1086" s="1"/>
      <c r="L1086" s="5"/>
      <c r="M1086" s="5"/>
      <c r="N1086" s="26"/>
      <c r="O1086" s="1"/>
      <c r="P1086" s="1"/>
      <c r="Q1086" s="1"/>
      <c r="R1086" s="1"/>
      <c r="S1086" s="1"/>
      <c r="T1086" s="1"/>
      <c r="U1086" s="1"/>
      <c r="V1086" s="5"/>
      <c r="W1086" s="5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37" t="e">
        <f>BQ1086+BP1086+BO1086+BN1086+BM1086+#REF!+#REF!+BG1086+BF1086+#REF!+BC1086+#REF!+#REF!+AY1086+#REF!+#REF!+#REF!+#REF!+AS1086+#REF!+#REF!+#REF!+#REF!+AM1086+AK1086+#REF!+#REF!+#REF!+AF1086+AD1086+AC1086+AB1086+BL1086+AA1086+Z1086+Y1086+X1086+U1086+T1086+S1086+R1086+Q1086+P1086+O1086+N1086+M1086+L1086+K1086+J1086+I1086+H1086</f>
        <v>#REF!</v>
      </c>
    </row>
    <row r="1087" spans="1:70" hidden="1">
      <c r="A1087" s="6" t="s">
        <v>1698</v>
      </c>
      <c r="B1087" s="6" t="s">
        <v>1699</v>
      </c>
      <c r="C1087" s="6" t="s">
        <v>7</v>
      </c>
      <c r="D1087" s="6" t="s">
        <v>18</v>
      </c>
      <c r="E1087" s="6" t="s">
        <v>31</v>
      </c>
      <c r="F1087" s="6" t="s">
        <v>1573</v>
      </c>
      <c r="G1087" s="6"/>
      <c r="H1087" s="1"/>
      <c r="I1087" s="5"/>
      <c r="J1087" s="5"/>
      <c r="K1087" s="1"/>
      <c r="L1087" s="5"/>
      <c r="M1087" s="5"/>
      <c r="N1087" s="26"/>
      <c r="O1087" s="1"/>
      <c r="P1087" s="1"/>
      <c r="Q1087" s="1"/>
      <c r="R1087" s="1"/>
      <c r="S1087" s="1"/>
      <c r="T1087" s="1"/>
      <c r="U1087" s="1"/>
      <c r="V1087" s="5"/>
      <c r="W1087" s="5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37" t="e">
        <f>BQ1087+BP1087+BO1087+BN1087+BM1087+#REF!+#REF!+BG1087+BF1087+#REF!+BC1087+#REF!+#REF!+AY1087+#REF!+#REF!+#REF!+#REF!+AS1087+#REF!+#REF!+#REF!+#REF!+AM1087+AK1087+#REF!+#REF!+#REF!+AF1087+AD1087+AC1087+AB1087+BL1087+AA1087+Z1087+Y1087+X1087+U1087+T1087+S1087+R1087+Q1087+P1087+O1087+N1087+M1087+L1087+K1087+J1087+I1087+H1087</f>
        <v>#REF!</v>
      </c>
    </row>
    <row r="1088" spans="1:70" hidden="1">
      <c r="A1088" s="6" t="s">
        <v>1700</v>
      </c>
      <c r="B1088" s="6" t="s">
        <v>1701</v>
      </c>
      <c r="C1088" s="6" t="s">
        <v>7</v>
      </c>
      <c r="D1088" s="6" t="s">
        <v>18</v>
      </c>
      <c r="E1088" s="6" t="s">
        <v>31</v>
      </c>
      <c r="F1088" s="6" t="s">
        <v>1573</v>
      </c>
      <c r="G1088" s="6"/>
      <c r="H1088" s="1"/>
      <c r="I1088" s="5"/>
      <c r="J1088" s="5"/>
      <c r="K1088" s="1"/>
      <c r="L1088" s="5"/>
      <c r="M1088" s="5"/>
      <c r="N1088" s="26"/>
      <c r="O1088" s="1"/>
      <c r="P1088" s="1"/>
      <c r="Q1088" s="1"/>
      <c r="R1088" s="1"/>
      <c r="S1088" s="1"/>
      <c r="T1088" s="1"/>
      <c r="U1088" s="1"/>
      <c r="V1088" s="5"/>
      <c r="W1088" s="5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37" t="e">
        <f>BQ1088+BP1088+BO1088+BN1088+BM1088+#REF!+#REF!+BG1088+BF1088+#REF!+BC1088+#REF!+#REF!+AY1088+#REF!+#REF!+#REF!+#REF!+AS1088+#REF!+#REF!+#REF!+#REF!+AM1088+AK1088+#REF!+#REF!+#REF!+AF1088+AD1088+AC1088+AB1088+BL1088+AA1088+Z1088+Y1088+X1088+U1088+T1088+S1088+R1088+Q1088+P1088+O1088+N1088+M1088+L1088+K1088+J1088+I1088+H1088</f>
        <v>#REF!</v>
      </c>
    </row>
    <row r="1089" spans="1:70" hidden="1">
      <c r="A1089" s="6" t="s">
        <v>1702</v>
      </c>
      <c r="B1089" s="6" t="s">
        <v>1703</v>
      </c>
      <c r="C1089" s="6" t="s">
        <v>7</v>
      </c>
      <c r="D1089" s="6" t="s">
        <v>18</v>
      </c>
      <c r="E1089" s="6" t="s">
        <v>31</v>
      </c>
      <c r="F1089" s="6" t="s">
        <v>1573</v>
      </c>
      <c r="G1089" s="6"/>
      <c r="H1089" s="1"/>
      <c r="I1089" s="5"/>
      <c r="J1089" s="5"/>
      <c r="K1089" s="1"/>
      <c r="L1089" s="5"/>
      <c r="M1089" s="5"/>
      <c r="N1089" s="26"/>
      <c r="O1089" s="1"/>
      <c r="P1089" s="1"/>
      <c r="Q1089" s="1"/>
      <c r="R1089" s="1"/>
      <c r="S1089" s="1"/>
      <c r="T1089" s="1"/>
      <c r="U1089" s="1"/>
      <c r="V1089" s="5"/>
      <c r="W1089" s="5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37" t="e">
        <f>BQ1089+BP1089+BO1089+BN1089+BM1089+#REF!+#REF!+BG1089+BF1089+#REF!+BC1089+#REF!+#REF!+AY1089+#REF!+#REF!+#REF!+#REF!+AS1089+#REF!+#REF!+#REF!+#REF!+AM1089+AK1089+#REF!+#REF!+#REF!+AF1089+AD1089+AC1089+AB1089+BL1089+AA1089+Z1089+Y1089+X1089+U1089+T1089+S1089+R1089+Q1089+P1089+O1089+N1089+M1089+L1089+K1089+J1089+I1089+H1089</f>
        <v>#REF!</v>
      </c>
    </row>
    <row r="1090" spans="1:70" hidden="1">
      <c r="A1090" s="6" t="s">
        <v>1704</v>
      </c>
      <c r="B1090" s="6" t="s">
        <v>1705</v>
      </c>
      <c r="C1090" s="6" t="s">
        <v>7</v>
      </c>
      <c r="D1090" s="6" t="s">
        <v>18</v>
      </c>
      <c r="E1090" s="6" t="s">
        <v>31</v>
      </c>
      <c r="F1090" s="6" t="s">
        <v>1573</v>
      </c>
      <c r="G1090" s="6"/>
      <c r="H1090" s="1"/>
      <c r="I1090" s="5"/>
      <c r="J1090" s="5"/>
      <c r="K1090" s="1"/>
      <c r="L1090" s="5"/>
      <c r="M1090" s="5"/>
      <c r="N1090" s="26"/>
      <c r="O1090" s="1"/>
      <c r="P1090" s="1"/>
      <c r="Q1090" s="1"/>
      <c r="R1090" s="1"/>
      <c r="S1090" s="1"/>
      <c r="T1090" s="1"/>
      <c r="U1090" s="1"/>
      <c r="V1090" s="5"/>
      <c r="W1090" s="5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37" t="e">
        <f>BQ1090+BP1090+BO1090+BN1090+BM1090+#REF!+#REF!+BG1090+BF1090+#REF!+BC1090+#REF!+#REF!+AY1090+#REF!+#REF!+#REF!+#REF!+AS1090+#REF!+#REF!+#REF!+#REF!+AM1090+AK1090+#REF!+#REF!+#REF!+AF1090+AD1090+AC1090+AB1090+BL1090+AA1090+Z1090+Y1090+X1090+U1090+T1090+S1090+R1090+Q1090+P1090+O1090+N1090+M1090+L1090+K1090+J1090+I1090+H1090</f>
        <v>#REF!</v>
      </c>
    </row>
    <row r="1091" spans="1:70" hidden="1">
      <c r="A1091" s="6" t="s">
        <v>1783</v>
      </c>
      <c r="B1091" s="6" t="s">
        <v>7677</v>
      </c>
      <c r="C1091" s="6" t="s">
        <v>151</v>
      </c>
      <c r="D1091" s="6"/>
      <c r="E1091" s="6" t="s">
        <v>8193</v>
      </c>
      <c r="F1091" s="6" t="s">
        <v>1573</v>
      </c>
      <c r="G1091" s="6"/>
      <c r="H1091" s="1"/>
      <c r="I1091" s="5"/>
      <c r="J1091" s="5"/>
      <c r="K1091" s="1"/>
      <c r="L1091" s="5"/>
      <c r="M1091" s="5"/>
      <c r="N1091" s="26"/>
      <c r="O1091" s="1"/>
      <c r="P1091" s="1"/>
      <c r="Q1091" s="1"/>
      <c r="R1091" s="1"/>
      <c r="S1091" s="1"/>
      <c r="T1091" s="1"/>
      <c r="U1091" s="1"/>
      <c r="V1091" s="5"/>
      <c r="W1091" s="5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37" t="e">
        <f>BQ1091+BP1091+BO1091+BN1091+BM1091+#REF!+#REF!+BG1091+BF1091+#REF!+BC1091+#REF!+#REF!+AY1091+#REF!+#REF!+#REF!+#REF!+AS1091+#REF!+#REF!+#REF!+#REF!+AM1091+AK1091+#REF!+#REF!+#REF!+AF1091+AD1091+AC1091+AB1091+BL1091+AA1091+Z1091+Y1091+X1091+U1091+T1091+S1091+R1091+Q1091+P1091+O1091+N1091+M1091+L1091+K1091+J1091+I1091+H1091</f>
        <v>#REF!</v>
      </c>
    </row>
    <row r="1092" spans="1:70" hidden="1">
      <c r="A1092" s="6" t="s">
        <v>1784</v>
      </c>
      <c r="B1092" s="6" t="s">
        <v>2824</v>
      </c>
      <c r="C1092" s="6" t="s">
        <v>151</v>
      </c>
      <c r="D1092" s="6"/>
      <c r="E1092" s="6" t="s">
        <v>152</v>
      </c>
      <c r="F1092" s="6" t="s">
        <v>1573</v>
      </c>
      <c r="G1092" s="6"/>
      <c r="H1092" s="1"/>
      <c r="I1092" s="5"/>
      <c r="J1092" s="5"/>
      <c r="K1092" s="1"/>
      <c r="L1092" s="5"/>
      <c r="M1092" s="5"/>
      <c r="N1092" s="26"/>
      <c r="O1092" s="1"/>
      <c r="P1092" s="1"/>
      <c r="Q1092" s="1"/>
      <c r="R1092" s="1"/>
      <c r="S1092" s="1"/>
      <c r="T1092" s="1"/>
      <c r="U1092" s="1"/>
      <c r="V1092" s="5"/>
      <c r="W1092" s="5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37" t="e">
        <f>BQ1092+BP1092+BO1092+BN1092+BM1092+#REF!+#REF!+BG1092+BF1092+#REF!+BC1092+#REF!+#REF!+AY1092+#REF!+#REF!+#REF!+#REF!+AS1092+#REF!+#REF!+#REF!+#REF!+AM1092+AK1092+#REF!+#REF!+#REF!+AF1092+AD1092+AC1092+AB1092+BL1092+AA1092+Z1092+Y1092+X1092+U1092+T1092+S1092+R1092+Q1092+P1092+O1092+N1092+M1092+L1092+K1092+J1092+I1092+H1092</f>
        <v>#REF!</v>
      </c>
    </row>
    <row r="1093" spans="1:70" hidden="1">
      <c r="A1093" s="6" t="s">
        <v>1785</v>
      </c>
      <c r="B1093" s="6" t="s">
        <v>7678</v>
      </c>
      <c r="C1093" s="6" t="s">
        <v>151</v>
      </c>
      <c r="D1093" s="6"/>
      <c r="E1093" s="6" t="s">
        <v>152</v>
      </c>
      <c r="F1093" s="6" t="s">
        <v>1573</v>
      </c>
      <c r="G1093" s="6"/>
      <c r="H1093" s="1"/>
      <c r="I1093" s="5"/>
      <c r="J1093" s="5"/>
      <c r="K1093" s="1"/>
      <c r="L1093" s="5"/>
      <c r="M1093" s="5"/>
      <c r="N1093" s="26"/>
      <c r="O1093" s="1"/>
      <c r="P1093" s="1"/>
      <c r="Q1093" s="1"/>
      <c r="R1093" s="1"/>
      <c r="S1093" s="1"/>
      <c r="T1093" s="1"/>
      <c r="U1093" s="1"/>
      <c r="V1093" s="5"/>
      <c r="W1093" s="5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37" t="e">
        <f>BQ1093+BP1093+BO1093+BN1093+BM1093+#REF!+#REF!+BG1093+BF1093+#REF!+BC1093+#REF!+#REF!+AY1093+#REF!+#REF!+#REF!+#REF!+AS1093+#REF!+#REF!+#REF!+#REF!+AM1093+AK1093+#REF!+#REF!+#REF!+AF1093+AD1093+AC1093+AB1093+BL1093+AA1093+Z1093+Y1093+X1093+U1093+T1093+S1093+R1093+Q1093+P1093+O1093+N1093+M1093+L1093+K1093+J1093+I1093+H1093</f>
        <v>#REF!</v>
      </c>
    </row>
    <row r="1094" spans="1:70" hidden="1">
      <c r="A1094" s="6" t="s">
        <v>6632</v>
      </c>
      <c r="B1094" s="6" t="s">
        <v>6633</v>
      </c>
      <c r="C1094" s="6" t="s">
        <v>151</v>
      </c>
      <c r="D1094" s="6"/>
      <c r="E1094" s="6" t="s">
        <v>8192</v>
      </c>
      <c r="F1094" s="6" t="s">
        <v>1573</v>
      </c>
      <c r="G1094" s="6"/>
      <c r="H1094" s="1"/>
      <c r="I1094" s="5"/>
      <c r="J1094" s="5"/>
      <c r="K1094" s="1"/>
      <c r="L1094" s="5"/>
      <c r="M1094" s="5"/>
      <c r="N1094" s="26"/>
      <c r="O1094" s="1"/>
      <c r="P1094" s="1"/>
      <c r="Q1094" s="1"/>
      <c r="R1094" s="1"/>
      <c r="S1094" s="1"/>
      <c r="T1094" s="1"/>
      <c r="U1094" s="1"/>
      <c r="V1094" s="5"/>
      <c r="W1094" s="5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37" t="e">
        <f>BQ1094+BP1094+BO1094+BN1094+BM1094+#REF!+#REF!+BG1094+BF1094+#REF!+BC1094+#REF!+#REF!+AY1094+#REF!+#REF!+#REF!+#REF!+AS1094+#REF!+#REF!+#REF!+#REF!+AM1094+AK1094+#REF!+#REF!+#REF!+AF1094+AD1094+AC1094+AB1094+BL1094+AA1094+Z1094+Y1094+X1094+U1094+T1094+S1094+R1094+Q1094+P1094+O1094+N1094+M1094+L1094+K1094+J1094+I1094+H1094</f>
        <v>#REF!</v>
      </c>
    </row>
    <row r="1095" spans="1:70" hidden="1">
      <c r="A1095" s="6" t="s">
        <v>1786</v>
      </c>
      <c r="B1095" s="6" t="s">
        <v>7679</v>
      </c>
      <c r="C1095" s="6" t="s">
        <v>151</v>
      </c>
      <c r="D1095" s="6"/>
      <c r="E1095" s="6" t="s">
        <v>152</v>
      </c>
      <c r="F1095" s="6" t="s">
        <v>1573</v>
      </c>
      <c r="G1095" s="6"/>
      <c r="H1095" s="1"/>
      <c r="I1095" s="5"/>
      <c r="J1095" s="5"/>
      <c r="K1095" s="1"/>
      <c r="L1095" s="5"/>
      <c r="M1095" s="5"/>
      <c r="N1095" s="26"/>
      <c r="O1095" s="1"/>
      <c r="P1095" s="1"/>
      <c r="Q1095" s="1"/>
      <c r="R1095" s="1"/>
      <c r="S1095" s="1"/>
      <c r="T1095" s="1"/>
      <c r="U1095" s="1"/>
      <c r="V1095" s="5"/>
      <c r="W1095" s="5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37" t="e">
        <f>BQ1095+BP1095+BO1095+BN1095+BM1095+#REF!+#REF!+BG1095+BF1095+#REF!+BC1095+#REF!+#REF!+AY1095+#REF!+#REF!+#REF!+#REF!+AS1095+#REF!+#REF!+#REF!+#REF!+AM1095+AK1095+#REF!+#REF!+#REF!+AF1095+AD1095+AC1095+AB1095+BL1095+AA1095+Z1095+Y1095+X1095+U1095+T1095+S1095+R1095+Q1095+P1095+O1095+N1095+M1095+L1095+K1095+J1095+I1095+H1095</f>
        <v>#REF!</v>
      </c>
    </row>
    <row r="1096" spans="1:70" hidden="1">
      <c r="A1096" s="6" t="s">
        <v>6634</v>
      </c>
      <c r="B1096" s="6" t="s">
        <v>7680</v>
      </c>
      <c r="C1096" s="6" t="s">
        <v>151</v>
      </c>
      <c r="D1096" s="6"/>
      <c r="E1096" s="6" t="s">
        <v>8186</v>
      </c>
      <c r="F1096" s="6" t="s">
        <v>1573</v>
      </c>
      <c r="G1096" s="6"/>
      <c r="H1096" s="1"/>
      <c r="I1096" s="5"/>
      <c r="J1096" s="5"/>
      <c r="K1096" s="1"/>
      <c r="L1096" s="5"/>
      <c r="M1096" s="5"/>
      <c r="N1096" s="26"/>
      <c r="O1096" s="1"/>
      <c r="P1096" s="1"/>
      <c r="Q1096" s="1"/>
      <c r="R1096" s="1"/>
      <c r="S1096" s="1"/>
      <c r="T1096" s="1"/>
      <c r="U1096" s="1"/>
      <c r="V1096" s="5"/>
      <c r="W1096" s="5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37" t="e">
        <f>BQ1096+BP1096+BO1096+BN1096+BM1096+#REF!+#REF!+BG1096+BF1096+#REF!+BC1096+#REF!+#REF!+AY1096+#REF!+#REF!+#REF!+#REF!+AS1096+#REF!+#REF!+#REF!+#REF!+AM1096+AK1096+#REF!+#REF!+#REF!+AF1096+AD1096+AC1096+AB1096+BL1096+AA1096+Z1096+Y1096+X1096+U1096+T1096+S1096+R1096+Q1096+P1096+O1096+N1096+M1096+L1096+K1096+J1096+I1096+H1096</f>
        <v>#REF!</v>
      </c>
    </row>
    <row r="1097" spans="1:70" hidden="1">
      <c r="A1097" s="6" t="s">
        <v>1787</v>
      </c>
      <c r="B1097" s="6" t="s">
        <v>1788</v>
      </c>
      <c r="C1097" s="6" t="s">
        <v>151</v>
      </c>
      <c r="D1097" s="6"/>
      <c r="E1097" s="6" t="s">
        <v>152</v>
      </c>
      <c r="F1097" s="6" t="s">
        <v>1573</v>
      </c>
      <c r="G1097" s="6"/>
      <c r="H1097" s="1"/>
      <c r="I1097" s="5"/>
      <c r="J1097" s="5"/>
      <c r="K1097" s="1"/>
      <c r="L1097" s="5"/>
      <c r="M1097" s="5"/>
      <c r="N1097" s="26"/>
      <c r="O1097" s="1"/>
      <c r="P1097" s="1"/>
      <c r="Q1097" s="1"/>
      <c r="R1097" s="1"/>
      <c r="S1097" s="1"/>
      <c r="T1097" s="1"/>
      <c r="U1097" s="1"/>
      <c r="V1097" s="5"/>
      <c r="W1097" s="5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37" t="e">
        <f>BQ1097+BP1097+BO1097+BN1097+BM1097+#REF!+#REF!+BG1097+BF1097+#REF!+BC1097+#REF!+#REF!+AY1097+#REF!+#REF!+#REF!+#REF!+AS1097+#REF!+#REF!+#REF!+#REF!+AM1097+AK1097+#REF!+#REF!+#REF!+AF1097+AD1097+AC1097+AB1097+BL1097+AA1097+Z1097+Y1097+X1097+U1097+T1097+S1097+R1097+Q1097+P1097+O1097+N1097+M1097+L1097+K1097+J1097+I1097+H1097</f>
        <v>#REF!</v>
      </c>
    </row>
    <row r="1098" spans="1:70" hidden="1">
      <c r="A1098" s="6" t="s">
        <v>1706</v>
      </c>
      <c r="B1098" s="6" t="s">
        <v>1707</v>
      </c>
      <c r="C1098" s="6" t="s">
        <v>7</v>
      </c>
      <c r="D1098" s="6" t="s">
        <v>8180</v>
      </c>
      <c r="E1098" s="6" t="s">
        <v>13</v>
      </c>
      <c r="F1098" s="6" t="s">
        <v>1573</v>
      </c>
      <c r="G1098" s="6"/>
      <c r="H1098" s="1"/>
      <c r="I1098" s="5"/>
      <c r="J1098" s="5"/>
      <c r="K1098" s="1"/>
      <c r="L1098" s="5"/>
      <c r="M1098" s="5"/>
      <c r="N1098" s="26"/>
      <c r="O1098" s="1"/>
      <c r="P1098" s="1"/>
      <c r="Q1098" s="1"/>
      <c r="R1098" s="1"/>
      <c r="S1098" s="1"/>
      <c r="T1098" s="1"/>
      <c r="U1098" s="1"/>
      <c r="V1098" s="5"/>
      <c r="W1098" s="5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37" t="e">
        <f>BQ1098+BP1098+BO1098+BN1098+BM1098+#REF!+#REF!+BG1098+BF1098+#REF!+BC1098+#REF!+#REF!+AY1098+#REF!+#REF!+#REF!+#REF!+AS1098+#REF!+#REF!+#REF!+#REF!+AM1098+AK1098+#REF!+#REF!+#REF!+AF1098+AD1098+AC1098+AB1098+BL1098+AA1098+Z1098+Y1098+X1098+U1098+T1098+S1098+R1098+Q1098+P1098+O1098+N1098+M1098+L1098+K1098+J1098+I1098+H1098</f>
        <v>#REF!</v>
      </c>
    </row>
    <row r="1099" spans="1:70" hidden="1">
      <c r="A1099" s="6" t="s">
        <v>1708</v>
      </c>
      <c r="B1099" s="6" t="s">
        <v>1709</v>
      </c>
      <c r="C1099" s="6" t="s">
        <v>7</v>
      </c>
      <c r="D1099" s="6" t="s">
        <v>18</v>
      </c>
      <c r="E1099" s="6" t="s">
        <v>13</v>
      </c>
      <c r="F1099" s="6" t="s">
        <v>1573</v>
      </c>
      <c r="G1099" s="6"/>
      <c r="H1099" s="1"/>
      <c r="I1099" s="5"/>
      <c r="J1099" s="5"/>
      <c r="K1099" s="1"/>
      <c r="L1099" s="5"/>
      <c r="M1099" s="5"/>
      <c r="N1099" s="26"/>
      <c r="O1099" s="1"/>
      <c r="P1099" s="1"/>
      <c r="Q1099" s="1"/>
      <c r="R1099" s="1"/>
      <c r="S1099" s="1"/>
      <c r="T1099" s="1"/>
      <c r="U1099" s="1"/>
      <c r="V1099" s="5"/>
      <c r="W1099" s="5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37" t="e">
        <f>BQ1099+BP1099+BO1099+BN1099+BM1099+#REF!+#REF!+BG1099+BF1099+#REF!+BC1099+#REF!+#REF!+AY1099+#REF!+#REF!+#REF!+#REF!+AS1099+#REF!+#REF!+#REF!+#REF!+AM1099+AK1099+#REF!+#REF!+#REF!+AF1099+AD1099+AC1099+AB1099+BL1099+AA1099+Z1099+Y1099+X1099+U1099+T1099+S1099+R1099+Q1099+P1099+O1099+N1099+M1099+L1099+K1099+J1099+I1099+H1099</f>
        <v>#REF!</v>
      </c>
    </row>
    <row r="1100" spans="1:70" hidden="1">
      <c r="A1100" s="6" t="s">
        <v>1710</v>
      </c>
      <c r="B1100" s="6" t="s">
        <v>1711</v>
      </c>
      <c r="C1100" s="6" t="s">
        <v>7</v>
      </c>
      <c r="D1100" s="6" t="s">
        <v>18</v>
      </c>
      <c r="E1100" s="6" t="s">
        <v>13</v>
      </c>
      <c r="F1100" s="6" t="s">
        <v>1573</v>
      </c>
      <c r="G1100" s="6"/>
      <c r="H1100" s="1"/>
      <c r="I1100" s="5"/>
      <c r="J1100" s="5"/>
      <c r="K1100" s="1"/>
      <c r="L1100" s="5"/>
      <c r="M1100" s="5"/>
      <c r="N1100" s="26"/>
      <c r="O1100" s="1"/>
      <c r="P1100" s="1"/>
      <c r="Q1100" s="1"/>
      <c r="R1100" s="1"/>
      <c r="S1100" s="1"/>
      <c r="T1100" s="1"/>
      <c r="U1100" s="1"/>
      <c r="V1100" s="5"/>
      <c r="W1100" s="5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37" t="e">
        <f>BQ1100+BP1100+BO1100+BN1100+BM1100+#REF!+#REF!+BG1100+BF1100+#REF!+BC1100+#REF!+#REF!+AY1100+#REF!+#REF!+#REF!+#REF!+AS1100+#REF!+#REF!+#REF!+#REF!+AM1100+AK1100+#REF!+#REF!+#REF!+AF1100+AD1100+AC1100+AB1100+BL1100+AA1100+Z1100+Y1100+X1100+U1100+T1100+S1100+R1100+Q1100+P1100+O1100+N1100+M1100+L1100+K1100+J1100+I1100+H1100</f>
        <v>#REF!</v>
      </c>
    </row>
    <row r="1101" spans="1:70" hidden="1">
      <c r="A1101" s="6" t="s">
        <v>1712</v>
      </c>
      <c r="B1101" s="6" t="s">
        <v>1713</v>
      </c>
      <c r="C1101" s="6" t="s">
        <v>7</v>
      </c>
      <c r="D1101" s="6" t="s">
        <v>18</v>
      </c>
      <c r="E1101" s="6" t="s">
        <v>21</v>
      </c>
      <c r="F1101" s="6" t="s">
        <v>1573</v>
      </c>
      <c r="G1101" s="6"/>
      <c r="H1101" s="1"/>
      <c r="I1101" s="5"/>
      <c r="J1101" s="5"/>
      <c r="K1101" s="1"/>
      <c r="L1101" s="5"/>
      <c r="M1101" s="5"/>
      <c r="N1101" s="26"/>
      <c r="O1101" s="1"/>
      <c r="P1101" s="1"/>
      <c r="Q1101" s="1"/>
      <c r="R1101" s="1"/>
      <c r="S1101" s="1"/>
      <c r="T1101" s="1"/>
      <c r="U1101" s="1"/>
      <c r="V1101" s="5"/>
      <c r="W1101" s="5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37" t="e">
        <f>BQ1101+BP1101+BO1101+BN1101+BM1101+#REF!+#REF!+BG1101+BF1101+#REF!+BC1101+#REF!+#REF!+AY1101+#REF!+#REF!+#REF!+#REF!+AS1101+#REF!+#REF!+#REF!+#REF!+AM1101+AK1101+#REF!+#REF!+#REF!+AF1101+AD1101+AC1101+AB1101+BL1101+AA1101+Z1101+Y1101+X1101+U1101+T1101+S1101+R1101+Q1101+P1101+O1101+N1101+M1101+L1101+K1101+J1101+I1101+H1101</f>
        <v>#REF!</v>
      </c>
    </row>
    <row r="1102" spans="1:70" hidden="1">
      <c r="A1102" s="6" t="s">
        <v>1714</v>
      </c>
      <c r="B1102" s="6" t="s">
        <v>1715</v>
      </c>
      <c r="C1102" s="6" t="s">
        <v>7</v>
      </c>
      <c r="D1102" s="6" t="s">
        <v>18</v>
      </c>
      <c r="E1102" s="6" t="s">
        <v>13</v>
      </c>
      <c r="F1102" s="6" t="s">
        <v>1573</v>
      </c>
      <c r="G1102" s="6"/>
      <c r="H1102" s="1"/>
      <c r="I1102" s="5"/>
      <c r="J1102" s="5"/>
      <c r="K1102" s="1"/>
      <c r="L1102" s="5"/>
      <c r="M1102" s="5"/>
      <c r="N1102" s="26"/>
      <c r="O1102" s="1"/>
      <c r="P1102" s="1"/>
      <c r="Q1102" s="1"/>
      <c r="R1102" s="1"/>
      <c r="S1102" s="1"/>
      <c r="T1102" s="1"/>
      <c r="U1102" s="1"/>
      <c r="V1102" s="5"/>
      <c r="W1102" s="5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37" t="e">
        <f>BQ1102+BP1102+BO1102+BN1102+BM1102+#REF!+#REF!+BG1102+BF1102+#REF!+BC1102+#REF!+#REF!+AY1102+#REF!+#REF!+#REF!+#REF!+AS1102+#REF!+#REF!+#REF!+#REF!+AM1102+AK1102+#REF!+#REF!+#REF!+AF1102+AD1102+AC1102+AB1102+BL1102+AA1102+Z1102+Y1102+X1102+U1102+T1102+S1102+R1102+Q1102+P1102+O1102+N1102+M1102+L1102+K1102+J1102+I1102+H1102</f>
        <v>#REF!</v>
      </c>
    </row>
    <row r="1103" spans="1:70" hidden="1">
      <c r="A1103" s="6" t="s">
        <v>1789</v>
      </c>
      <c r="B1103" s="6" t="s">
        <v>1790</v>
      </c>
      <c r="C1103" s="6" t="s">
        <v>151</v>
      </c>
      <c r="D1103" s="6"/>
      <c r="E1103" s="6" t="s">
        <v>152</v>
      </c>
      <c r="F1103" s="6" t="s">
        <v>1573</v>
      </c>
      <c r="G1103" s="6"/>
      <c r="H1103" s="1"/>
      <c r="I1103" s="5"/>
      <c r="J1103" s="5"/>
      <c r="K1103" s="1"/>
      <c r="L1103" s="5"/>
      <c r="M1103" s="5"/>
      <c r="N1103" s="26"/>
      <c r="O1103" s="1"/>
      <c r="P1103" s="1"/>
      <c r="Q1103" s="1"/>
      <c r="R1103" s="1"/>
      <c r="S1103" s="1"/>
      <c r="T1103" s="1"/>
      <c r="U1103" s="1"/>
      <c r="V1103" s="5"/>
      <c r="W1103" s="5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37" t="e">
        <f>BQ1103+BP1103+BO1103+BN1103+BM1103+#REF!+#REF!+BG1103+BF1103+#REF!+BC1103+#REF!+#REF!+AY1103+#REF!+#REF!+#REF!+#REF!+AS1103+#REF!+#REF!+#REF!+#REF!+AM1103+AK1103+#REF!+#REF!+#REF!+AF1103+AD1103+AC1103+AB1103+BL1103+AA1103+Z1103+Y1103+X1103+U1103+T1103+S1103+R1103+Q1103+P1103+O1103+N1103+M1103+L1103+K1103+J1103+I1103+H1103</f>
        <v>#REF!</v>
      </c>
    </row>
    <row r="1104" spans="1:70" hidden="1">
      <c r="A1104" s="6" t="s">
        <v>7313</v>
      </c>
      <c r="B1104" s="6" t="s">
        <v>7681</v>
      </c>
      <c r="C1104" s="6" t="s">
        <v>151</v>
      </c>
      <c r="D1104" s="6"/>
      <c r="E1104" s="6" t="s">
        <v>8202</v>
      </c>
      <c r="F1104" s="6" t="s">
        <v>1573</v>
      </c>
      <c r="G1104" s="6"/>
      <c r="H1104" s="1"/>
      <c r="I1104" s="5"/>
      <c r="J1104" s="5"/>
      <c r="K1104" s="1"/>
      <c r="L1104" s="5"/>
      <c r="M1104" s="5"/>
      <c r="N1104" s="26"/>
      <c r="O1104" s="1"/>
      <c r="P1104" s="1"/>
      <c r="Q1104" s="1"/>
      <c r="R1104" s="1"/>
      <c r="S1104" s="1"/>
      <c r="T1104" s="1"/>
      <c r="U1104" s="1"/>
      <c r="V1104" s="5"/>
      <c r="W1104" s="5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37" t="e">
        <f>BQ1104+BP1104+BO1104+BN1104+BM1104+#REF!+#REF!+BG1104+BF1104+#REF!+BC1104+#REF!+#REF!+AY1104+#REF!+#REF!+#REF!+#REF!+AS1104+#REF!+#REF!+#REF!+#REF!+AM1104+AK1104+#REF!+#REF!+#REF!+AF1104+AD1104+AC1104+AB1104+BL1104+AA1104+Z1104+Y1104+X1104+U1104+T1104+S1104+R1104+Q1104+P1104+O1104+N1104+M1104+L1104+K1104+J1104+I1104+H1104</f>
        <v>#REF!</v>
      </c>
    </row>
    <row r="1105" spans="1:70">
      <c r="A1105" s="7" t="s">
        <v>1791</v>
      </c>
      <c r="B1105" s="7" t="s">
        <v>7682</v>
      </c>
      <c r="C1105" s="7" t="s">
        <v>151</v>
      </c>
      <c r="D1105" s="7"/>
      <c r="E1105" s="7" t="s">
        <v>152</v>
      </c>
      <c r="F1105" s="7" t="s">
        <v>1573</v>
      </c>
      <c r="G1105" s="25"/>
      <c r="H1105" s="1"/>
      <c r="I1105" s="5"/>
      <c r="J1105" s="5"/>
      <c r="K1105" s="1"/>
      <c r="L1105" s="5"/>
      <c r="M1105" s="5"/>
      <c r="N1105" s="26"/>
      <c r="O1105" s="1"/>
      <c r="P1105" s="1">
        <f>1000*2.61887</f>
        <v>2618.87</v>
      </c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37">
        <f>BQ1105+BP1105+BO1105+BN1105+BM1105+BG1105+BF1105+BC1105+AY1105+AS1105+AM1105+AL1105+AK1105+AF1105+AE1105+AD1105+AC1105+AB1105+BK1105+BL1105+AA1105+Z1105+Y1105+X1105+V1105+U1105+T1105+S1105+R1105+Q1105+P1105+O1105+N1105+M1105+L1105+K1105+J1105+I1105+H1105+G1105+AX1105+W1105</f>
        <v>2618.87</v>
      </c>
    </row>
    <row r="1106" spans="1:70" hidden="1">
      <c r="A1106" s="6" t="s">
        <v>1716</v>
      </c>
      <c r="B1106" s="6" t="s">
        <v>1717</v>
      </c>
      <c r="C1106" s="6" t="s">
        <v>7</v>
      </c>
      <c r="D1106" s="6" t="s">
        <v>67</v>
      </c>
      <c r="E1106" s="6" t="s">
        <v>67</v>
      </c>
      <c r="F1106" s="6" t="s">
        <v>1573</v>
      </c>
      <c r="G1106" s="6"/>
      <c r="H1106" s="1"/>
      <c r="I1106" s="5"/>
      <c r="J1106" s="5"/>
      <c r="K1106" s="1"/>
      <c r="L1106" s="5"/>
      <c r="M1106" s="5"/>
      <c r="N1106" s="26"/>
      <c r="O1106" s="1"/>
      <c r="P1106" s="1"/>
      <c r="Q1106" s="1"/>
      <c r="R1106" s="1"/>
      <c r="S1106" s="1"/>
      <c r="T1106" s="1"/>
      <c r="U1106" s="1"/>
      <c r="V1106" s="5"/>
      <c r="W1106" s="5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37" t="e">
        <f>BQ1106+BP1106+BO1106+BN1106+BM1106+#REF!+#REF!+BG1106+BF1106+#REF!+BC1106+#REF!+#REF!+AY1106+#REF!+#REF!+#REF!+#REF!+AS1106+#REF!+#REF!+#REF!+#REF!+AM1106+AK1106+#REF!+#REF!+#REF!+AF1106+AD1106+AC1106+AB1106+BL1106+AA1106+Z1106+Y1106+X1106+U1106+T1106+S1106+R1106+Q1106+P1106+O1106+N1106+M1106+L1106+K1106+J1106+I1106+H1106</f>
        <v>#REF!</v>
      </c>
    </row>
    <row r="1107" spans="1:70" hidden="1">
      <c r="A1107" s="6" t="s">
        <v>1718</v>
      </c>
      <c r="B1107" s="6" t="s">
        <v>1719</v>
      </c>
      <c r="C1107" s="6" t="s">
        <v>7</v>
      </c>
      <c r="D1107" s="6" t="s">
        <v>67</v>
      </c>
      <c r="E1107" s="6" t="s">
        <v>67</v>
      </c>
      <c r="F1107" s="6" t="s">
        <v>1573</v>
      </c>
      <c r="G1107" s="6"/>
      <c r="H1107" s="1"/>
      <c r="I1107" s="5"/>
      <c r="J1107" s="5"/>
      <c r="K1107" s="1"/>
      <c r="L1107" s="5"/>
      <c r="M1107" s="5"/>
      <c r="N1107" s="26"/>
      <c r="O1107" s="1"/>
      <c r="P1107" s="1"/>
      <c r="Q1107" s="1"/>
      <c r="R1107" s="1"/>
      <c r="S1107" s="1"/>
      <c r="T1107" s="1"/>
      <c r="U1107" s="1"/>
      <c r="V1107" s="5"/>
      <c r="W1107" s="5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37" t="e">
        <f>BQ1107+BP1107+BO1107+BN1107+BM1107+#REF!+#REF!+BG1107+BF1107+#REF!+BC1107+#REF!+#REF!+AY1107+#REF!+#REF!+#REF!+#REF!+AS1107+#REF!+#REF!+#REF!+#REF!+AM1107+AK1107+#REF!+#REF!+#REF!+AF1107+AD1107+AC1107+AB1107+BL1107+AA1107+Z1107+Y1107+X1107+U1107+T1107+S1107+R1107+Q1107+P1107+O1107+N1107+M1107+L1107+K1107+J1107+I1107+H1107</f>
        <v>#REF!</v>
      </c>
    </row>
    <row r="1108" spans="1:70" hidden="1">
      <c r="A1108" s="6" t="s">
        <v>1792</v>
      </c>
      <c r="B1108" s="6" t="s">
        <v>7683</v>
      </c>
      <c r="C1108" s="6" t="s">
        <v>151</v>
      </c>
      <c r="D1108" s="6"/>
      <c r="E1108" s="6" t="s">
        <v>152</v>
      </c>
      <c r="F1108" s="6" t="s">
        <v>1573</v>
      </c>
      <c r="G1108" s="6"/>
      <c r="H1108" s="1"/>
      <c r="I1108" s="5"/>
      <c r="J1108" s="5"/>
      <c r="K1108" s="1"/>
      <c r="L1108" s="5"/>
      <c r="M1108" s="5"/>
      <c r="N1108" s="26"/>
      <c r="O1108" s="1"/>
      <c r="P1108" s="1"/>
      <c r="Q1108" s="1"/>
      <c r="R1108" s="1"/>
      <c r="S1108" s="1"/>
      <c r="T1108" s="1"/>
      <c r="U1108" s="1"/>
      <c r="V1108" s="5"/>
      <c r="W1108" s="5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37" t="e">
        <f>BQ1108+BP1108+BO1108+BN1108+BM1108+#REF!+#REF!+BG1108+BF1108+#REF!+BC1108+#REF!+#REF!+AY1108+#REF!+#REF!+#REF!+#REF!+AS1108+#REF!+#REF!+#REF!+#REF!+AM1108+AK1108+#REF!+#REF!+#REF!+AF1108+AD1108+AC1108+AB1108+BL1108+AA1108+Z1108+Y1108+X1108+U1108+T1108+S1108+R1108+Q1108+P1108+O1108+N1108+M1108+L1108+K1108+J1108+I1108+H1108</f>
        <v>#REF!</v>
      </c>
    </row>
    <row r="1109" spans="1:70" hidden="1">
      <c r="A1109" s="6" t="s">
        <v>1793</v>
      </c>
      <c r="B1109" s="6" t="s">
        <v>7684</v>
      </c>
      <c r="C1109" s="6" t="s">
        <v>151</v>
      </c>
      <c r="D1109" s="6"/>
      <c r="E1109" s="6" t="s">
        <v>152</v>
      </c>
      <c r="F1109" s="6" t="s">
        <v>1573</v>
      </c>
      <c r="G1109" s="6"/>
      <c r="H1109" s="1"/>
      <c r="I1109" s="5"/>
      <c r="J1109" s="5"/>
      <c r="K1109" s="1"/>
      <c r="L1109" s="5"/>
      <c r="M1109" s="5"/>
      <c r="N1109" s="26"/>
      <c r="O1109" s="1"/>
      <c r="P1109" s="1"/>
      <c r="Q1109" s="1"/>
      <c r="R1109" s="1"/>
      <c r="S1109" s="1"/>
      <c r="T1109" s="1"/>
      <c r="U1109" s="1"/>
      <c r="V1109" s="5"/>
      <c r="W1109" s="5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37" t="e">
        <f>BQ1109+BP1109+BO1109+BN1109+BM1109+#REF!+#REF!+BG1109+BF1109+#REF!+BC1109+#REF!+#REF!+AY1109+#REF!+#REF!+#REF!+#REF!+AS1109+#REF!+#REF!+#REF!+#REF!+AM1109+AK1109+#REF!+#REF!+#REF!+AF1109+AD1109+AC1109+AB1109+BL1109+AA1109+Z1109+Y1109+X1109+U1109+T1109+S1109+R1109+Q1109+P1109+O1109+N1109+M1109+L1109+K1109+J1109+I1109+H1109</f>
        <v>#REF!</v>
      </c>
    </row>
    <row r="1110" spans="1:70" hidden="1">
      <c r="A1110" s="6" t="s">
        <v>1720</v>
      </c>
      <c r="B1110" s="6" t="s">
        <v>1721</v>
      </c>
      <c r="C1110" s="6" t="s">
        <v>7</v>
      </c>
      <c r="D1110" s="6" t="s">
        <v>67</v>
      </c>
      <c r="E1110" s="6" t="s">
        <v>67</v>
      </c>
      <c r="F1110" s="6" t="s">
        <v>1573</v>
      </c>
      <c r="G1110" s="6"/>
      <c r="H1110" s="1"/>
      <c r="I1110" s="5"/>
      <c r="J1110" s="5"/>
      <c r="K1110" s="1"/>
      <c r="L1110" s="5"/>
      <c r="M1110" s="5"/>
      <c r="N1110" s="26"/>
      <c r="O1110" s="1"/>
      <c r="P1110" s="1"/>
      <c r="Q1110" s="1"/>
      <c r="R1110" s="1"/>
      <c r="S1110" s="1"/>
      <c r="T1110" s="1"/>
      <c r="U1110" s="1"/>
      <c r="V1110" s="5"/>
      <c r="W1110" s="5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37" t="e">
        <f>BQ1110+BP1110+BO1110+BN1110+BM1110+#REF!+#REF!+BG1110+BF1110+#REF!+BC1110+#REF!+#REF!+AY1110+#REF!+#REF!+#REF!+#REF!+AS1110+#REF!+#REF!+#REF!+#REF!+AM1110+AK1110+#REF!+#REF!+#REF!+AF1110+AD1110+AC1110+AB1110+BL1110+AA1110+Z1110+Y1110+X1110+U1110+T1110+S1110+R1110+Q1110+P1110+O1110+N1110+M1110+L1110+K1110+J1110+I1110+H1110</f>
        <v>#REF!</v>
      </c>
    </row>
    <row r="1111" spans="1:70" hidden="1">
      <c r="A1111" s="6" t="s">
        <v>1794</v>
      </c>
      <c r="B1111" s="6" t="s">
        <v>1795</v>
      </c>
      <c r="C1111" s="6" t="s">
        <v>151</v>
      </c>
      <c r="D1111" s="6"/>
      <c r="E1111" s="6" t="s">
        <v>152</v>
      </c>
      <c r="F1111" s="6" t="s">
        <v>1573</v>
      </c>
      <c r="G1111" s="6"/>
      <c r="H1111" s="1"/>
      <c r="I1111" s="5"/>
      <c r="J1111" s="5"/>
      <c r="K1111" s="1"/>
      <c r="L1111" s="5"/>
      <c r="M1111" s="5"/>
      <c r="N1111" s="26"/>
      <c r="O1111" s="1"/>
      <c r="P1111" s="1"/>
      <c r="Q1111" s="1"/>
      <c r="R1111" s="1"/>
      <c r="S1111" s="1"/>
      <c r="T1111" s="1"/>
      <c r="U1111" s="1"/>
      <c r="V1111" s="5"/>
      <c r="W1111" s="5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37" t="e">
        <f>BQ1111+BP1111+BO1111+BN1111+BM1111+#REF!+#REF!+BG1111+BF1111+#REF!+BC1111+#REF!+#REF!+AY1111+#REF!+#REF!+#REF!+#REF!+AS1111+#REF!+#REF!+#REF!+#REF!+AM1111+AK1111+#REF!+#REF!+#REF!+AF1111+AD1111+AC1111+AB1111+BL1111+AA1111+Z1111+Y1111+X1111+U1111+T1111+S1111+R1111+Q1111+P1111+O1111+N1111+M1111+L1111+K1111+J1111+I1111+H1111</f>
        <v>#REF!</v>
      </c>
    </row>
    <row r="1112" spans="1:70" hidden="1">
      <c r="A1112" s="6" t="s">
        <v>1796</v>
      </c>
      <c r="B1112" s="6" t="s">
        <v>1797</v>
      </c>
      <c r="C1112" s="6" t="s">
        <v>151</v>
      </c>
      <c r="D1112" s="6"/>
      <c r="E1112" s="6" t="s">
        <v>152</v>
      </c>
      <c r="F1112" s="6" t="s">
        <v>1573</v>
      </c>
      <c r="G1112" s="6"/>
      <c r="H1112" s="1"/>
      <c r="I1112" s="5"/>
      <c r="J1112" s="5"/>
      <c r="K1112" s="1"/>
      <c r="L1112" s="5"/>
      <c r="M1112" s="5"/>
      <c r="N1112" s="26"/>
      <c r="O1112" s="1"/>
      <c r="P1112" s="1"/>
      <c r="Q1112" s="1"/>
      <c r="R1112" s="1"/>
      <c r="S1112" s="1"/>
      <c r="T1112" s="1"/>
      <c r="U1112" s="1"/>
      <c r="V1112" s="5"/>
      <c r="W1112" s="5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37" t="e">
        <f>BQ1112+BP1112+BO1112+BN1112+BM1112+#REF!+#REF!+BG1112+BF1112+#REF!+BC1112+#REF!+#REF!+AY1112+#REF!+#REF!+#REF!+#REF!+AS1112+#REF!+#REF!+#REF!+#REF!+AM1112+AK1112+#REF!+#REF!+#REF!+AF1112+AD1112+AC1112+AB1112+BL1112+AA1112+Z1112+Y1112+X1112+U1112+T1112+S1112+R1112+Q1112+P1112+O1112+N1112+M1112+L1112+K1112+J1112+I1112+H1112</f>
        <v>#REF!</v>
      </c>
    </row>
    <row r="1113" spans="1:70" hidden="1">
      <c r="A1113" s="6" t="s">
        <v>6635</v>
      </c>
      <c r="B1113" s="6" t="s">
        <v>7685</v>
      </c>
      <c r="C1113" s="6" t="s">
        <v>151</v>
      </c>
      <c r="D1113" s="6"/>
      <c r="E1113" s="6" t="s">
        <v>8186</v>
      </c>
      <c r="F1113" s="6" t="s">
        <v>1573</v>
      </c>
      <c r="G1113" s="6"/>
      <c r="H1113" s="1"/>
      <c r="I1113" s="5"/>
      <c r="J1113" s="5"/>
      <c r="K1113" s="1"/>
      <c r="L1113" s="5"/>
      <c r="M1113" s="5"/>
      <c r="N1113" s="26"/>
      <c r="O1113" s="1"/>
      <c r="P1113" s="1"/>
      <c r="Q1113" s="1"/>
      <c r="R1113" s="1"/>
      <c r="S1113" s="1"/>
      <c r="T1113" s="1"/>
      <c r="U1113" s="1"/>
      <c r="V1113" s="5"/>
      <c r="W1113" s="5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37" t="e">
        <f>BQ1113+BP1113+BO1113+BN1113+BM1113+#REF!+#REF!+BG1113+BF1113+#REF!+BC1113+#REF!+#REF!+AY1113+#REF!+#REF!+#REF!+#REF!+AS1113+#REF!+#REF!+#REF!+#REF!+AM1113+AK1113+#REF!+#REF!+#REF!+AF1113+AD1113+AC1113+AB1113+BL1113+AA1113+Z1113+Y1113+X1113+U1113+T1113+S1113+R1113+Q1113+P1113+O1113+N1113+M1113+L1113+K1113+J1113+I1113+H1113</f>
        <v>#REF!</v>
      </c>
    </row>
    <row r="1114" spans="1:70" hidden="1">
      <c r="A1114" s="6" t="s">
        <v>7314</v>
      </c>
      <c r="B1114" s="6" t="s">
        <v>7686</v>
      </c>
      <c r="C1114" s="6" t="s">
        <v>151</v>
      </c>
      <c r="D1114" s="6"/>
      <c r="E1114" s="6" t="s">
        <v>8186</v>
      </c>
      <c r="F1114" s="6" t="s">
        <v>1573</v>
      </c>
      <c r="G1114" s="6"/>
      <c r="H1114" s="1"/>
      <c r="I1114" s="5"/>
      <c r="J1114" s="5"/>
      <c r="K1114" s="1"/>
      <c r="L1114" s="5"/>
      <c r="M1114" s="5"/>
      <c r="N1114" s="26"/>
      <c r="O1114" s="1"/>
      <c r="P1114" s="1"/>
      <c r="Q1114" s="1"/>
      <c r="R1114" s="1"/>
      <c r="S1114" s="1"/>
      <c r="T1114" s="1"/>
      <c r="U1114" s="1"/>
      <c r="V1114" s="5"/>
      <c r="W1114" s="5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37" t="e">
        <f>BQ1114+BP1114+BO1114+BN1114+BM1114+#REF!+#REF!+BG1114+BF1114+#REF!+BC1114+#REF!+#REF!+AY1114+#REF!+#REF!+#REF!+#REF!+AS1114+#REF!+#REF!+#REF!+#REF!+AM1114+AK1114+#REF!+#REF!+#REF!+AF1114+AD1114+AC1114+AB1114+BL1114+AA1114+Z1114+Y1114+X1114+U1114+T1114+S1114+R1114+Q1114+P1114+O1114+N1114+M1114+L1114+K1114+J1114+I1114+H1114</f>
        <v>#REF!</v>
      </c>
    </row>
    <row r="1115" spans="1:70" hidden="1">
      <c r="A1115" s="6" t="s">
        <v>1798</v>
      </c>
      <c r="B1115" s="6" t="s">
        <v>1799</v>
      </c>
      <c r="C1115" s="6" t="s">
        <v>151</v>
      </c>
      <c r="D1115" s="6"/>
      <c r="E1115" s="6" t="s">
        <v>152</v>
      </c>
      <c r="F1115" s="6" t="s">
        <v>1573</v>
      </c>
      <c r="G1115" s="6"/>
      <c r="H1115" s="1"/>
      <c r="I1115" s="5"/>
      <c r="J1115" s="5"/>
      <c r="K1115" s="1"/>
      <c r="L1115" s="5"/>
      <c r="M1115" s="5"/>
      <c r="N1115" s="26"/>
      <c r="O1115" s="1"/>
      <c r="P1115" s="1"/>
      <c r="Q1115" s="1"/>
      <c r="R1115" s="1"/>
      <c r="S1115" s="1"/>
      <c r="T1115" s="1"/>
      <c r="U1115" s="1"/>
      <c r="V1115" s="5"/>
      <c r="W1115" s="5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37" t="e">
        <f>BQ1115+BP1115+BO1115+BN1115+BM1115+#REF!+#REF!+BG1115+BF1115+#REF!+BC1115+#REF!+#REF!+AY1115+#REF!+#REF!+#REF!+#REF!+AS1115+#REF!+#REF!+#REF!+#REF!+AM1115+AK1115+#REF!+#REF!+#REF!+AF1115+AD1115+AC1115+AB1115+BL1115+AA1115+Z1115+Y1115+X1115+U1115+T1115+S1115+R1115+Q1115+P1115+O1115+N1115+M1115+L1115+K1115+J1115+I1115+H1115</f>
        <v>#REF!</v>
      </c>
    </row>
    <row r="1116" spans="1:70" hidden="1">
      <c r="A1116" s="6" t="s">
        <v>1800</v>
      </c>
      <c r="B1116" s="6" t="s">
        <v>1801</v>
      </c>
      <c r="C1116" s="6" t="s">
        <v>151</v>
      </c>
      <c r="D1116" s="6"/>
      <c r="E1116" s="6" t="s">
        <v>152</v>
      </c>
      <c r="F1116" s="6" t="s">
        <v>1573</v>
      </c>
      <c r="G1116" s="6"/>
      <c r="H1116" s="1"/>
      <c r="I1116" s="5"/>
      <c r="J1116" s="5"/>
      <c r="K1116" s="1"/>
      <c r="L1116" s="5"/>
      <c r="M1116" s="5"/>
      <c r="N1116" s="26"/>
      <c r="O1116" s="1"/>
      <c r="P1116" s="1"/>
      <c r="Q1116" s="1"/>
      <c r="R1116" s="1"/>
      <c r="S1116" s="1"/>
      <c r="T1116" s="1"/>
      <c r="U1116" s="1"/>
      <c r="V1116" s="5"/>
      <c r="W1116" s="5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37" t="e">
        <f>BQ1116+BP1116+BO1116+BN1116+BM1116+#REF!+#REF!+BG1116+BF1116+#REF!+BC1116+#REF!+#REF!+AY1116+#REF!+#REF!+#REF!+#REF!+AS1116+#REF!+#REF!+#REF!+#REF!+AM1116+AK1116+#REF!+#REF!+#REF!+AF1116+AD1116+AC1116+AB1116+BL1116+AA1116+Z1116+Y1116+X1116+U1116+T1116+S1116+R1116+Q1116+P1116+O1116+N1116+M1116+L1116+K1116+J1116+I1116+H1116</f>
        <v>#REF!</v>
      </c>
    </row>
    <row r="1117" spans="1:70" hidden="1">
      <c r="A1117" s="6" t="s">
        <v>1802</v>
      </c>
      <c r="B1117" s="6" t="s">
        <v>1803</v>
      </c>
      <c r="C1117" s="6" t="s">
        <v>151</v>
      </c>
      <c r="D1117" s="6"/>
      <c r="E1117" s="6" t="s">
        <v>152</v>
      </c>
      <c r="F1117" s="6" t="s">
        <v>1573</v>
      </c>
      <c r="G1117" s="6"/>
      <c r="H1117" s="1"/>
      <c r="I1117" s="5"/>
      <c r="J1117" s="5"/>
      <c r="K1117" s="1"/>
      <c r="L1117" s="5"/>
      <c r="M1117" s="5"/>
      <c r="N1117" s="26"/>
      <c r="O1117" s="1"/>
      <c r="P1117" s="1"/>
      <c r="Q1117" s="1"/>
      <c r="R1117" s="1"/>
      <c r="S1117" s="1"/>
      <c r="T1117" s="1"/>
      <c r="U1117" s="1"/>
      <c r="V1117" s="5"/>
      <c r="W1117" s="5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37" t="e">
        <f>BQ1117+BP1117+BO1117+BN1117+BM1117+#REF!+#REF!+BG1117+BF1117+#REF!+BC1117+#REF!+#REF!+AY1117+#REF!+#REF!+#REF!+#REF!+AS1117+#REF!+#REF!+#REF!+#REF!+AM1117+AK1117+#REF!+#REF!+#REF!+AF1117+AD1117+AC1117+AB1117+BL1117+AA1117+Z1117+Y1117+X1117+U1117+T1117+S1117+R1117+Q1117+P1117+O1117+N1117+M1117+L1117+K1117+J1117+I1117+H1117</f>
        <v>#REF!</v>
      </c>
    </row>
    <row r="1118" spans="1:70" hidden="1">
      <c r="A1118" s="6" t="s">
        <v>1722</v>
      </c>
      <c r="B1118" s="6" t="s">
        <v>1723</v>
      </c>
      <c r="C1118" s="6" t="s">
        <v>7</v>
      </c>
      <c r="D1118" s="6" t="s">
        <v>67</v>
      </c>
      <c r="E1118" s="6" t="s">
        <v>67</v>
      </c>
      <c r="F1118" s="6" t="s">
        <v>1573</v>
      </c>
      <c r="G1118" s="6"/>
      <c r="H1118" s="1"/>
      <c r="I1118" s="5"/>
      <c r="J1118" s="5"/>
      <c r="K1118" s="1"/>
      <c r="L1118" s="5"/>
      <c r="M1118" s="5"/>
      <c r="N1118" s="26"/>
      <c r="O1118" s="1"/>
      <c r="P1118" s="1"/>
      <c r="Q1118" s="1"/>
      <c r="R1118" s="1"/>
      <c r="S1118" s="1"/>
      <c r="T1118" s="1"/>
      <c r="U1118" s="1"/>
      <c r="V1118" s="5"/>
      <c r="W1118" s="5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37" t="e">
        <f>BQ1118+BP1118+BO1118+BN1118+BM1118+#REF!+#REF!+BG1118+BF1118+#REF!+BC1118+#REF!+#REF!+AY1118+#REF!+#REF!+#REF!+#REF!+AS1118+#REF!+#REF!+#REF!+#REF!+AM1118+AK1118+#REF!+#REF!+#REF!+AF1118+AD1118+AC1118+AB1118+BL1118+AA1118+Z1118+Y1118+X1118+U1118+T1118+S1118+R1118+Q1118+P1118+O1118+N1118+M1118+L1118+K1118+J1118+I1118+H1118</f>
        <v>#REF!</v>
      </c>
    </row>
    <row r="1119" spans="1:70" hidden="1">
      <c r="A1119" s="6" t="s">
        <v>1724</v>
      </c>
      <c r="B1119" s="6" t="s">
        <v>1725</v>
      </c>
      <c r="C1119" s="6" t="s">
        <v>7</v>
      </c>
      <c r="D1119" s="6" t="s">
        <v>18</v>
      </c>
      <c r="E1119" s="6" t="s">
        <v>13</v>
      </c>
      <c r="F1119" s="6" t="s">
        <v>1573</v>
      </c>
      <c r="G1119" s="6"/>
      <c r="H1119" s="1"/>
      <c r="I1119" s="5"/>
      <c r="J1119" s="5"/>
      <c r="K1119" s="1"/>
      <c r="L1119" s="5"/>
      <c r="M1119" s="5"/>
      <c r="N1119" s="26"/>
      <c r="O1119" s="1"/>
      <c r="P1119" s="1"/>
      <c r="Q1119" s="1"/>
      <c r="R1119" s="1"/>
      <c r="S1119" s="1"/>
      <c r="T1119" s="1"/>
      <c r="U1119" s="1"/>
      <c r="V1119" s="5"/>
      <c r="W1119" s="5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37" t="e">
        <f>BQ1119+BP1119+BO1119+BN1119+BM1119+#REF!+#REF!+BG1119+BF1119+#REF!+BC1119+#REF!+#REF!+AY1119+#REF!+#REF!+#REF!+#REF!+AS1119+#REF!+#REF!+#REF!+#REF!+AM1119+AK1119+#REF!+#REF!+#REF!+AF1119+AD1119+AC1119+AB1119+BL1119+AA1119+Z1119+Y1119+X1119+U1119+T1119+S1119+R1119+Q1119+P1119+O1119+N1119+M1119+L1119+K1119+J1119+I1119+H1119</f>
        <v>#REF!</v>
      </c>
    </row>
    <row r="1120" spans="1:70" hidden="1">
      <c r="A1120" s="6" t="s">
        <v>6636</v>
      </c>
      <c r="B1120" s="6" t="s">
        <v>7687</v>
      </c>
      <c r="C1120" s="6" t="s">
        <v>151</v>
      </c>
      <c r="D1120" s="6"/>
      <c r="E1120" s="6" t="s">
        <v>8186</v>
      </c>
      <c r="F1120" s="6" t="s">
        <v>1573</v>
      </c>
      <c r="G1120" s="6"/>
      <c r="H1120" s="1"/>
      <c r="I1120" s="5"/>
      <c r="J1120" s="5"/>
      <c r="K1120" s="1"/>
      <c r="L1120" s="5"/>
      <c r="M1120" s="5"/>
      <c r="N1120" s="26"/>
      <c r="O1120" s="1"/>
      <c r="P1120" s="1"/>
      <c r="Q1120" s="1"/>
      <c r="R1120" s="1"/>
      <c r="S1120" s="1"/>
      <c r="T1120" s="1"/>
      <c r="U1120" s="1"/>
      <c r="V1120" s="5"/>
      <c r="W1120" s="5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37" t="e">
        <f>BQ1120+BP1120+BO1120+BN1120+BM1120+#REF!+#REF!+BG1120+BF1120+#REF!+BC1120+#REF!+#REF!+AY1120+#REF!+#REF!+#REF!+#REF!+AS1120+#REF!+#REF!+#REF!+#REF!+AM1120+AK1120+#REF!+#REF!+#REF!+AF1120+AD1120+AC1120+AB1120+BL1120+AA1120+Z1120+Y1120+X1120+U1120+T1120+S1120+R1120+Q1120+P1120+O1120+N1120+M1120+L1120+K1120+J1120+I1120+H1120</f>
        <v>#REF!</v>
      </c>
    </row>
    <row r="1121" spans="1:70" hidden="1">
      <c r="A1121" s="6" t="s">
        <v>1804</v>
      </c>
      <c r="B1121" s="6" t="s">
        <v>7688</v>
      </c>
      <c r="C1121" s="6" t="s">
        <v>151</v>
      </c>
      <c r="D1121" s="6"/>
      <c r="E1121" s="6" t="s">
        <v>8202</v>
      </c>
      <c r="F1121" s="6" t="s">
        <v>1573</v>
      </c>
      <c r="G1121" s="6"/>
      <c r="H1121" s="1"/>
      <c r="I1121" s="5"/>
      <c r="J1121" s="5"/>
      <c r="K1121" s="1"/>
      <c r="L1121" s="5"/>
      <c r="M1121" s="5"/>
      <c r="N1121" s="26"/>
      <c r="O1121" s="1"/>
      <c r="P1121" s="1"/>
      <c r="Q1121" s="1"/>
      <c r="R1121" s="1"/>
      <c r="S1121" s="1"/>
      <c r="T1121" s="1"/>
      <c r="U1121" s="1"/>
      <c r="V1121" s="5"/>
      <c r="W1121" s="5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37" t="e">
        <f>BQ1121+BP1121+BO1121+BN1121+BM1121+#REF!+#REF!+BG1121+BF1121+#REF!+BC1121+#REF!+#REF!+AY1121+#REF!+#REF!+#REF!+#REF!+AS1121+#REF!+#REF!+#REF!+#REF!+AM1121+AK1121+#REF!+#REF!+#REF!+AF1121+AD1121+AC1121+AB1121+BL1121+AA1121+Z1121+Y1121+X1121+U1121+T1121+S1121+R1121+Q1121+P1121+O1121+N1121+M1121+L1121+K1121+J1121+I1121+H1121</f>
        <v>#REF!</v>
      </c>
    </row>
    <row r="1122" spans="1:70" hidden="1">
      <c r="A1122" s="6" t="s">
        <v>1805</v>
      </c>
      <c r="B1122" s="6" t="s">
        <v>7689</v>
      </c>
      <c r="C1122" s="6" t="s">
        <v>151</v>
      </c>
      <c r="D1122" s="6"/>
      <c r="E1122" s="6" t="s">
        <v>152</v>
      </c>
      <c r="F1122" s="6" t="s">
        <v>1573</v>
      </c>
      <c r="G1122" s="6"/>
      <c r="H1122" s="1"/>
      <c r="I1122" s="5"/>
      <c r="J1122" s="5"/>
      <c r="K1122" s="1"/>
      <c r="L1122" s="5"/>
      <c r="M1122" s="5"/>
      <c r="N1122" s="26"/>
      <c r="O1122" s="1"/>
      <c r="P1122" s="1"/>
      <c r="Q1122" s="1"/>
      <c r="R1122" s="1"/>
      <c r="S1122" s="1"/>
      <c r="T1122" s="1"/>
      <c r="U1122" s="1"/>
      <c r="V1122" s="5"/>
      <c r="W1122" s="5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37" t="e">
        <f>BQ1122+BP1122+BO1122+BN1122+BM1122+#REF!+#REF!+BG1122+BF1122+#REF!+BC1122+#REF!+#REF!+AY1122+#REF!+#REF!+#REF!+#REF!+AS1122+#REF!+#REF!+#REF!+#REF!+AM1122+AK1122+#REF!+#REF!+#REF!+AF1122+AD1122+AC1122+AB1122+BL1122+AA1122+Z1122+Y1122+X1122+U1122+T1122+S1122+R1122+Q1122+P1122+O1122+N1122+M1122+L1122+K1122+J1122+I1122+H1122</f>
        <v>#REF!</v>
      </c>
    </row>
    <row r="1123" spans="1:70" hidden="1">
      <c r="A1123" s="6" t="s">
        <v>1806</v>
      </c>
      <c r="B1123" s="6" t="s">
        <v>7690</v>
      </c>
      <c r="C1123" s="6" t="s">
        <v>151</v>
      </c>
      <c r="D1123" s="6"/>
      <c r="E1123" s="6" t="s">
        <v>152</v>
      </c>
      <c r="F1123" s="6" t="s">
        <v>1573</v>
      </c>
      <c r="G1123" s="6"/>
      <c r="H1123" s="1"/>
      <c r="I1123" s="5"/>
      <c r="J1123" s="5"/>
      <c r="K1123" s="1"/>
      <c r="L1123" s="5"/>
      <c r="M1123" s="5"/>
      <c r="N1123" s="26"/>
      <c r="O1123" s="1"/>
      <c r="P1123" s="1"/>
      <c r="Q1123" s="1"/>
      <c r="R1123" s="1"/>
      <c r="S1123" s="1"/>
      <c r="T1123" s="1"/>
      <c r="U1123" s="1"/>
      <c r="V1123" s="5"/>
      <c r="W1123" s="5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37" t="e">
        <f>BQ1123+BP1123+BO1123+BN1123+BM1123+#REF!+#REF!+BG1123+BF1123+#REF!+BC1123+#REF!+#REF!+AY1123+#REF!+#REF!+#REF!+#REF!+AS1123+#REF!+#REF!+#REF!+#REF!+AM1123+AK1123+#REF!+#REF!+#REF!+AF1123+AD1123+AC1123+AB1123+BL1123+AA1123+Z1123+Y1123+X1123+U1123+T1123+S1123+R1123+Q1123+P1123+O1123+N1123+M1123+L1123+K1123+J1123+I1123+H1123</f>
        <v>#REF!</v>
      </c>
    </row>
    <row r="1124" spans="1:70" hidden="1">
      <c r="A1124" s="6" t="s">
        <v>1807</v>
      </c>
      <c r="B1124" s="6" t="s">
        <v>7691</v>
      </c>
      <c r="C1124" s="6" t="s">
        <v>151</v>
      </c>
      <c r="D1124" s="6"/>
      <c r="E1124" s="6" t="s">
        <v>152</v>
      </c>
      <c r="F1124" s="6" t="s">
        <v>1573</v>
      </c>
      <c r="G1124" s="6"/>
      <c r="H1124" s="1"/>
      <c r="I1124" s="5"/>
      <c r="J1124" s="5"/>
      <c r="K1124" s="1"/>
      <c r="L1124" s="5"/>
      <c r="M1124" s="5"/>
      <c r="N1124" s="26"/>
      <c r="O1124" s="1"/>
      <c r="P1124" s="1"/>
      <c r="Q1124" s="1"/>
      <c r="R1124" s="1"/>
      <c r="S1124" s="1"/>
      <c r="T1124" s="1"/>
      <c r="U1124" s="1"/>
      <c r="V1124" s="5"/>
      <c r="W1124" s="5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37" t="e">
        <f>BQ1124+BP1124+BO1124+BN1124+BM1124+#REF!+#REF!+BG1124+BF1124+#REF!+BC1124+#REF!+#REF!+AY1124+#REF!+#REF!+#REF!+#REF!+AS1124+#REF!+#REF!+#REF!+#REF!+AM1124+AK1124+#REF!+#REF!+#REF!+AF1124+AD1124+AC1124+AB1124+BL1124+AA1124+Z1124+Y1124+X1124+U1124+T1124+S1124+R1124+Q1124+P1124+O1124+N1124+M1124+L1124+K1124+J1124+I1124+H1124</f>
        <v>#REF!</v>
      </c>
    </row>
    <row r="1125" spans="1:70" hidden="1">
      <c r="A1125" s="6" t="s">
        <v>1808</v>
      </c>
      <c r="B1125" s="6" t="s">
        <v>1809</v>
      </c>
      <c r="C1125" s="6" t="s">
        <v>151</v>
      </c>
      <c r="D1125" s="6"/>
      <c r="E1125" s="6" t="s">
        <v>152</v>
      </c>
      <c r="F1125" s="6" t="s">
        <v>1573</v>
      </c>
      <c r="G1125" s="6"/>
      <c r="H1125" s="1"/>
      <c r="I1125" s="5"/>
      <c r="J1125" s="5"/>
      <c r="K1125" s="1"/>
      <c r="L1125" s="5"/>
      <c r="M1125" s="5"/>
      <c r="N1125" s="26"/>
      <c r="O1125" s="1"/>
      <c r="P1125" s="1"/>
      <c r="Q1125" s="1"/>
      <c r="R1125" s="1"/>
      <c r="S1125" s="1"/>
      <c r="T1125" s="1"/>
      <c r="U1125" s="1"/>
      <c r="V1125" s="5"/>
      <c r="W1125" s="5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37" t="e">
        <f>BQ1125+BP1125+BO1125+BN1125+BM1125+#REF!+#REF!+BG1125+BF1125+#REF!+BC1125+#REF!+#REF!+AY1125+#REF!+#REF!+#REF!+#REF!+AS1125+#REF!+#REF!+#REF!+#REF!+AM1125+AK1125+#REF!+#REF!+#REF!+AF1125+AD1125+AC1125+AB1125+BL1125+AA1125+Z1125+Y1125+X1125+U1125+T1125+S1125+R1125+Q1125+P1125+O1125+N1125+M1125+L1125+K1125+J1125+I1125+H1125</f>
        <v>#REF!</v>
      </c>
    </row>
    <row r="1126" spans="1:70" hidden="1">
      <c r="A1126" s="6" t="s">
        <v>1810</v>
      </c>
      <c r="B1126" s="6" t="s">
        <v>1811</v>
      </c>
      <c r="C1126" s="6" t="s">
        <v>151</v>
      </c>
      <c r="D1126" s="6"/>
      <c r="E1126" s="6" t="s">
        <v>152</v>
      </c>
      <c r="F1126" s="6" t="s">
        <v>1573</v>
      </c>
      <c r="G1126" s="6"/>
      <c r="H1126" s="1"/>
      <c r="I1126" s="5"/>
      <c r="J1126" s="5"/>
      <c r="K1126" s="1"/>
      <c r="L1126" s="5"/>
      <c r="M1126" s="5"/>
      <c r="N1126" s="26"/>
      <c r="O1126" s="1"/>
      <c r="P1126" s="1"/>
      <c r="Q1126" s="1"/>
      <c r="R1126" s="1"/>
      <c r="S1126" s="1"/>
      <c r="T1126" s="1"/>
      <c r="U1126" s="1"/>
      <c r="V1126" s="5"/>
      <c r="W1126" s="5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37" t="e">
        <f>BQ1126+BP1126+BO1126+BN1126+BM1126+#REF!+#REF!+BG1126+BF1126+#REF!+BC1126+#REF!+#REF!+AY1126+#REF!+#REF!+#REF!+#REF!+AS1126+#REF!+#REF!+#REF!+#REF!+AM1126+AK1126+#REF!+#REF!+#REF!+AF1126+AD1126+AC1126+AB1126+BL1126+AA1126+Z1126+Y1126+X1126+U1126+T1126+S1126+R1126+Q1126+P1126+O1126+N1126+M1126+L1126+K1126+J1126+I1126+H1126</f>
        <v>#REF!</v>
      </c>
    </row>
    <row r="1127" spans="1:70" hidden="1">
      <c r="A1127" s="6" t="s">
        <v>1812</v>
      </c>
      <c r="B1127" s="6" t="s">
        <v>1813</v>
      </c>
      <c r="C1127" s="6" t="s">
        <v>151</v>
      </c>
      <c r="D1127" s="6"/>
      <c r="E1127" s="6" t="s">
        <v>152</v>
      </c>
      <c r="F1127" s="6" t="s">
        <v>1573</v>
      </c>
      <c r="G1127" s="6"/>
      <c r="H1127" s="1"/>
      <c r="I1127" s="5"/>
      <c r="J1127" s="5"/>
      <c r="K1127" s="1"/>
      <c r="L1127" s="5"/>
      <c r="M1127" s="5"/>
      <c r="N1127" s="26"/>
      <c r="O1127" s="1"/>
      <c r="P1127" s="1"/>
      <c r="Q1127" s="1"/>
      <c r="R1127" s="1"/>
      <c r="S1127" s="1"/>
      <c r="T1127" s="1"/>
      <c r="U1127" s="1"/>
      <c r="V1127" s="5"/>
      <c r="W1127" s="5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37" t="e">
        <f>BQ1127+BP1127+BO1127+BN1127+BM1127+#REF!+#REF!+BG1127+BF1127+#REF!+BC1127+#REF!+#REF!+AY1127+#REF!+#REF!+#REF!+#REF!+AS1127+#REF!+#REF!+#REF!+#REF!+AM1127+AK1127+#REF!+#REF!+#REF!+AF1127+AD1127+AC1127+AB1127+BL1127+AA1127+Z1127+Y1127+X1127+U1127+T1127+S1127+R1127+Q1127+P1127+O1127+N1127+M1127+L1127+K1127+J1127+I1127+H1127</f>
        <v>#REF!</v>
      </c>
    </row>
    <row r="1128" spans="1:70" hidden="1">
      <c r="A1128" s="6" t="s">
        <v>6637</v>
      </c>
      <c r="B1128" s="6" t="s">
        <v>7692</v>
      </c>
      <c r="C1128" s="6" t="s">
        <v>151</v>
      </c>
      <c r="D1128" s="6"/>
      <c r="E1128" s="6" t="s">
        <v>8192</v>
      </c>
      <c r="F1128" s="6" t="s">
        <v>1573</v>
      </c>
      <c r="G1128" s="6"/>
      <c r="H1128" s="1"/>
      <c r="I1128" s="5"/>
      <c r="J1128" s="5"/>
      <c r="K1128" s="1"/>
      <c r="L1128" s="5"/>
      <c r="M1128" s="5"/>
      <c r="N1128" s="26"/>
      <c r="O1128" s="1"/>
      <c r="P1128" s="1"/>
      <c r="Q1128" s="1"/>
      <c r="R1128" s="1"/>
      <c r="S1128" s="1"/>
      <c r="T1128" s="1"/>
      <c r="U1128" s="1"/>
      <c r="V1128" s="5"/>
      <c r="W1128" s="5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37" t="e">
        <f>BQ1128+BP1128+BO1128+BN1128+BM1128+#REF!+#REF!+BG1128+BF1128+#REF!+BC1128+#REF!+#REF!+AY1128+#REF!+#REF!+#REF!+#REF!+AS1128+#REF!+#REF!+#REF!+#REF!+AM1128+AK1128+#REF!+#REF!+#REF!+AF1128+AD1128+AC1128+AB1128+BL1128+AA1128+Z1128+Y1128+X1128+U1128+T1128+S1128+R1128+Q1128+P1128+O1128+N1128+M1128+L1128+K1128+J1128+I1128+H1128</f>
        <v>#REF!</v>
      </c>
    </row>
    <row r="1129" spans="1:70" hidden="1">
      <c r="A1129" s="6" t="s">
        <v>1814</v>
      </c>
      <c r="B1129" s="6" t="s">
        <v>1815</v>
      </c>
      <c r="C1129" s="6" t="s">
        <v>7</v>
      </c>
      <c r="D1129" s="6" t="s">
        <v>8180</v>
      </c>
      <c r="E1129" s="6" t="s">
        <v>21</v>
      </c>
      <c r="F1129" s="6" t="s">
        <v>1816</v>
      </c>
      <c r="G1129" s="6"/>
      <c r="H1129" s="1"/>
      <c r="I1129" s="5"/>
      <c r="J1129" s="5"/>
      <c r="K1129" s="1"/>
      <c r="L1129" s="5"/>
      <c r="M1129" s="5"/>
      <c r="N1129" s="26"/>
      <c r="O1129" s="1"/>
      <c r="P1129" s="1"/>
      <c r="Q1129" s="1"/>
      <c r="R1129" s="1"/>
      <c r="S1129" s="1"/>
      <c r="T1129" s="1"/>
      <c r="U1129" s="1"/>
      <c r="V1129" s="5"/>
      <c r="W1129" s="5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37" t="e">
        <f>BQ1129+BP1129+BO1129+BN1129+BM1129+#REF!+#REF!+BG1129+BF1129+#REF!+BC1129+#REF!+#REF!+AY1129+#REF!+#REF!+#REF!+#REF!+AS1129+#REF!+#REF!+#REF!+#REF!+AM1129+AK1129+#REF!+#REF!+#REF!+AF1129+AD1129+AC1129+AB1129+BL1129+AA1129+Z1129+Y1129+X1129+U1129+T1129+S1129+R1129+Q1129+P1129+O1129+N1129+M1129+L1129+K1129+J1129+I1129+H1129</f>
        <v>#REF!</v>
      </c>
    </row>
    <row r="1130" spans="1:70" hidden="1">
      <c r="A1130" s="6" t="s">
        <v>1817</v>
      </c>
      <c r="B1130" s="6" t="s">
        <v>1818</v>
      </c>
      <c r="C1130" s="6" t="s">
        <v>7</v>
      </c>
      <c r="D1130" s="6" t="s">
        <v>18</v>
      </c>
      <c r="E1130" s="6" t="s">
        <v>31</v>
      </c>
      <c r="F1130" s="6" t="s">
        <v>1816</v>
      </c>
      <c r="G1130" s="6"/>
      <c r="H1130" s="1"/>
      <c r="I1130" s="5"/>
      <c r="J1130" s="5"/>
      <c r="K1130" s="1"/>
      <c r="L1130" s="5"/>
      <c r="M1130" s="5"/>
      <c r="N1130" s="26"/>
      <c r="O1130" s="1"/>
      <c r="P1130" s="1"/>
      <c r="Q1130" s="1"/>
      <c r="R1130" s="1"/>
      <c r="S1130" s="1"/>
      <c r="T1130" s="1"/>
      <c r="U1130" s="1"/>
      <c r="V1130" s="5"/>
      <c r="W1130" s="5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37" t="e">
        <f>BQ1130+BP1130+BO1130+BN1130+BM1130+#REF!+#REF!+BG1130+BF1130+#REF!+BC1130+#REF!+#REF!+AY1130+#REF!+#REF!+#REF!+#REF!+AS1130+#REF!+#REF!+#REF!+#REF!+AM1130+AK1130+#REF!+#REF!+#REF!+AF1130+AD1130+AC1130+AB1130+BL1130+AA1130+Z1130+Y1130+X1130+U1130+T1130+S1130+R1130+Q1130+P1130+O1130+N1130+M1130+L1130+K1130+J1130+I1130+H1130</f>
        <v>#REF!</v>
      </c>
    </row>
    <row r="1131" spans="1:70" hidden="1">
      <c r="A1131" s="6" t="s">
        <v>1819</v>
      </c>
      <c r="B1131" s="6" t="s">
        <v>1820</v>
      </c>
      <c r="C1131" s="6" t="s">
        <v>7</v>
      </c>
      <c r="D1131" s="6" t="s">
        <v>18</v>
      </c>
      <c r="E1131" s="6" t="s">
        <v>31</v>
      </c>
      <c r="F1131" s="6" t="s">
        <v>1816</v>
      </c>
      <c r="G1131" s="6"/>
      <c r="H1131" s="1"/>
      <c r="I1131" s="5"/>
      <c r="J1131" s="5"/>
      <c r="K1131" s="1"/>
      <c r="L1131" s="5"/>
      <c r="M1131" s="5"/>
      <c r="N1131" s="26"/>
      <c r="O1131" s="1"/>
      <c r="P1131" s="1"/>
      <c r="Q1131" s="1"/>
      <c r="R1131" s="1"/>
      <c r="S1131" s="1"/>
      <c r="T1131" s="1"/>
      <c r="U1131" s="1"/>
      <c r="V1131" s="5"/>
      <c r="W1131" s="5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37" t="e">
        <f>BQ1131+BP1131+BO1131+BN1131+BM1131+#REF!+#REF!+BG1131+BF1131+#REF!+BC1131+#REF!+#REF!+AY1131+#REF!+#REF!+#REF!+#REF!+AS1131+#REF!+#REF!+#REF!+#REF!+AM1131+AK1131+#REF!+#REF!+#REF!+AF1131+AD1131+AC1131+AB1131+BL1131+AA1131+Z1131+Y1131+X1131+U1131+T1131+S1131+R1131+Q1131+P1131+O1131+N1131+M1131+L1131+K1131+J1131+I1131+H1131</f>
        <v>#REF!</v>
      </c>
    </row>
    <row r="1132" spans="1:70" hidden="1">
      <c r="A1132" s="6" t="s">
        <v>1821</v>
      </c>
      <c r="B1132" s="6" t="s">
        <v>1822</v>
      </c>
      <c r="C1132" s="6" t="s">
        <v>7</v>
      </c>
      <c r="D1132" s="6" t="s">
        <v>18</v>
      </c>
      <c r="E1132" s="6" t="s">
        <v>21</v>
      </c>
      <c r="F1132" s="6" t="s">
        <v>1816</v>
      </c>
      <c r="G1132" s="6"/>
      <c r="H1132" s="1"/>
      <c r="I1132" s="5"/>
      <c r="J1132" s="5"/>
      <c r="K1132" s="1"/>
      <c r="L1132" s="5"/>
      <c r="M1132" s="5"/>
      <c r="N1132" s="26"/>
      <c r="O1132" s="1"/>
      <c r="P1132" s="1"/>
      <c r="Q1132" s="1"/>
      <c r="R1132" s="1"/>
      <c r="S1132" s="1"/>
      <c r="T1132" s="1"/>
      <c r="U1132" s="1"/>
      <c r="V1132" s="5"/>
      <c r="W1132" s="5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37" t="e">
        <f>BQ1132+BP1132+BO1132+BN1132+BM1132+#REF!+#REF!+BG1132+BF1132+#REF!+BC1132+#REF!+#REF!+AY1132+#REF!+#REF!+#REF!+#REF!+AS1132+#REF!+#REF!+#REF!+#REF!+AM1132+AK1132+#REF!+#REF!+#REF!+AF1132+AD1132+AC1132+AB1132+BL1132+AA1132+Z1132+Y1132+X1132+U1132+T1132+S1132+R1132+Q1132+P1132+O1132+N1132+M1132+L1132+K1132+J1132+I1132+H1132</f>
        <v>#REF!</v>
      </c>
    </row>
    <row r="1133" spans="1:70" hidden="1">
      <c r="A1133" s="6" t="s">
        <v>1925</v>
      </c>
      <c r="B1133" s="6" t="s">
        <v>1926</v>
      </c>
      <c r="C1133" s="6" t="s">
        <v>151</v>
      </c>
      <c r="D1133" s="6"/>
      <c r="E1133" s="6" t="s">
        <v>152</v>
      </c>
      <c r="F1133" s="6" t="s">
        <v>1816</v>
      </c>
      <c r="G1133" s="6"/>
      <c r="H1133" s="1"/>
      <c r="I1133" s="5"/>
      <c r="J1133" s="5"/>
      <c r="K1133" s="1"/>
      <c r="L1133" s="5"/>
      <c r="M1133" s="5"/>
      <c r="N1133" s="26"/>
      <c r="O1133" s="1"/>
      <c r="P1133" s="1"/>
      <c r="Q1133" s="1"/>
      <c r="R1133" s="1"/>
      <c r="S1133" s="1"/>
      <c r="T1133" s="1"/>
      <c r="U1133" s="1"/>
      <c r="V1133" s="5"/>
      <c r="W1133" s="5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37" t="e">
        <f>BQ1133+BP1133+BO1133+BN1133+BM1133+#REF!+#REF!+BG1133+BF1133+#REF!+BC1133+#REF!+#REF!+AY1133+#REF!+#REF!+#REF!+#REF!+AS1133+#REF!+#REF!+#REF!+#REF!+AM1133+AK1133+#REF!+#REF!+#REF!+AF1133+AD1133+AC1133+AB1133+BL1133+AA1133+Z1133+Y1133+X1133+U1133+T1133+S1133+R1133+Q1133+P1133+O1133+N1133+M1133+L1133+K1133+J1133+I1133+H1133</f>
        <v>#REF!</v>
      </c>
    </row>
    <row r="1134" spans="1:70" hidden="1">
      <c r="A1134" s="6" t="s">
        <v>1823</v>
      </c>
      <c r="B1134" s="6" t="s">
        <v>1824</v>
      </c>
      <c r="C1134" s="6" t="s">
        <v>7</v>
      </c>
      <c r="D1134" s="6" t="s">
        <v>18</v>
      </c>
      <c r="E1134" s="6" t="s">
        <v>13</v>
      </c>
      <c r="F1134" s="6" t="s">
        <v>1816</v>
      </c>
      <c r="G1134" s="6"/>
      <c r="H1134" s="1"/>
      <c r="I1134" s="5"/>
      <c r="J1134" s="5"/>
      <c r="K1134" s="1"/>
      <c r="L1134" s="5"/>
      <c r="M1134" s="5"/>
      <c r="N1134" s="26"/>
      <c r="O1134" s="1"/>
      <c r="P1134" s="1"/>
      <c r="Q1134" s="1"/>
      <c r="R1134" s="1"/>
      <c r="S1134" s="1"/>
      <c r="T1134" s="1"/>
      <c r="U1134" s="1"/>
      <c r="V1134" s="5"/>
      <c r="W1134" s="5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37" t="e">
        <f>BQ1134+BP1134+BO1134+BN1134+BM1134+#REF!+#REF!+BG1134+BF1134+#REF!+BC1134+#REF!+#REF!+AY1134+#REF!+#REF!+#REF!+#REF!+AS1134+#REF!+#REF!+#REF!+#REF!+AM1134+AK1134+#REF!+#REF!+#REF!+AF1134+AD1134+AC1134+AB1134+BL1134+AA1134+Z1134+Y1134+X1134+U1134+T1134+S1134+R1134+Q1134+P1134+O1134+N1134+M1134+L1134+K1134+J1134+I1134+H1134</f>
        <v>#REF!</v>
      </c>
    </row>
    <row r="1135" spans="1:70">
      <c r="A1135" s="7" t="s">
        <v>1825</v>
      </c>
      <c r="B1135" s="7" t="s">
        <v>1826</v>
      </c>
      <c r="C1135" s="7" t="s">
        <v>7</v>
      </c>
      <c r="D1135" s="7" t="s">
        <v>8180</v>
      </c>
      <c r="E1135" s="7" t="s">
        <v>21</v>
      </c>
      <c r="F1135" s="7" t="s">
        <v>1816</v>
      </c>
      <c r="G1135" s="25"/>
      <c r="H1135" s="1"/>
      <c r="I1135" s="5"/>
      <c r="J1135" s="5"/>
      <c r="K1135" s="1"/>
      <c r="L1135" s="5"/>
      <c r="M1135" s="5"/>
      <c r="N1135" s="26"/>
      <c r="O1135" s="1"/>
      <c r="P1135" s="1">
        <f>1000*8.72958</f>
        <v>8729.58</v>
      </c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37">
        <f>BQ1135+BP1135+BO1135+BN1135+BM1135+BG1135+BF1135+BC1135+AY1135+AS1135+AM1135+AL1135+AK1135+AF1135+AE1135+AD1135+AC1135+AB1135+BK1135+BL1135+AA1135+Z1135+Y1135+X1135+V1135+U1135+T1135+S1135+R1135+Q1135+P1135+O1135+N1135+M1135+L1135+K1135+J1135+I1135+H1135+G1135+AX1135+W1135</f>
        <v>8729.58</v>
      </c>
    </row>
    <row r="1136" spans="1:70" hidden="1">
      <c r="A1136" s="6" t="s">
        <v>1827</v>
      </c>
      <c r="B1136" s="6" t="s">
        <v>1828</v>
      </c>
      <c r="C1136" s="6" t="s">
        <v>7</v>
      </c>
      <c r="D1136" s="6" t="s">
        <v>8180</v>
      </c>
      <c r="E1136" s="6" t="s">
        <v>21</v>
      </c>
      <c r="F1136" s="6" t="s">
        <v>1816</v>
      </c>
      <c r="G1136" s="6"/>
      <c r="H1136" s="1"/>
      <c r="I1136" s="5"/>
      <c r="J1136" s="5"/>
      <c r="K1136" s="1"/>
      <c r="L1136" s="5"/>
      <c r="M1136" s="5"/>
      <c r="N1136" s="26"/>
      <c r="O1136" s="1"/>
      <c r="P1136" s="1"/>
      <c r="Q1136" s="1"/>
      <c r="R1136" s="1"/>
      <c r="S1136" s="1"/>
      <c r="T1136" s="1"/>
      <c r="U1136" s="1"/>
      <c r="V1136" s="5"/>
      <c r="W1136" s="5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37" t="e">
        <f>BQ1136+BP1136+BO1136+BN1136+BM1136+#REF!+#REF!+BG1136+BF1136+#REF!+BC1136+#REF!+#REF!+AY1136+#REF!+#REF!+#REF!+#REF!+AS1136+#REF!+#REF!+#REF!+#REF!+AM1136+AK1136+#REF!+#REF!+#REF!+AF1136+AD1136+AC1136+AB1136+BL1136+AA1136+Z1136+Y1136+X1136+U1136+T1136+S1136+R1136+Q1136+P1136+O1136+N1136+M1136+L1136+K1136+J1136+I1136+H1136</f>
        <v>#REF!</v>
      </c>
    </row>
    <row r="1137" spans="1:70" hidden="1">
      <c r="A1137" s="6" t="s">
        <v>1927</v>
      </c>
      <c r="B1137" s="6" t="s">
        <v>1928</v>
      </c>
      <c r="C1137" s="6" t="s">
        <v>151</v>
      </c>
      <c r="D1137" s="6"/>
      <c r="E1137" s="6" t="s">
        <v>152</v>
      </c>
      <c r="F1137" s="6" t="s">
        <v>1816</v>
      </c>
      <c r="G1137" s="6"/>
      <c r="H1137" s="1"/>
      <c r="I1137" s="5"/>
      <c r="J1137" s="5"/>
      <c r="K1137" s="1"/>
      <c r="L1137" s="5"/>
      <c r="M1137" s="5"/>
      <c r="N1137" s="26"/>
      <c r="O1137" s="1"/>
      <c r="P1137" s="1"/>
      <c r="Q1137" s="1"/>
      <c r="R1137" s="1"/>
      <c r="S1137" s="1"/>
      <c r="T1137" s="1"/>
      <c r="U1137" s="1"/>
      <c r="V1137" s="5"/>
      <c r="W1137" s="5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37" t="e">
        <f>BQ1137+BP1137+BO1137+BN1137+BM1137+#REF!+#REF!+BG1137+BF1137+#REF!+BC1137+#REF!+#REF!+AY1137+#REF!+#REF!+#REF!+#REF!+AS1137+#REF!+#REF!+#REF!+#REF!+AM1137+AK1137+#REF!+#REF!+#REF!+AF1137+AD1137+AC1137+AB1137+BL1137+AA1137+Z1137+Y1137+X1137+U1137+T1137+S1137+R1137+Q1137+P1137+O1137+N1137+M1137+L1137+K1137+J1137+I1137+H1137</f>
        <v>#REF!</v>
      </c>
    </row>
    <row r="1138" spans="1:70" hidden="1">
      <c r="A1138" s="6" t="s">
        <v>1829</v>
      </c>
      <c r="B1138" s="6" t="s">
        <v>1830</v>
      </c>
      <c r="C1138" s="6" t="s">
        <v>7</v>
      </c>
      <c r="D1138" s="6" t="s">
        <v>67</v>
      </c>
      <c r="E1138" s="6" t="s">
        <v>67</v>
      </c>
      <c r="F1138" s="6" t="s">
        <v>1816</v>
      </c>
      <c r="G1138" s="6"/>
      <c r="H1138" s="1"/>
      <c r="I1138" s="5"/>
      <c r="J1138" s="5"/>
      <c r="K1138" s="1"/>
      <c r="L1138" s="5"/>
      <c r="M1138" s="5"/>
      <c r="N1138" s="26"/>
      <c r="O1138" s="1"/>
      <c r="P1138" s="1"/>
      <c r="Q1138" s="1"/>
      <c r="R1138" s="1"/>
      <c r="S1138" s="1"/>
      <c r="T1138" s="1"/>
      <c r="U1138" s="1"/>
      <c r="V1138" s="5"/>
      <c r="W1138" s="5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37" t="e">
        <f>BQ1138+BP1138+BO1138+BN1138+BM1138+#REF!+#REF!+BG1138+BF1138+#REF!+BC1138+#REF!+#REF!+AY1138+#REF!+#REF!+#REF!+#REF!+AS1138+#REF!+#REF!+#REF!+#REF!+AM1138+AK1138+#REF!+#REF!+#REF!+AF1138+AD1138+AC1138+AB1138+BL1138+AA1138+Z1138+Y1138+X1138+U1138+T1138+S1138+R1138+Q1138+P1138+O1138+N1138+M1138+L1138+K1138+J1138+I1138+H1138</f>
        <v>#REF!</v>
      </c>
    </row>
    <row r="1139" spans="1:70" hidden="1">
      <c r="A1139" s="6" t="s">
        <v>1929</v>
      </c>
      <c r="B1139" s="6" t="s">
        <v>1930</v>
      </c>
      <c r="C1139" s="6" t="s">
        <v>151</v>
      </c>
      <c r="D1139" s="6"/>
      <c r="E1139" s="6" t="s">
        <v>152</v>
      </c>
      <c r="F1139" s="6" t="s">
        <v>1816</v>
      </c>
      <c r="G1139" s="6"/>
      <c r="H1139" s="1"/>
      <c r="I1139" s="5"/>
      <c r="J1139" s="5"/>
      <c r="K1139" s="1"/>
      <c r="L1139" s="5"/>
      <c r="M1139" s="5"/>
      <c r="N1139" s="26"/>
      <c r="O1139" s="1"/>
      <c r="P1139" s="1"/>
      <c r="Q1139" s="1"/>
      <c r="R1139" s="1"/>
      <c r="S1139" s="1"/>
      <c r="T1139" s="1"/>
      <c r="U1139" s="1"/>
      <c r="V1139" s="5"/>
      <c r="W1139" s="5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37" t="e">
        <f>BQ1139+BP1139+BO1139+BN1139+BM1139+#REF!+#REF!+BG1139+BF1139+#REF!+BC1139+#REF!+#REF!+AY1139+#REF!+#REF!+#REF!+#REF!+AS1139+#REF!+#REF!+#REF!+#REF!+AM1139+AK1139+#REF!+#REF!+#REF!+AF1139+AD1139+AC1139+AB1139+BL1139+AA1139+Z1139+Y1139+X1139+U1139+T1139+S1139+R1139+Q1139+P1139+O1139+N1139+M1139+L1139+K1139+J1139+I1139+H1139</f>
        <v>#REF!</v>
      </c>
    </row>
    <row r="1140" spans="1:70" hidden="1">
      <c r="A1140" s="6" t="s">
        <v>1831</v>
      </c>
      <c r="B1140" s="6" t="s">
        <v>1832</v>
      </c>
      <c r="C1140" s="6" t="s">
        <v>7</v>
      </c>
      <c r="D1140" s="6" t="s">
        <v>67</v>
      </c>
      <c r="E1140" s="6" t="s">
        <v>67</v>
      </c>
      <c r="F1140" s="6" t="s">
        <v>1816</v>
      </c>
      <c r="G1140" s="6"/>
      <c r="H1140" s="1"/>
      <c r="I1140" s="5"/>
      <c r="J1140" s="5"/>
      <c r="K1140" s="1"/>
      <c r="L1140" s="5"/>
      <c r="M1140" s="5"/>
      <c r="N1140" s="26"/>
      <c r="O1140" s="1"/>
      <c r="P1140" s="1"/>
      <c r="Q1140" s="1"/>
      <c r="R1140" s="1"/>
      <c r="S1140" s="1"/>
      <c r="T1140" s="1"/>
      <c r="U1140" s="1"/>
      <c r="V1140" s="5"/>
      <c r="W1140" s="5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37" t="e">
        <f>BQ1140+BP1140+BO1140+BN1140+BM1140+#REF!+#REF!+BG1140+BF1140+#REF!+BC1140+#REF!+#REF!+AY1140+#REF!+#REF!+#REF!+#REF!+AS1140+#REF!+#REF!+#REF!+#REF!+AM1140+AK1140+#REF!+#REF!+#REF!+AF1140+AD1140+AC1140+AB1140+BL1140+AA1140+Z1140+Y1140+X1140+U1140+T1140+S1140+R1140+Q1140+P1140+O1140+N1140+M1140+L1140+K1140+J1140+I1140+H1140</f>
        <v>#REF!</v>
      </c>
    </row>
    <row r="1141" spans="1:70" hidden="1">
      <c r="A1141" s="6" t="s">
        <v>1833</v>
      </c>
      <c r="B1141" s="6" t="s">
        <v>1834</v>
      </c>
      <c r="C1141" s="6" t="s">
        <v>7</v>
      </c>
      <c r="D1141" s="6" t="s">
        <v>67</v>
      </c>
      <c r="E1141" s="6" t="s">
        <v>67</v>
      </c>
      <c r="F1141" s="6" t="s">
        <v>1816</v>
      </c>
      <c r="G1141" s="6"/>
      <c r="H1141" s="1"/>
      <c r="I1141" s="5"/>
      <c r="J1141" s="5"/>
      <c r="K1141" s="1"/>
      <c r="L1141" s="5"/>
      <c r="M1141" s="5"/>
      <c r="N1141" s="26"/>
      <c r="O1141" s="1"/>
      <c r="P1141" s="1"/>
      <c r="Q1141" s="1"/>
      <c r="R1141" s="1"/>
      <c r="S1141" s="1"/>
      <c r="T1141" s="1"/>
      <c r="U1141" s="1"/>
      <c r="V1141" s="5"/>
      <c r="W1141" s="5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37" t="e">
        <f>BQ1141+BP1141+BO1141+BN1141+BM1141+#REF!+#REF!+BG1141+BF1141+#REF!+BC1141+#REF!+#REF!+AY1141+#REF!+#REF!+#REF!+#REF!+AS1141+#REF!+#REF!+#REF!+#REF!+AM1141+AK1141+#REF!+#REF!+#REF!+AF1141+AD1141+AC1141+AB1141+BL1141+AA1141+Z1141+Y1141+X1141+U1141+T1141+S1141+R1141+Q1141+P1141+O1141+N1141+M1141+L1141+K1141+J1141+I1141+H1141</f>
        <v>#REF!</v>
      </c>
    </row>
    <row r="1142" spans="1:70" hidden="1">
      <c r="A1142" s="6" t="s">
        <v>7255</v>
      </c>
      <c r="B1142" s="6" t="s">
        <v>7490</v>
      </c>
      <c r="C1142" s="6" t="s">
        <v>7</v>
      </c>
      <c r="D1142" s="6" t="s">
        <v>67</v>
      </c>
      <c r="E1142" s="6" t="s">
        <v>8204</v>
      </c>
      <c r="F1142" s="6" t="s">
        <v>1816</v>
      </c>
      <c r="G1142" s="6"/>
      <c r="H1142" s="1"/>
      <c r="I1142" s="5"/>
      <c r="J1142" s="5"/>
      <c r="K1142" s="1"/>
      <c r="L1142" s="5"/>
      <c r="M1142" s="5"/>
      <c r="N1142" s="26"/>
      <c r="O1142" s="1"/>
      <c r="P1142" s="1"/>
      <c r="Q1142" s="1"/>
      <c r="R1142" s="1"/>
      <c r="S1142" s="1"/>
      <c r="T1142" s="1"/>
      <c r="U1142" s="1"/>
      <c r="V1142" s="5"/>
      <c r="W1142" s="5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37" t="e">
        <f>BQ1142+BP1142+BO1142+BN1142+BM1142+#REF!+#REF!+BG1142+BF1142+#REF!+BC1142+#REF!+#REF!+AY1142+#REF!+#REF!+#REF!+#REF!+AS1142+#REF!+#REF!+#REF!+#REF!+AM1142+AK1142+#REF!+#REF!+#REF!+AF1142+AD1142+AC1142+AB1142+BL1142+AA1142+Z1142+Y1142+X1142+U1142+T1142+S1142+R1142+Q1142+P1142+O1142+N1142+M1142+L1142+K1142+J1142+I1142+H1142</f>
        <v>#REF!</v>
      </c>
    </row>
    <row r="1143" spans="1:70" hidden="1">
      <c r="A1143" s="6" t="s">
        <v>1931</v>
      </c>
      <c r="B1143" s="6" t="s">
        <v>1932</v>
      </c>
      <c r="C1143" s="6" t="s">
        <v>151</v>
      </c>
      <c r="D1143" s="6"/>
      <c r="E1143" s="6" t="s">
        <v>152</v>
      </c>
      <c r="F1143" s="6" t="s">
        <v>1816</v>
      </c>
      <c r="G1143" s="6"/>
      <c r="H1143" s="1"/>
      <c r="I1143" s="5"/>
      <c r="J1143" s="5"/>
      <c r="K1143" s="1"/>
      <c r="L1143" s="5"/>
      <c r="M1143" s="5"/>
      <c r="N1143" s="26"/>
      <c r="O1143" s="1"/>
      <c r="P1143" s="1"/>
      <c r="Q1143" s="1"/>
      <c r="R1143" s="1"/>
      <c r="S1143" s="1"/>
      <c r="T1143" s="1"/>
      <c r="U1143" s="1"/>
      <c r="V1143" s="5"/>
      <c r="W1143" s="5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37" t="e">
        <f>BQ1143+BP1143+BO1143+BN1143+BM1143+#REF!+#REF!+BG1143+BF1143+#REF!+BC1143+#REF!+#REF!+AY1143+#REF!+#REF!+#REF!+#REF!+AS1143+#REF!+#REF!+#REF!+#REF!+AM1143+AK1143+#REF!+#REF!+#REF!+AF1143+AD1143+AC1143+AB1143+BL1143+AA1143+Z1143+Y1143+X1143+U1143+T1143+S1143+R1143+Q1143+P1143+O1143+N1143+M1143+L1143+K1143+J1143+I1143+H1143</f>
        <v>#REF!</v>
      </c>
    </row>
    <row r="1144" spans="1:70" hidden="1">
      <c r="A1144" s="6" t="s">
        <v>1933</v>
      </c>
      <c r="B1144" s="6" t="s">
        <v>1934</v>
      </c>
      <c r="C1144" s="6" t="s">
        <v>151</v>
      </c>
      <c r="D1144" s="6"/>
      <c r="E1144" s="6" t="s">
        <v>152</v>
      </c>
      <c r="F1144" s="6" t="s">
        <v>1816</v>
      </c>
      <c r="G1144" s="6"/>
      <c r="H1144" s="1"/>
      <c r="I1144" s="5"/>
      <c r="J1144" s="5"/>
      <c r="K1144" s="1"/>
      <c r="L1144" s="5"/>
      <c r="M1144" s="5"/>
      <c r="N1144" s="26"/>
      <c r="O1144" s="1"/>
      <c r="P1144" s="1"/>
      <c r="Q1144" s="1"/>
      <c r="R1144" s="1"/>
      <c r="S1144" s="1"/>
      <c r="T1144" s="1"/>
      <c r="U1144" s="1"/>
      <c r="V1144" s="5"/>
      <c r="W1144" s="5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37" t="e">
        <f>BQ1144+BP1144+BO1144+BN1144+BM1144+#REF!+#REF!+BG1144+BF1144+#REF!+BC1144+#REF!+#REF!+AY1144+#REF!+#REF!+#REF!+#REF!+AS1144+#REF!+#REF!+#REF!+#REF!+AM1144+AK1144+#REF!+#REF!+#REF!+AF1144+AD1144+AC1144+AB1144+BL1144+AA1144+Z1144+Y1144+X1144+U1144+T1144+S1144+R1144+Q1144+P1144+O1144+N1144+M1144+L1144+K1144+J1144+I1144+H1144</f>
        <v>#REF!</v>
      </c>
    </row>
    <row r="1145" spans="1:70">
      <c r="A1145" s="6" t="s">
        <v>1835</v>
      </c>
      <c r="B1145" s="6" t="s">
        <v>1836</v>
      </c>
      <c r="C1145" s="6" t="s">
        <v>7</v>
      </c>
      <c r="D1145" s="6" t="s">
        <v>8180</v>
      </c>
      <c r="E1145" s="6" t="s">
        <v>13</v>
      </c>
      <c r="F1145" s="6" t="s">
        <v>1816</v>
      </c>
      <c r="G1145" s="6"/>
      <c r="H1145" s="1"/>
      <c r="I1145" s="5"/>
      <c r="J1145" s="5"/>
      <c r="K1145" s="1"/>
      <c r="L1145" s="5"/>
      <c r="M1145" s="5"/>
      <c r="N1145" s="26"/>
      <c r="O1145" s="1"/>
      <c r="P1145" s="1">
        <f>1000*2.9609</f>
        <v>2960.9</v>
      </c>
      <c r="Q1145" s="1"/>
      <c r="R1145" s="1"/>
      <c r="S1145" s="1"/>
      <c r="T1145" s="1"/>
      <c r="U1145" s="1"/>
      <c r="V1145" s="5"/>
      <c r="W1145" s="5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37">
        <f>BQ1145+BP1145+BO1145+BN1145+BM1145+BG1145+BF1145+BC1145+AY1145+AS1145+AM1145+AL1145+AK1145+AF1145+AE1145+AD1145+AC1145+AB1145+BK1145+BL1145+AA1145+Z1145+Y1145+X1145+V1145+U1145+T1145+S1145+R1145+Q1145+P1145+O1145+N1145+M1145+L1145+K1145+J1145+I1145+H1145+G1145+AX1145+W1145</f>
        <v>2960.9</v>
      </c>
    </row>
    <row r="1146" spans="1:70" hidden="1">
      <c r="A1146" s="7" t="s">
        <v>1837</v>
      </c>
      <c r="B1146" s="7" t="s">
        <v>1838</v>
      </c>
      <c r="C1146" s="7" t="s">
        <v>7</v>
      </c>
      <c r="D1146" s="7" t="s">
        <v>8180</v>
      </c>
      <c r="E1146" s="7" t="s">
        <v>21</v>
      </c>
      <c r="F1146" s="7" t="s">
        <v>1816</v>
      </c>
      <c r="G1146" s="25"/>
      <c r="H1146" s="1"/>
      <c r="I1146" s="5"/>
      <c r="J1146" s="5"/>
      <c r="K1146" s="1"/>
      <c r="L1146" s="5"/>
      <c r="M1146" s="5"/>
      <c r="N1146" s="26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37">
        <f t="shared" ref="BR1146" si="14">BQ1146+BP1146+BO1146+BN1146+BM1146+BG1146+BF1146+BC1146+AY1146+AS1146+AM1146+AL1146+AK1146+AF1146+AE1146+AD1146+AC1146+AB1146+++BK1146+BL1146+AA1146+Z1146+Y1146+X1146+V1146+U1146+T1146+S1146+R1146+Q1146+P1146+O1146+N1146+M1146+L1146+K1146+J1146+I1146+H1146+G1146</f>
        <v>0</v>
      </c>
    </row>
    <row r="1147" spans="1:70" hidden="1">
      <c r="A1147" s="6" t="s">
        <v>1839</v>
      </c>
      <c r="B1147" s="6" t="s">
        <v>1840</v>
      </c>
      <c r="C1147" s="6" t="s">
        <v>7</v>
      </c>
      <c r="D1147" s="6" t="s">
        <v>18</v>
      </c>
      <c r="E1147" s="6" t="s">
        <v>21</v>
      </c>
      <c r="F1147" s="6" t="s">
        <v>1816</v>
      </c>
      <c r="G1147" s="6"/>
      <c r="H1147" s="1"/>
      <c r="I1147" s="5"/>
      <c r="J1147" s="5"/>
      <c r="K1147" s="1"/>
      <c r="L1147" s="5"/>
      <c r="M1147" s="5"/>
      <c r="N1147" s="26"/>
      <c r="O1147" s="1"/>
      <c r="P1147" s="1"/>
      <c r="Q1147" s="1"/>
      <c r="R1147" s="1"/>
      <c r="S1147" s="1"/>
      <c r="T1147" s="1"/>
      <c r="U1147" s="1"/>
      <c r="V1147" s="5"/>
      <c r="W1147" s="5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37" t="e">
        <f>BQ1147+BP1147+BO1147+BN1147+BM1147+#REF!+#REF!+BG1147+BF1147+#REF!+BC1147+#REF!+#REF!+AY1147+#REF!+#REF!+#REF!+#REF!+AS1147+#REF!+#REF!+#REF!+#REF!+AM1147+AK1147+#REF!+#REF!+#REF!+AF1147+AD1147+AC1147+AB1147+BL1147+AA1147+Z1147+Y1147+X1147+U1147+T1147+S1147+R1147+Q1147+P1147+O1147+N1147+M1147+L1147+K1147+J1147+I1147+H1147</f>
        <v>#REF!</v>
      </c>
    </row>
    <row r="1148" spans="1:70" hidden="1">
      <c r="A1148" s="6" t="s">
        <v>1841</v>
      </c>
      <c r="B1148" s="6" t="s">
        <v>1842</v>
      </c>
      <c r="C1148" s="6" t="s">
        <v>7</v>
      </c>
      <c r="D1148" s="6" t="s">
        <v>18</v>
      </c>
      <c r="E1148" s="6" t="s">
        <v>31</v>
      </c>
      <c r="F1148" s="6" t="s">
        <v>1816</v>
      </c>
      <c r="G1148" s="6"/>
      <c r="H1148" s="1"/>
      <c r="I1148" s="5"/>
      <c r="J1148" s="5"/>
      <c r="K1148" s="1"/>
      <c r="L1148" s="5"/>
      <c r="M1148" s="5"/>
      <c r="N1148" s="26"/>
      <c r="O1148" s="1"/>
      <c r="P1148" s="1"/>
      <c r="Q1148" s="1"/>
      <c r="R1148" s="1"/>
      <c r="S1148" s="1"/>
      <c r="T1148" s="1"/>
      <c r="U1148" s="1"/>
      <c r="V1148" s="5"/>
      <c r="W1148" s="5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37" t="e">
        <f>BQ1148+BP1148+BO1148+BN1148+BM1148+#REF!+#REF!+BG1148+BF1148+#REF!+BC1148+#REF!+#REF!+AY1148+#REF!+#REF!+#REF!+#REF!+AS1148+#REF!+#REF!+#REF!+#REF!+AM1148+AK1148+#REF!+#REF!+#REF!+AF1148+AD1148+AC1148+AB1148+BL1148+AA1148+Z1148+Y1148+X1148+U1148+T1148+S1148+R1148+Q1148+P1148+O1148+N1148+M1148+L1148+K1148+J1148+I1148+H1148</f>
        <v>#REF!</v>
      </c>
    </row>
    <row r="1149" spans="1:70" hidden="1">
      <c r="A1149" s="6" t="s">
        <v>1843</v>
      </c>
      <c r="B1149" s="6" t="s">
        <v>1844</v>
      </c>
      <c r="C1149" s="6" t="s">
        <v>7</v>
      </c>
      <c r="D1149" s="6" t="s">
        <v>18</v>
      </c>
      <c r="E1149" s="6" t="s">
        <v>31</v>
      </c>
      <c r="F1149" s="6" t="s">
        <v>1816</v>
      </c>
      <c r="G1149" s="6"/>
      <c r="H1149" s="1"/>
      <c r="I1149" s="5"/>
      <c r="J1149" s="5"/>
      <c r="K1149" s="1"/>
      <c r="L1149" s="5"/>
      <c r="M1149" s="5"/>
      <c r="N1149" s="26"/>
      <c r="O1149" s="1"/>
      <c r="P1149" s="1"/>
      <c r="Q1149" s="1"/>
      <c r="R1149" s="1"/>
      <c r="S1149" s="1"/>
      <c r="T1149" s="1"/>
      <c r="U1149" s="1"/>
      <c r="V1149" s="5"/>
      <c r="W1149" s="5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37" t="e">
        <f>BQ1149+BP1149+BO1149+BN1149+BM1149+#REF!+#REF!+BG1149+BF1149+#REF!+BC1149+#REF!+#REF!+AY1149+#REF!+#REF!+#REF!+#REF!+AS1149+#REF!+#REF!+#REF!+#REF!+AM1149+AK1149+#REF!+#REF!+#REF!+AF1149+AD1149+AC1149+AB1149+BL1149+AA1149+Z1149+Y1149+X1149+U1149+T1149+S1149+R1149+Q1149+P1149+O1149+N1149+M1149+L1149+K1149+J1149+I1149+H1149</f>
        <v>#REF!</v>
      </c>
    </row>
    <row r="1150" spans="1:70" hidden="1">
      <c r="A1150" s="6" t="s">
        <v>1935</v>
      </c>
      <c r="B1150" s="6" t="s">
        <v>1936</v>
      </c>
      <c r="C1150" s="6" t="s">
        <v>151</v>
      </c>
      <c r="D1150" s="6"/>
      <c r="E1150" s="6" t="s">
        <v>152</v>
      </c>
      <c r="F1150" s="6" t="s">
        <v>1816</v>
      </c>
      <c r="G1150" s="6"/>
      <c r="H1150" s="1"/>
      <c r="I1150" s="5"/>
      <c r="J1150" s="5"/>
      <c r="K1150" s="1"/>
      <c r="L1150" s="5"/>
      <c r="M1150" s="5"/>
      <c r="N1150" s="26"/>
      <c r="O1150" s="1"/>
      <c r="P1150" s="1"/>
      <c r="Q1150" s="1"/>
      <c r="R1150" s="1"/>
      <c r="S1150" s="1"/>
      <c r="T1150" s="1"/>
      <c r="U1150" s="1"/>
      <c r="V1150" s="5"/>
      <c r="W1150" s="5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37" t="e">
        <f>BQ1150+BP1150+BO1150+BN1150+BM1150+#REF!+#REF!+BG1150+BF1150+#REF!+BC1150+#REF!+#REF!+AY1150+#REF!+#REF!+#REF!+#REF!+AS1150+#REF!+#REF!+#REF!+#REF!+AM1150+AK1150+#REF!+#REF!+#REF!+AF1150+AD1150+AC1150+AB1150+BL1150+AA1150+Z1150+Y1150+X1150+U1150+T1150+S1150+R1150+Q1150+P1150+O1150+N1150+M1150+L1150+K1150+J1150+I1150+H1150</f>
        <v>#REF!</v>
      </c>
    </row>
    <row r="1151" spans="1:70" hidden="1">
      <c r="A1151" s="6" t="s">
        <v>1937</v>
      </c>
      <c r="B1151" s="6" t="s">
        <v>1938</v>
      </c>
      <c r="C1151" s="6" t="s">
        <v>151</v>
      </c>
      <c r="D1151" s="6"/>
      <c r="E1151" s="6" t="s">
        <v>152</v>
      </c>
      <c r="F1151" s="6" t="s">
        <v>1816</v>
      </c>
      <c r="G1151" s="6"/>
      <c r="H1151" s="1"/>
      <c r="I1151" s="5"/>
      <c r="J1151" s="5"/>
      <c r="K1151" s="1"/>
      <c r="L1151" s="5"/>
      <c r="M1151" s="5"/>
      <c r="N1151" s="26"/>
      <c r="O1151" s="1"/>
      <c r="P1151" s="1"/>
      <c r="Q1151" s="1"/>
      <c r="R1151" s="1"/>
      <c r="S1151" s="1"/>
      <c r="T1151" s="1"/>
      <c r="U1151" s="1"/>
      <c r="V1151" s="5"/>
      <c r="W1151" s="5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37" t="e">
        <f>BQ1151+BP1151+BO1151+BN1151+BM1151+#REF!+#REF!+BG1151+BF1151+#REF!+BC1151+#REF!+#REF!+AY1151+#REF!+#REF!+#REF!+#REF!+AS1151+#REF!+#REF!+#REF!+#REF!+AM1151+AK1151+#REF!+#REF!+#REF!+AF1151+AD1151+AC1151+AB1151+BL1151+AA1151+Z1151+Y1151+X1151+U1151+T1151+S1151+R1151+Q1151+P1151+O1151+N1151+M1151+L1151+K1151+J1151+I1151+H1151</f>
        <v>#REF!</v>
      </c>
    </row>
    <row r="1152" spans="1:70" hidden="1">
      <c r="A1152" s="6" t="s">
        <v>1939</v>
      </c>
      <c r="B1152" s="6" t="s">
        <v>1940</v>
      </c>
      <c r="C1152" s="6" t="s">
        <v>151</v>
      </c>
      <c r="D1152" s="6"/>
      <c r="E1152" s="6" t="s">
        <v>152</v>
      </c>
      <c r="F1152" s="6" t="s">
        <v>1816</v>
      </c>
      <c r="G1152" s="6"/>
      <c r="H1152" s="1"/>
      <c r="I1152" s="5"/>
      <c r="J1152" s="5"/>
      <c r="K1152" s="1"/>
      <c r="L1152" s="5"/>
      <c r="M1152" s="5"/>
      <c r="N1152" s="26"/>
      <c r="O1152" s="1"/>
      <c r="P1152" s="1"/>
      <c r="Q1152" s="1"/>
      <c r="R1152" s="1"/>
      <c r="S1152" s="1"/>
      <c r="T1152" s="1"/>
      <c r="U1152" s="1"/>
      <c r="V1152" s="5"/>
      <c r="W1152" s="5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37" t="e">
        <f>BQ1152+BP1152+BO1152+BN1152+BM1152+#REF!+#REF!+BG1152+BF1152+#REF!+BC1152+#REF!+#REF!+AY1152+#REF!+#REF!+#REF!+#REF!+AS1152+#REF!+#REF!+#REF!+#REF!+AM1152+AK1152+#REF!+#REF!+#REF!+AF1152+AD1152+AC1152+AB1152+BL1152+AA1152+Z1152+Y1152+X1152+U1152+T1152+S1152+R1152+Q1152+P1152+O1152+N1152+M1152+L1152+K1152+J1152+I1152+H1152</f>
        <v>#REF!</v>
      </c>
    </row>
    <row r="1153" spans="1:70" hidden="1">
      <c r="A1153" s="6" t="s">
        <v>7256</v>
      </c>
      <c r="B1153" s="6" t="s">
        <v>7491</v>
      </c>
      <c r="C1153" s="6" t="s">
        <v>7</v>
      </c>
      <c r="D1153" s="6" t="s">
        <v>67</v>
      </c>
      <c r="E1153" s="6" t="s">
        <v>8204</v>
      </c>
      <c r="F1153" s="6" t="s">
        <v>1816</v>
      </c>
      <c r="G1153" s="6"/>
      <c r="H1153" s="1"/>
      <c r="I1153" s="5"/>
      <c r="J1153" s="5"/>
      <c r="K1153" s="1"/>
      <c r="L1153" s="5"/>
      <c r="M1153" s="5"/>
      <c r="N1153" s="26"/>
      <c r="O1153" s="1"/>
      <c r="P1153" s="1"/>
      <c r="Q1153" s="1"/>
      <c r="R1153" s="1"/>
      <c r="S1153" s="1"/>
      <c r="T1153" s="1"/>
      <c r="U1153" s="1"/>
      <c r="V1153" s="5"/>
      <c r="W1153" s="5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37" t="e">
        <f>BQ1153+BP1153+BO1153+BN1153+BM1153+#REF!+#REF!+BG1153+BF1153+#REF!+BC1153+#REF!+#REF!+AY1153+#REF!+#REF!+#REF!+#REF!+AS1153+#REF!+#REF!+#REF!+#REF!+AM1153+AK1153+#REF!+#REF!+#REF!+AF1153+AD1153+AC1153+AB1153+BL1153+AA1153+Z1153+Y1153+X1153+U1153+T1153+S1153+R1153+Q1153+P1153+O1153+N1153+M1153+L1153+K1153+J1153+I1153+H1153</f>
        <v>#REF!</v>
      </c>
    </row>
    <row r="1154" spans="1:70" hidden="1">
      <c r="A1154" s="6" t="s">
        <v>1941</v>
      </c>
      <c r="B1154" s="6" t="s">
        <v>1942</v>
      </c>
      <c r="C1154" s="6" t="s">
        <v>151</v>
      </c>
      <c r="D1154" s="6"/>
      <c r="E1154" s="6" t="s">
        <v>152</v>
      </c>
      <c r="F1154" s="6" t="s">
        <v>1816</v>
      </c>
      <c r="G1154" s="6"/>
      <c r="H1154" s="1"/>
      <c r="I1154" s="5"/>
      <c r="J1154" s="5"/>
      <c r="K1154" s="1"/>
      <c r="L1154" s="5"/>
      <c r="M1154" s="5"/>
      <c r="N1154" s="26"/>
      <c r="O1154" s="1"/>
      <c r="P1154" s="1"/>
      <c r="Q1154" s="1"/>
      <c r="R1154" s="1"/>
      <c r="S1154" s="1"/>
      <c r="T1154" s="1"/>
      <c r="U1154" s="1"/>
      <c r="V1154" s="5"/>
      <c r="W1154" s="5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37" t="e">
        <f>BQ1154+BP1154+BO1154+BN1154+BM1154+#REF!+#REF!+BG1154+BF1154+#REF!+BC1154+#REF!+#REF!+AY1154+#REF!+#REF!+#REF!+#REF!+AS1154+#REF!+#REF!+#REF!+#REF!+AM1154+AK1154+#REF!+#REF!+#REF!+AF1154+AD1154+AC1154+AB1154+BL1154+AA1154+Z1154+Y1154+X1154+U1154+T1154+S1154+R1154+Q1154+P1154+O1154+N1154+M1154+L1154+K1154+J1154+I1154+H1154</f>
        <v>#REF!</v>
      </c>
    </row>
    <row r="1155" spans="1:70" hidden="1">
      <c r="A1155" s="6" t="s">
        <v>1845</v>
      </c>
      <c r="B1155" s="6" t="s">
        <v>1846</v>
      </c>
      <c r="C1155" s="6" t="s">
        <v>7</v>
      </c>
      <c r="D1155" s="6" t="s">
        <v>67</v>
      </c>
      <c r="E1155" s="6" t="s">
        <v>67</v>
      </c>
      <c r="F1155" s="6" t="s">
        <v>1816</v>
      </c>
      <c r="G1155" s="6"/>
      <c r="H1155" s="1"/>
      <c r="I1155" s="5"/>
      <c r="J1155" s="5"/>
      <c r="K1155" s="1"/>
      <c r="L1155" s="5"/>
      <c r="M1155" s="5"/>
      <c r="N1155" s="26"/>
      <c r="O1155" s="1"/>
      <c r="P1155" s="1"/>
      <c r="Q1155" s="1"/>
      <c r="R1155" s="1"/>
      <c r="S1155" s="1"/>
      <c r="T1155" s="1"/>
      <c r="U1155" s="1"/>
      <c r="V1155" s="5"/>
      <c r="W1155" s="5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37" t="e">
        <f>BQ1155+BP1155+BO1155+BN1155+BM1155+#REF!+#REF!+BG1155+BF1155+#REF!+BC1155+#REF!+#REF!+AY1155+#REF!+#REF!+#REF!+#REF!+AS1155+#REF!+#REF!+#REF!+#REF!+AM1155+AK1155+#REF!+#REF!+#REF!+AF1155+AD1155+AC1155+AB1155+BL1155+AA1155+Z1155+Y1155+X1155+U1155+T1155+S1155+R1155+Q1155+P1155+O1155+N1155+M1155+L1155+K1155+J1155+I1155+H1155</f>
        <v>#REF!</v>
      </c>
    </row>
    <row r="1156" spans="1:70" hidden="1">
      <c r="A1156" s="6" t="s">
        <v>1847</v>
      </c>
      <c r="B1156" s="6" t="s">
        <v>1848</v>
      </c>
      <c r="C1156" s="6" t="s">
        <v>7</v>
      </c>
      <c r="D1156" s="6" t="s">
        <v>67</v>
      </c>
      <c r="E1156" s="6" t="s">
        <v>67</v>
      </c>
      <c r="F1156" s="6" t="s">
        <v>1816</v>
      </c>
      <c r="G1156" s="6"/>
      <c r="H1156" s="1"/>
      <c r="I1156" s="5"/>
      <c r="J1156" s="5"/>
      <c r="K1156" s="1"/>
      <c r="L1156" s="5"/>
      <c r="M1156" s="5"/>
      <c r="N1156" s="26"/>
      <c r="O1156" s="1"/>
      <c r="P1156" s="1"/>
      <c r="Q1156" s="1"/>
      <c r="R1156" s="1"/>
      <c r="S1156" s="1"/>
      <c r="T1156" s="1"/>
      <c r="U1156" s="1"/>
      <c r="V1156" s="5"/>
      <c r="W1156" s="5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37" t="e">
        <f>BQ1156+BP1156+BO1156+BN1156+BM1156+#REF!+#REF!+BG1156+BF1156+#REF!+BC1156+#REF!+#REF!+AY1156+#REF!+#REF!+#REF!+#REF!+AS1156+#REF!+#REF!+#REF!+#REF!+AM1156+AK1156+#REF!+#REF!+#REF!+AF1156+AD1156+AC1156+AB1156+BL1156+AA1156+Z1156+Y1156+X1156+U1156+T1156+S1156+R1156+Q1156+P1156+O1156+N1156+M1156+L1156+K1156+J1156+I1156+H1156</f>
        <v>#REF!</v>
      </c>
    </row>
    <row r="1157" spans="1:70" hidden="1">
      <c r="A1157" s="6" t="s">
        <v>1943</v>
      </c>
      <c r="B1157" s="6" t="s">
        <v>1944</v>
      </c>
      <c r="C1157" s="6" t="s">
        <v>151</v>
      </c>
      <c r="D1157" s="6"/>
      <c r="E1157" s="6" t="s">
        <v>152</v>
      </c>
      <c r="F1157" s="6" t="s">
        <v>1816</v>
      </c>
      <c r="G1157" s="6"/>
      <c r="H1157" s="1"/>
      <c r="I1157" s="5"/>
      <c r="J1157" s="5"/>
      <c r="K1157" s="1"/>
      <c r="L1157" s="5"/>
      <c r="M1157" s="5"/>
      <c r="N1157" s="26"/>
      <c r="O1157" s="1"/>
      <c r="P1157" s="1"/>
      <c r="Q1157" s="1"/>
      <c r="R1157" s="1"/>
      <c r="S1157" s="1"/>
      <c r="T1157" s="1"/>
      <c r="U1157" s="1"/>
      <c r="V1157" s="5"/>
      <c r="W1157" s="5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37" t="e">
        <f>BQ1157+BP1157+BO1157+BN1157+BM1157+#REF!+#REF!+BG1157+BF1157+#REF!+BC1157+#REF!+#REF!+AY1157+#REF!+#REF!+#REF!+#REF!+AS1157+#REF!+#REF!+#REF!+#REF!+AM1157+AK1157+#REF!+#REF!+#REF!+AF1157+AD1157+AC1157+AB1157+BL1157+AA1157+Z1157+Y1157+X1157+U1157+T1157+S1157+R1157+Q1157+P1157+O1157+N1157+M1157+L1157+K1157+J1157+I1157+H1157</f>
        <v>#REF!</v>
      </c>
    </row>
    <row r="1158" spans="1:70" hidden="1">
      <c r="A1158" s="6" t="s">
        <v>1849</v>
      </c>
      <c r="B1158" s="6" t="s">
        <v>1850</v>
      </c>
      <c r="C1158" s="6" t="s">
        <v>7</v>
      </c>
      <c r="D1158" s="6" t="s">
        <v>67</v>
      </c>
      <c r="E1158" s="6" t="s">
        <v>67</v>
      </c>
      <c r="F1158" s="6" t="s">
        <v>1816</v>
      </c>
      <c r="G1158" s="6"/>
      <c r="H1158" s="1"/>
      <c r="I1158" s="5"/>
      <c r="J1158" s="5"/>
      <c r="K1158" s="1"/>
      <c r="L1158" s="5"/>
      <c r="M1158" s="5"/>
      <c r="N1158" s="26"/>
      <c r="O1158" s="1"/>
      <c r="P1158" s="1"/>
      <c r="Q1158" s="1"/>
      <c r="R1158" s="1"/>
      <c r="S1158" s="1"/>
      <c r="T1158" s="1"/>
      <c r="U1158" s="1"/>
      <c r="V1158" s="5"/>
      <c r="W1158" s="5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37" t="e">
        <f>BQ1158+BP1158+BO1158+BN1158+BM1158+#REF!+#REF!+BG1158+BF1158+#REF!+BC1158+#REF!+#REF!+AY1158+#REF!+#REF!+#REF!+#REF!+AS1158+#REF!+#REF!+#REF!+#REF!+AM1158+AK1158+#REF!+#REF!+#REF!+AF1158+AD1158+AC1158+AB1158+BL1158+AA1158+Z1158+Y1158+X1158+U1158+T1158+S1158+R1158+Q1158+P1158+O1158+N1158+M1158+L1158+K1158+J1158+I1158+H1158</f>
        <v>#REF!</v>
      </c>
    </row>
    <row r="1159" spans="1:70" hidden="1">
      <c r="A1159" s="6" t="s">
        <v>1851</v>
      </c>
      <c r="B1159" s="6" t="s">
        <v>1852</v>
      </c>
      <c r="C1159" s="6" t="s">
        <v>7</v>
      </c>
      <c r="D1159" s="6" t="s">
        <v>8180</v>
      </c>
      <c r="E1159" s="6" t="s">
        <v>21</v>
      </c>
      <c r="F1159" s="6" t="s">
        <v>1816</v>
      </c>
      <c r="G1159" s="6"/>
      <c r="H1159" s="1"/>
      <c r="I1159" s="5"/>
      <c r="J1159" s="5"/>
      <c r="K1159" s="1"/>
      <c r="L1159" s="5"/>
      <c r="M1159" s="5"/>
      <c r="N1159" s="26"/>
      <c r="O1159" s="1"/>
      <c r="P1159" s="1"/>
      <c r="Q1159" s="1"/>
      <c r="R1159" s="1"/>
      <c r="S1159" s="1"/>
      <c r="T1159" s="1"/>
      <c r="U1159" s="1"/>
      <c r="V1159" s="5"/>
      <c r="W1159" s="5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37" t="e">
        <f>BQ1159+BP1159+BO1159+BN1159+BM1159+#REF!+#REF!+BG1159+BF1159+#REF!+BC1159+#REF!+#REF!+AY1159+#REF!+#REF!+#REF!+#REF!+AS1159+#REF!+#REF!+#REF!+#REF!+AM1159+AK1159+#REF!+#REF!+#REF!+AF1159+AD1159+AC1159+AB1159+BL1159+AA1159+Z1159+Y1159+X1159+U1159+T1159+S1159+R1159+Q1159+P1159+O1159+N1159+M1159+L1159+K1159+J1159+I1159+H1159</f>
        <v>#REF!</v>
      </c>
    </row>
    <row r="1160" spans="1:70" hidden="1">
      <c r="A1160" s="6" t="s">
        <v>1853</v>
      </c>
      <c r="B1160" s="6" t="s">
        <v>1854</v>
      </c>
      <c r="C1160" s="6" t="s">
        <v>7</v>
      </c>
      <c r="D1160" s="6" t="s">
        <v>67</v>
      </c>
      <c r="E1160" s="6" t="s">
        <v>67</v>
      </c>
      <c r="F1160" s="6" t="s">
        <v>1816</v>
      </c>
      <c r="G1160" s="6"/>
      <c r="H1160" s="1"/>
      <c r="I1160" s="5"/>
      <c r="J1160" s="5"/>
      <c r="K1160" s="1"/>
      <c r="L1160" s="5"/>
      <c r="M1160" s="5"/>
      <c r="N1160" s="26"/>
      <c r="O1160" s="1"/>
      <c r="P1160" s="1"/>
      <c r="Q1160" s="1"/>
      <c r="R1160" s="1"/>
      <c r="S1160" s="1"/>
      <c r="T1160" s="1"/>
      <c r="U1160" s="1"/>
      <c r="V1160" s="5"/>
      <c r="W1160" s="5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37" t="e">
        <f>BQ1160+BP1160+BO1160+BN1160+BM1160+#REF!+#REF!+BG1160+BF1160+#REF!+BC1160+#REF!+#REF!+AY1160+#REF!+#REF!+#REF!+#REF!+AS1160+#REF!+#REF!+#REF!+#REF!+AM1160+AK1160+#REF!+#REF!+#REF!+AF1160+AD1160+AC1160+AB1160+BL1160+AA1160+Z1160+Y1160+X1160+U1160+T1160+S1160+R1160+Q1160+P1160+O1160+N1160+M1160+L1160+K1160+J1160+I1160+H1160</f>
        <v>#REF!</v>
      </c>
    </row>
    <row r="1161" spans="1:70" hidden="1">
      <c r="A1161" s="6" t="s">
        <v>1945</v>
      </c>
      <c r="B1161" s="6" t="s">
        <v>1946</v>
      </c>
      <c r="C1161" s="6" t="s">
        <v>151</v>
      </c>
      <c r="D1161" s="6"/>
      <c r="E1161" s="6" t="s">
        <v>152</v>
      </c>
      <c r="F1161" s="6" t="s">
        <v>1816</v>
      </c>
      <c r="G1161" s="6"/>
      <c r="H1161" s="1"/>
      <c r="I1161" s="5"/>
      <c r="J1161" s="5"/>
      <c r="K1161" s="1"/>
      <c r="L1161" s="5"/>
      <c r="M1161" s="5"/>
      <c r="N1161" s="26"/>
      <c r="O1161" s="1"/>
      <c r="P1161" s="1"/>
      <c r="Q1161" s="1"/>
      <c r="R1161" s="1"/>
      <c r="S1161" s="1"/>
      <c r="T1161" s="1"/>
      <c r="U1161" s="1"/>
      <c r="V1161" s="5"/>
      <c r="W1161" s="5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37" t="e">
        <f>BQ1161+BP1161+BO1161+BN1161+BM1161+#REF!+#REF!+BG1161+BF1161+#REF!+BC1161+#REF!+#REF!+AY1161+#REF!+#REF!+#REF!+#REF!+AS1161+#REF!+#REF!+#REF!+#REF!+AM1161+AK1161+#REF!+#REF!+#REF!+AF1161+AD1161+AC1161+AB1161+BL1161+AA1161+Z1161+Y1161+X1161+U1161+T1161+S1161+R1161+Q1161+P1161+O1161+N1161+M1161+L1161+K1161+J1161+I1161+H1161</f>
        <v>#REF!</v>
      </c>
    </row>
    <row r="1162" spans="1:70" hidden="1">
      <c r="A1162" s="6" t="s">
        <v>6638</v>
      </c>
      <c r="B1162" s="6" t="s">
        <v>6639</v>
      </c>
      <c r="C1162" s="6" t="s">
        <v>151</v>
      </c>
      <c r="D1162" s="6"/>
      <c r="E1162" s="6" t="s">
        <v>8186</v>
      </c>
      <c r="F1162" s="6" t="s">
        <v>1816</v>
      </c>
      <c r="G1162" s="6"/>
      <c r="H1162" s="1"/>
      <c r="I1162" s="5"/>
      <c r="J1162" s="5"/>
      <c r="K1162" s="1"/>
      <c r="L1162" s="5"/>
      <c r="M1162" s="5"/>
      <c r="N1162" s="26"/>
      <c r="O1162" s="1"/>
      <c r="P1162" s="1"/>
      <c r="Q1162" s="1"/>
      <c r="R1162" s="1"/>
      <c r="S1162" s="1"/>
      <c r="T1162" s="1"/>
      <c r="U1162" s="1"/>
      <c r="V1162" s="5"/>
      <c r="W1162" s="5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37" t="e">
        <f>BQ1162+BP1162+BO1162+BN1162+BM1162+#REF!+#REF!+BG1162+BF1162+#REF!+BC1162+#REF!+#REF!+AY1162+#REF!+#REF!+#REF!+#REF!+AS1162+#REF!+#REF!+#REF!+#REF!+AM1162+AK1162+#REF!+#REF!+#REF!+AF1162+AD1162+AC1162+AB1162+BL1162+AA1162+Z1162+Y1162+X1162+U1162+T1162+S1162+R1162+Q1162+P1162+O1162+N1162+M1162+L1162+K1162+J1162+I1162+H1162</f>
        <v>#REF!</v>
      </c>
    </row>
    <row r="1163" spans="1:70" hidden="1">
      <c r="A1163" s="6" t="s">
        <v>1947</v>
      </c>
      <c r="B1163" s="6" t="s">
        <v>1948</v>
      </c>
      <c r="C1163" s="6" t="s">
        <v>151</v>
      </c>
      <c r="D1163" s="6"/>
      <c r="E1163" s="6" t="s">
        <v>152</v>
      </c>
      <c r="F1163" s="6" t="s">
        <v>1816</v>
      </c>
      <c r="G1163" s="6"/>
      <c r="H1163" s="1"/>
      <c r="I1163" s="5"/>
      <c r="J1163" s="5"/>
      <c r="K1163" s="1"/>
      <c r="L1163" s="5"/>
      <c r="M1163" s="5"/>
      <c r="N1163" s="26"/>
      <c r="O1163" s="1"/>
      <c r="P1163" s="1"/>
      <c r="Q1163" s="1"/>
      <c r="R1163" s="1"/>
      <c r="S1163" s="1"/>
      <c r="T1163" s="1"/>
      <c r="U1163" s="1"/>
      <c r="V1163" s="5"/>
      <c r="W1163" s="5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37" t="e">
        <f>BQ1163+BP1163+BO1163+BN1163+BM1163+#REF!+#REF!+BG1163+BF1163+#REF!+BC1163+#REF!+#REF!+AY1163+#REF!+#REF!+#REF!+#REF!+AS1163+#REF!+#REF!+#REF!+#REF!+AM1163+AK1163+#REF!+#REF!+#REF!+AF1163+AD1163+AC1163+AB1163+BL1163+AA1163+Z1163+Y1163+X1163+U1163+T1163+S1163+R1163+Q1163+P1163+O1163+N1163+M1163+L1163+K1163+J1163+I1163+H1163</f>
        <v>#REF!</v>
      </c>
    </row>
    <row r="1164" spans="1:70" hidden="1">
      <c r="A1164" s="6" t="s">
        <v>1949</v>
      </c>
      <c r="B1164" s="6" t="s">
        <v>1950</v>
      </c>
      <c r="C1164" s="6" t="s">
        <v>151</v>
      </c>
      <c r="D1164" s="6"/>
      <c r="E1164" s="6" t="s">
        <v>152</v>
      </c>
      <c r="F1164" s="6" t="s">
        <v>1816</v>
      </c>
      <c r="G1164" s="6"/>
      <c r="H1164" s="1"/>
      <c r="I1164" s="5"/>
      <c r="J1164" s="5"/>
      <c r="K1164" s="1"/>
      <c r="L1164" s="5"/>
      <c r="M1164" s="5"/>
      <c r="N1164" s="26"/>
      <c r="O1164" s="1"/>
      <c r="P1164" s="1"/>
      <c r="Q1164" s="1"/>
      <c r="R1164" s="1"/>
      <c r="S1164" s="1"/>
      <c r="T1164" s="1"/>
      <c r="U1164" s="1"/>
      <c r="V1164" s="5"/>
      <c r="W1164" s="5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37" t="e">
        <f>BQ1164+BP1164+BO1164+BN1164+BM1164+#REF!+#REF!+BG1164+BF1164+#REF!+BC1164+#REF!+#REF!+AY1164+#REF!+#REF!+#REF!+#REF!+AS1164+#REF!+#REF!+#REF!+#REF!+AM1164+AK1164+#REF!+#REF!+#REF!+AF1164+AD1164+AC1164+AB1164+BL1164+AA1164+Z1164+Y1164+X1164+U1164+T1164+S1164+R1164+Q1164+P1164+O1164+N1164+M1164+L1164+K1164+J1164+I1164+H1164</f>
        <v>#REF!</v>
      </c>
    </row>
    <row r="1165" spans="1:70" hidden="1">
      <c r="A1165" s="6" t="s">
        <v>6640</v>
      </c>
      <c r="B1165" s="6" t="s">
        <v>6641</v>
      </c>
      <c r="C1165" s="6" t="s">
        <v>151</v>
      </c>
      <c r="D1165" s="6"/>
      <c r="E1165" s="6" t="s">
        <v>8186</v>
      </c>
      <c r="F1165" s="6" t="s">
        <v>1816</v>
      </c>
      <c r="G1165" s="6"/>
      <c r="H1165" s="1"/>
      <c r="I1165" s="5"/>
      <c r="J1165" s="5"/>
      <c r="K1165" s="1"/>
      <c r="L1165" s="5"/>
      <c r="M1165" s="5"/>
      <c r="N1165" s="26"/>
      <c r="O1165" s="1"/>
      <c r="P1165" s="1"/>
      <c r="Q1165" s="1"/>
      <c r="R1165" s="1"/>
      <c r="S1165" s="1"/>
      <c r="T1165" s="1"/>
      <c r="U1165" s="1"/>
      <c r="V1165" s="5"/>
      <c r="W1165" s="5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37" t="e">
        <f>BQ1165+BP1165+BO1165+BN1165+BM1165+#REF!+#REF!+BG1165+BF1165+#REF!+BC1165+#REF!+#REF!+AY1165+#REF!+#REF!+#REF!+#REF!+AS1165+#REF!+#REF!+#REF!+#REF!+AM1165+AK1165+#REF!+#REF!+#REF!+AF1165+AD1165+AC1165+AB1165+BL1165+AA1165+Z1165+Y1165+X1165+U1165+T1165+S1165+R1165+Q1165+P1165+O1165+N1165+M1165+L1165+K1165+J1165+I1165+H1165</f>
        <v>#REF!</v>
      </c>
    </row>
    <row r="1166" spans="1:70" hidden="1">
      <c r="A1166" s="6" t="s">
        <v>1951</v>
      </c>
      <c r="B1166" s="6" t="s">
        <v>1932</v>
      </c>
      <c r="C1166" s="6" t="s">
        <v>151</v>
      </c>
      <c r="D1166" s="6"/>
      <c r="E1166" s="6" t="s">
        <v>152</v>
      </c>
      <c r="F1166" s="6" t="s">
        <v>1816</v>
      </c>
      <c r="G1166" s="6"/>
      <c r="H1166" s="1"/>
      <c r="I1166" s="5"/>
      <c r="J1166" s="5"/>
      <c r="K1166" s="1"/>
      <c r="L1166" s="5"/>
      <c r="M1166" s="5"/>
      <c r="N1166" s="26"/>
      <c r="O1166" s="1"/>
      <c r="P1166" s="1"/>
      <c r="Q1166" s="1"/>
      <c r="R1166" s="1"/>
      <c r="S1166" s="1"/>
      <c r="T1166" s="1"/>
      <c r="U1166" s="1"/>
      <c r="V1166" s="5"/>
      <c r="W1166" s="5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37" t="e">
        <f>BQ1166+BP1166+BO1166+BN1166+BM1166+#REF!+#REF!+BG1166+BF1166+#REF!+BC1166+#REF!+#REF!+AY1166+#REF!+#REF!+#REF!+#REF!+AS1166+#REF!+#REF!+#REF!+#REF!+AM1166+AK1166+#REF!+#REF!+#REF!+AF1166+AD1166+AC1166+AB1166+BL1166+AA1166+Z1166+Y1166+X1166+U1166+T1166+S1166+R1166+Q1166+P1166+O1166+N1166+M1166+L1166+K1166+J1166+I1166+H1166</f>
        <v>#REF!</v>
      </c>
    </row>
    <row r="1167" spans="1:70" hidden="1">
      <c r="A1167" s="6" t="s">
        <v>1855</v>
      </c>
      <c r="B1167" s="6" t="s">
        <v>1856</v>
      </c>
      <c r="C1167" s="6" t="s">
        <v>7</v>
      </c>
      <c r="D1167" s="6" t="s">
        <v>8180</v>
      </c>
      <c r="E1167" s="6" t="s">
        <v>21</v>
      </c>
      <c r="F1167" s="6" t="s">
        <v>1816</v>
      </c>
      <c r="G1167" s="6"/>
      <c r="H1167" s="1"/>
      <c r="I1167" s="5"/>
      <c r="J1167" s="5"/>
      <c r="K1167" s="1"/>
      <c r="L1167" s="5"/>
      <c r="M1167" s="5"/>
      <c r="N1167" s="26"/>
      <c r="O1167" s="1"/>
      <c r="P1167" s="1"/>
      <c r="Q1167" s="1"/>
      <c r="R1167" s="1"/>
      <c r="S1167" s="1"/>
      <c r="T1167" s="1"/>
      <c r="U1167" s="1"/>
      <c r="V1167" s="5"/>
      <c r="W1167" s="5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37" t="e">
        <f>BQ1167+BP1167+BO1167+BN1167+BM1167+#REF!+#REF!+BG1167+BF1167+#REF!+BC1167+#REF!+#REF!+AY1167+#REF!+#REF!+#REF!+#REF!+AS1167+#REF!+#REF!+#REF!+#REF!+AM1167+AK1167+#REF!+#REF!+#REF!+AF1167+AD1167+AC1167+AB1167+BL1167+AA1167+Z1167+Y1167+X1167+U1167+T1167+S1167+R1167+Q1167+P1167+O1167+N1167+M1167+L1167+K1167+J1167+I1167+H1167</f>
        <v>#REF!</v>
      </c>
    </row>
    <row r="1168" spans="1:70">
      <c r="A1168" s="7" t="s">
        <v>1857</v>
      </c>
      <c r="B1168" s="7" t="s">
        <v>1858</v>
      </c>
      <c r="C1168" s="7" t="s">
        <v>7</v>
      </c>
      <c r="D1168" s="7" t="s">
        <v>8180</v>
      </c>
      <c r="E1168" s="7" t="s">
        <v>28</v>
      </c>
      <c r="F1168" s="7" t="s">
        <v>1816</v>
      </c>
      <c r="G1168" s="25"/>
      <c r="H1168" s="1"/>
      <c r="I1168" s="5"/>
      <c r="J1168" s="1"/>
      <c r="K1168" s="1"/>
      <c r="L1168" s="5"/>
      <c r="M1168" s="1"/>
      <c r="N1168" s="26"/>
      <c r="O1168" s="1"/>
      <c r="P1168" s="1">
        <f>1000*32.6805250000001</f>
        <v>32680.525000000103</v>
      </c>
      <c r="Q1168" s="1"/>
      <c r="R1168" s="1"/>
      <c r="S1168" s="1"/>
      <c r="T1168" s="1"/>
      <c r="U1168" s="1">
        <v>7000</v>
      </c>
      <c r="V1168" s="1"/>
      <c r="W1168" s="1">
        <f>1000*297.037694729195</f>
        <v>297037.69472919498</v>
      </c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37">
        <f>BQ1168+BP1168+BO1168+BN1168+BM1168+BG1168+BF1168+BC1168+AY1168+AS1168+AM1168+AL1168+AK1168+AF1168+AE1168+AD1168+AC1168+AB1168+BK1168+BL1168+AA1168+Z1168+Y1168+X1168+V1168+U1168+T1168+S1168+R1168+Q1168+P1168+O1168+N1168+M1168+L1168+K1168+J1168+I1168+H1168+G1168+AX1168+W1168</f>
        <v>336718.21972919506</v>
      </c>
    </row>
    <row r="1169" spans="1:70" hidden="1">
      <c r="A1169" s="7" t="s">
        <v>1859</v>
      </c>
      <c r="B1169" s="7" t="s">
        <v>1860</v>
      </c>
      <c r="C1169" s="7" t="s">
        <v>7</v>
      </c>
      <c r="D1169" s="7" t="s">
        <v>8180</v>
      </c>
      <c r="E1169" s="7" t="s">
        <v>21</v>
      </c>
      <c r="F1169" s="7" t="s">
        <v>1816</v>
      </c>
      <c r="G1169" s="25"/>
      <c r="H1169" s="1"/>
      <c r="I1169" s="5"/>
      <c r="J1169" s="5"/>
      <c r="K1169" s="1"/>
      <c r="L1169" s="5"/>
      <c r="M1169" s="5"/>
      <c r="N1169" s="26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37">
        <f t="shared" ref="BR1169" si="15">BQ1169+BP1169+BO1169+BN1169+BM1169+BG1169+BF1169+BC1169+AY1169+AS1169+AM1169+AL1169+AK1169+AF1169+AE1169+AD1169+AC1169+AB1169+++BK1169+BL1169+AA1169+Z1169+Y1169+X1169+V1169+U1169+T1169+S1169+R1169+Q1169+P1169+O1169+N1169+M1169+L1169+K1169+J1169+I1169+H1169+G1169</f>
        <v>0</v>
      </c>
    </row>
    <row r="1170" spans="1:70" hidden="1">
      <c r="A1170" s="6" t="s">
        <v>1861</v>
      </c>
      <c r="B1170" s="6" t="s">
        <v>1862</v>
      </c>
      <c r="C1170" s="6" t="s">
        <v>7</v>
      </c>
      <c r="D1170" s="6" t="s">
        <v>18</v>
      </c>
      <c r="E1170" s="6" t="s">
        <v>21</v>
      </c>
      <c r="F1170" s="6" t="s">
        <v>1816</v>
      </c>
      <c r="G1170" s="6"/>
      <c r="H1170" s="1"/>
      <c r="I1170" s="5"/>
      <c r="J1170" s="5"/>
      <c r="K1170" s="1"/>
      <c r="L1170" s="5"/>
      <c r="M1170" s="5"/>
      <c r="N1170" s="26"/>
      <c r="O1170" s="1"/>
      <c r="P1170" s="1"/>
      <c r="Q1170" s="1"/>
      <c r="R1170" s="1"/>
      <c r="S1170" s="1"/>
      <c r="T1170" s="1"/>
      <c r="U1170" s="1"/>
      <c r="V1170" s="5"/>
      <c r="W1170" s="5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37" t="e">
        <f>BQ1170+BP1170+BO1170+BN1170+BM1170+#REF!+#REF!+BG1170+BF1170+#REF!+BC1170+#REF!+#REF!+AY1170+#REF!+#REF!+#REF!+#REF!+AS1170+#REF!+#REF!+#REF!+#REF!+AM1170+AK1170+#REF!+#REF!+#REF!+AF1170+AD1170+AC1170+AB1170+BL1170+AA1170+Z1170+Y1170+X1170+U1170+T1170+S1170+R1170+Q1170+P1170+O1170+N1170+M1170+L1170+K1170+J1170+I1170+H1170</f>
        <v>#REF!</v>
      </c>
    </row>
    <row r="1171" spans="1:70" hidden="1">
      <c r="A1171" s="6" t="s">
        <v>1863</v>
      </c>
      <c r="B1171" s="6" t="s">
        <v>1864</v>
      </c>
      <c r="C1171" s="6" t="s">
        <v>7</v>
      </c>
      <c r="D1171" s="6" t="s">
        <v>8180</v>
      </c>
      <c r="E1171" s="6" t="s">
        <v>21</v>
      </c>
      <c r="F1171" s="6" t="s">
        <v>1816</v>
      </c>
      <c r="G1171" s="6"/>
      <c r="H1171" s="1"/>
      <c r="I1171" s="5"/>
      <c r="J1171" s="5"/>
      <c r="K1171" s="1"/>
      <c r="L1171" s="5"/>
      <c r="M1171" s="5"/>
      <c r="N1171" s="26"/>
      <c r="O1171" s="1"/>
      <c r="P1171" s="1"/>
      <c r="Q1171" s="1"/>
      <c r="R1171" s="1"/>
      <c r="S1171" s="1"/>
      <c r="T1171" s="1"/>
      <c r="U1171" s="1"/>
      <c r="V1171" s="5"/>
      <c r="W1171" s="5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37" t="e">
        <f>BQ1171+BP1171+BO1171+BN1171+BM1171+#REF!+#REF!+BG1171+BF1171+#REF!+BC1171+#REF!+#REF!+AY1171+#REF!+#REF!+#REF!+#REF!+AS1171+#REF!+#REF!+#REF!+#REF!+AM1171+AK1171+#REF!+#REF!+#REF!+AF1171+AD1171+AC1171+AB1171+BL1171+AA1171+Z1171+Y1171+X1171+U1171+T1171+S1171+R1171+Q1171+P1171+O1171+N1171+M1171+L1171+K1171+J1171+I1171+H1171</f>
        <v>#REF!</v>
      </c>
    </row>
    <row r="1172" spans="1:70" hidden="1">
      <c r="A1172" s="6" t="s">
        <v>1865</v>
      </c>
      <c r="B1172" s="6" t="s">
        <v>1866</v>
      </c>
      <c r="C1172" s="6" t="s">
        <v>7</v>
      </c>
      <c r="D1172" s="6" t="s">
        <v>8180</v>
      </c>
      <c r="E1172" s="6" t="s">
        <v>21</v>
      </c>
      <c r="F1172" s="6" t="s">
        <v>1816</v>
      </c>
      <c r="G1172" s="6"/>
      <c r="H1172" s="1"/>
      <c r="I1172" s="5"/>
      <c r="J1172" s="5"/>
      <c r="K1172" s="1"/>
      <c r="L1172" s="5"/>
      <c r="M1172" s="5"/>
      <c r="N1172" s="26"/>
      <c r="O1172" s="1"/>
      <c r="P1172" s="1"/>
      <c r="Q1172" s="1"/>
      <c r="R1172" s="1"/>
      <c r="S1172" s="1"/>
      <c r="T1172" s="1"/>
      <c r="U1172" s="1"/>
      <c r="V1172" s="5"/>
      <c r="W1172" s="5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37" t="e">
        <f>BQ1172+BP1172+BO1172+BN1172+BM1172+#REF!+#REF!+BG1172+BF1172+#REF!+BC1172+#REF!+#REF!+AY1172+#REF!+#REF!+#REF!+#REF!+AS1172+#REF!+#REF!+#REF!+#REF!+AM1172+AK1172+#REF!+#REF!+#REF!+AF1172+AD1172+AC1172+AB1172+BL1172+AA1172+Z1172+Y1172+X1172+U1172+T1172+S1172+R1172+Q1172+P1172+O1172+N1172+M1172+L1172+K1172+J1172+I1172+H1172</f>
        <v>#REF!</v>
      </c>
    </row>
    <row r="1173" spans="1:70" hidden="1">
      <c r="A1173" s="6" t="s">
        <v>1867</v>
      </c>
      <c r="B1173" s="6" t="s">
        <v>1868</v>
      </c>
      <c r="C1173" s="6" t="s">
        <v>7</v>
      </c>
      <c r="D1173" s="6" t="s">
        <v>18</v>
      </c>
      <c r="E1173" s="6" t="s">
        <v>31</v>
      </c>
      <c r="F1173" s="6" t="s">
        <v>1816</v>
      </c>
      <c r="G1173" s="6"/>
      <c r="H1173" s="1"/>
      <c r="I1173" s="5"/>
      <c r="J1173" s="5"/>
      <c r="K1173" s="1"/>
      <c r="L1173" s="5"/>
      <c r="M1173" s="5"/>
      <c r="N1173" s="26"/>
      <c r="O1173" s="1"/>
      <c r="P1173" s="1"/>
      <c r="Q1173" s="1"/>
      <c r="R1173" s="1"/>
      <c r="S1173" s="1"/>
      <c r="T1173" s="1"/>
      <c r="U1173" s="1"/>
      <c r="V1173" s="5"/>
      <c r="W1173" s="5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37" t="e">
        <f>BQ1173+BP1173+BO1173+BN1173+BM1173+#REF!+#REF!+BG1173+BF1173+#REF!+BC1173+#REF!+#REF!+AY1173+#REF!+#REF!+#REF!+#REF!+AS1173+#REF!+#REF!+#REF!+#REF!+AM1173+AK1173+#REF!+#REF!+#REF!+AF1173+AD1173+AC1173+AB1173+BL1173+AA1173+Z1173+Y1173+X1173+U1173+T1173+S1173+R1173+Q1173+P1173+O1173+N1173+M1173+L1173+K1173+J1173+I1173+H1173</f>
        <v>#REF!</v>
      </c>
    </row>
    <row r="1174" spans="1:70" hidden="1">
      <c r="A1174" s="6" t="s">
        <v>1869</v>
      </c>
      <c r="B1174" s="6" t="s">
        <v>1870</v>
      </c>
      <c r="C1174" s="6" t="s">
        <v>7</v>
      </c>
      <c r="D1174" s="6" t="s">
        <v>8180</v>
      </c>
      <c r="E1174" s="6" t="s">
        <v>21</v>
      </c>
      <c r="F1174" s="6" t="s">
        <v>1816</v>
      </c>
      <c r="G1174" s="6"/>
      <c r="H1174" s="1"/>
      <c r="I1174" s="5"/>
      <c r="J1174" s="5"/>
      <c r="K1174" s="1"/>
      <c r="L1174" s="5"/>
      <c r="M1174" s="5"/>
      <c r="N1174" s="26"/>
      <c r="O1174" s="1"/>
      <c r="P1174" s="1"/>
      <c r="Q1174" s="1"/>
      <c r="R1174" s="1"/>
      <c r="S1174" s="1"/>
      <c r="T1174" s="1"/>
      <c r="U1174" s="1"/>
      <c r="V1174" s="5"/>
      <c r="W1174" s="5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37" t="e">
        <f>BQ1174+BP1174+BO1174+BN1174+BM1174+#REF!+#REF!+BG1174+BF1174+#REF!+BC1174+#REF!+#REF!+AY1174+#REF!+#REF!+#REF!+#REF!+AS1174+#REF!+#REF!+#REF!+#REF!+AM1174+AK1174+#REF!+#REF!+#REF!+AF1174+AD1174+AC1174+AB1174+BL1174+AA1174+Z1174+Y1174+X1174+U1174+T1174+S1174+R1174+Q1174+P1174+O1174+N1174+M1174+L1174+K1174+J1174+I1174+H1174</f>
        <v>#REF!</v>
      </c>
    </row>
    <row r="1175" spans="1:70" hidden="1">
      <c r="A1175" s="6" t="s">
        <v>1871</v>
      </c>
      <c r="B1175" s="6" t="s">
        <v>1872</v>
      </c>
      <c r="C1175" s="6" t="s">
        <v>7</v>
      </c>
      <c r="D1175" s="6" t="s">
        <v>18</v>
      </c>
      <c r="E1175" s="6" t="s">
        <v>31</v>
      </c>
      <c r="F1175" s="6" t="s">
        <v>1816</v>
      </c>
      <c r="G1175" s="6"/>
      <c r="H1175" s="1"/>
      <c r="I1175" s="5"/>
      <c r="J1175" s="5"/>
      <c r="K1175" s="1"/>
      <c r="L1175" s="5"/>
      <c r="M1175" s="5"/>
      <c r="N1175" s="26"/>
      <c r="O1175" s="1"/>
      <c r="P1175" s="1"/>
      <c r="Q1175" s="1"/>
      <c r="R1175" s="1"/>
      <c r="S1175" s="1"/>
      <c r="T1175" s="1"/>
      <c r="U1175" s="1"/>
      <c r="V1175" s="5"/>
      <c r="W1175" s="5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37" t="e">
        <f>BQ1175+BP1175+BO1175+BN1175+BM1175+#REF!+#REF!+BG1175+BF1175+#REF!+BC1175+#REF!+#REF!+AY1175+#REF!+#REF!+#REF!+#REF!+AS1175+#REF!+#REF!+#REF!+#REF!+AM1175+AK1175+#REF!+#REF!+#REF!+AF1175+AD1175+AC1175+AB1175+BL1175+AA1175+Z1175+Y1175+X1175+U1175+T1175+S1175+R1175+Q1175+P1175+O1175+N1175+M1175+L1175+K1175+J1175+I1175+H1175</f>
        <v>#REF!</v>
      </c>
    </row>
    <row r="1176" spans="1:70" hidden="1">
      <c r="A1176" s="7" t="s">
        <v>1952</v>
      </c>
      <c r="B1176" s="7" t="s">
        <v>1953</v>
      </c>
      <c r="C1176" s="7" t="s">
        <v>151</v>
      </c>
      <c r="D1176" s="7"/>
      <c r="E1176" s="7" t="s">
        <v>152</v>
      </c>
      <c r="F1176" s="7" t="s">
        <v>1816</v>
      </c>
      <c r="G1176" s="25"/>
      <c r="H1176" s="1"/>
      <c r="I1176" s="5"/>
      <c r="J1176" s="5"/>
      <c r="K1176" s="1"/>
      <c r="L1176" s="5"/>
      <c r="M1176" s="5"/>
      <c r="N1176" s="26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37">
        <f>BQ1176+BP1176+BO1176+BN1176+BM1176+BG1176+BF1176+BC1176+AY1176+AS1176+AM1176+AL1176+AK1176+AF1176+AE1176+AD1176+AC1176+AB1176+++BK1176+BL1176+AA1176+Z1176+Y1176+X1176+V1176+U1176+T1176+S1176+R1176+Q1176+P1176+O1176+N1176+M1176+L1176+K1176+J1176+I1176+H1176+G1176</f>
        <v>0</v>
      </c>
    </row>
    <row r="1177" spans="1:70" hidden="1">
      <c r="A1177" s="6" t="s">
        <v>1954</v>
      </c>
      <c r="B1177" s="6" t="s">
        <v>1955</v>
      </c>
      <c r="C1177" s="6" t="s">
        <v>151</v>
      </c>
      <c r="D1177" s="6"/>
      <c r="E1177" s="6" t="s">
        <v>152</v>
      </c>
      <c r="F1177" s="6" t="s">
        <v>1816</v>
      </c>
      <c r="G1177" s="6"/>
      <c r="H1177" s="1"/>
      <c r="I1177" s="5"/>
      <c r="J1177" s="5"/>
      <c r="K1177" s="1"/>
      <c r="L1177" s="5"/>
      <c r="M1177" s="5"/>
      <c r="N1177" s="26"/>
      <c r="O1177" s="1"/>
      <c r="P1177" s="1"/>
      <c r="Q1177" s="1"/>
      <c r="R1177" s="1"/>
      <c r="S1177" s="1"/>
      <c r="T1177" s="1"/>
      <c r="U1177" s="1"/>
      <c r="V1177" s="5"/>
      <c r="W1177" s="5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37" t="e">
        <f>BQ1177+BP1177+BO1177+BN1177+BM1177+#REF!+#REF!+BG1177+BF1177+#REF!+BC1177+#REF!+#REF!+AY1177+#REF!+#REF!+#REF!+#REF!+AS1177+#REF!+#REF!+#REF!+#REF!+AM1177+AK1177+#REF!+#REF!+#REF!+AF1177+AD1177+AC1177+AB1177+BL1177+AA1177+Z1177+Y1177+X1177+U1177+T1177+S1177+R1177+Q1177+P1177+O1177+N1177+M1177+L1177+K1177+J1177+I1177+H1177</f>
        <v>#REF!</v>
      </c>
    </row>
    <row r="1178" spans="1:70" hidden="1">
      <c r="A1178" s="6" t="s">
        <v>1873</v>
      </c>
      <c r="B1178" s="6" t="s">
        <v>1874</v>
      </c>
      <c r="C1178" s="6" t="s">
        <v>7</v>
      </c>
      <c r="D1178" s="6" t="s">
        <v>18</v>
      </c>
      <c r="E1178" s="6" t="s">
        <v>13</v>
      </c>
      <c r="F1178" s="6" t="s">
        <v>1816</v>
      </c>
      <c r="G1178" s="6"/>
      <c r="H1178" s="1"/>
      <c r="I1178" s="5"/>
      <c r="J1178" s="5"/>
      <c r="K1178" s="1"/>
      <c r="L1178" s="5"/>
      <c r="M1178" s="5"/>
      <c r="N1178" s="26"/>
      <c r="O1178" s="1"/>
      <c r="P1178" s="1"/>
      <c r="Q1178" s="1"/>
      <c r="R1178" s="1"/>
      <c r="S1178" s="1"/>
      <c r="T1178" s="1"/>
      <c r="U1178" s="1"/>
      <c r="V1178" s="5"/>
      <c r="W1178" s="5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37" t="e">
        <f>BQ1178+BP1178+BO1178+BN1178+BM1178+#REF!+#REF!+BG1178+BF1178+#REF!+BC1178+#REF!+#REF!+AY1178+#REF!+#REF!+#REF!+#REF!+AS1178+#REF!+#REF!+#REF!+#REF!+AM1178+AK1178+#REF!+#REF!+#REF!+AF1178+AD1178+AC1178+AB1178+BL1178+AA1178+Z1178+Y1178+X1178+U1178+T1178+S1178+R1178+Q1178+P1178+O1178+N1178+M1178+L1178+K1178+J1178+I1178+H1178</f>
        <v>#REF!</v>
      </c>
    </row>
    <row r="1179" spans="1:70" hidden="1">
      <c r="A1179" s="6" t="s">
        <v>1956</v>
      </c>
      <c r="B1179" s="6" t="s">
        <v>1957</v>
      </c>
      <c r="C1179" s="6" t="s">
        <v>151</v>
      </c>
      <c r="D1179" s="6"/>
      <c r="E1179" s="6" t="s">
        <v>152</v>
      </c>
      <c r="F1179" s="6" t="s">
        <v>1816</v>
      </c>
      <c r="G1179" s="6"/>
      <c r="H1179" s="1"/>
      <c r="I1179" s="5"/>
      <c r="J1179" s="5"/>
      <c r="K1179" s="1"/>
      <c r="L1179" s="5"/>
      <c r="M1179" s="5"/>
      <c r="N1179" s="26"/>
      <c r="O1179" s="1"/>
      <c r="P1179" s="1"/>
      <c r="Q1179" s="1"/>
      <c r="R1179" s="1"/>
      <c r="S1179" s="1"/>
      <c r="T1179" s="1"/>
      <c r="U1179" s="1"/>
      <c r="V1179" s="5"/>
      <c r="W1179" s="5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37" t="e">
        <f>BQ1179+BP1179+BO1179+BN1179+BM1179+#REF!+#REF!+BG1179+BF1179+#REF!+BC1179+#REF!+#REF!+AY1179+#REF!+#REF!+#REF!+#REF!+AS1179+#REF!+#REF!+#REF!+#REF!+AM1179+AK1179+#REF!+#REF!+#REF!+AF1179+AD1179+AC1179+AB1179+BL1179+AA1179+Z1179+Y1179+X1179+U1179+T1179+S1179+R1179+Q1179+P1179+O1179+N1179+M1179+L1179+K1179+J1179+I1179+H1179</f>
        <v>#REF!</v>
      </c>
    </row>
    <row r="1180" spans="1:70" hidden="1">
      <c r="A1180" s="6" t="s">
        <v>1958</v>
      </c>
      <c r="B1180" s="6" t="s">
        <v>1959</v>
      </c>
      <c r="C1180" s="6" t="s">
        <v>151</v>
      </c>
      <c r="D1180" s="6"/>
      <c r="E1180" s="6" t="s">
        <v>152</v>
      </c>
      <c r="F1180" s="6" t="s">
        <v>1816</v>
      </c>
      <c r="G1180" s="6"/>
      <c r="H1180" s="1"/>
      <c r="I1180" s="5"/>
      <c r="J1180" s="5"/>
      <c r="K1180" s="1"/>
      <c r="L1180" s="5"/>
      <c r="M1180" s="5"/>
      <c r="N1180" s="26"/>
      <c r="O1180" s="1"/>
      <c r="P1180" s="1"/>
      <c r="Q1180" s="1"/>
      <c r="R1180" s="1"/>
      <c r="S1180" s="1"/>
      <c r="T1180" s="1"/>
      <c r="U1180" s="1"/>
      <c r="V1180" s="5"/>
      <c r="W1180" s="5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37" t="e">
        <f>BQ1180+BP1180+BO1180+BN1180+BM1180+#REF!+#REF!+BG1180+BF1180+#REF!+BC1180+#REF!+#REF!+AY1180+#REF!+#REF!+#REF!+#REF!+AS1180+#REF!+#REF!+#REF!+#REF!+AM1180+AK1180+#REF!+#REF!+#REF!+AF1180+AD1180+AC1180+AB1180+BL1180+AA1180+Z1180+Y1180+X1180+U1180+T1180+S1180+R1180+Q1180+P1180+O1180+N1180+M1180+L1180+K1180+J1180+I1180+H1180</f>
        <v>#REF!</v>
      </c>
    </row>
    <row r="1181" spans="1:70" hidden="1">
      <c r="A1181" s="6" t="s">
        <v>1960</v>
      </c>
      <c r="B1181" s="6" t="s">
        <v>1961</v>
      </c>
      <c r="C1181" s="6" t="s">
        <v>151</v>
      </c>
      <c r="D1181" s="6"/>
      <c r="E1181" s="6" t="s">
        <v>152</v>
      </c>
      <c r="F1181" s="6" t="s">
        <v>1816</v>
      </c>
      <c r="G1181" s="6"/>
      <c r="H1181" s="1"/>
      <c r="I1181" s="5"/>
      <c r="J1181" s="5"/>
      <c r="K1181" s="1"/>
      <c r="L1181" s="5"/>
      <c r="M1181" s="5"/>
      <c r="N1181" s="26"/>
      <c r="O1181" s="1"/>
      <c r="P1181" s="1"/>
      <c r="Q1181" s="1"/>
      <c r="R1181" s="1"/>
      <c r="S1181" s="1"/>
      <c r="T1181" s="1"/>
      <c r="U1181" s="1"/>
      <c r="V1181" s="5"/>
      <c r="W1181" s="5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37" t="e">
        <f>BQ1181+BP1181+BO1181+BN1181+BM1181+#REF!+#REF!+BG1181+BF1181+#REF!+BC1181+#REF!+#REF!+AY1181+#REF!+#REF!+#REF!+#REF!+AS1181+#REF!+#REF!+#REF!+#REF!+AM1181+AK1181+#REF!+#REF!+#REF!+AF1181+AD1181+AC1181+AB1181+BL1181+AA1181+Z1181+Y1181+X1181+U1181+T1181+S1181+R1181+Q1181+P1181+O1181+N1181+M1181+L1181+K1181+J1181+I1181+H1181</f>
        <v>#REF!</v>
      </c>
    </row>
    <row r="1182" spans="1:70" hidden="1">
      <c r="A1182" s="6" t="s">
        <v>6642</v>
      </c>
      <c r="B1182" s="6" t="s">
        <v>6768</v>
      </c>
      <c r="C1182" s="6" t="s">
        <v>151</v>
      </c>
      <c r="D1182" s="6"/>
      <c r="E1182" s="6" t="s">
        <v>8192</v>
      </c>
      <c r="F1182" s="6" t="s">
        <v>1816</v>
      </c>
      <c r="G1182" s="6"/>
      <c r="H1182" s="1"/>
      <c r="I1182" s="5"/>
      <c r="J1182" s="5"/>
      <c r="K1182" s="1"/>
      <c r="L1182" s="5"/>
      <c r="M1182" s="5"/>
      <c r="N1182" s="26"/>
      <c r="O1182" s="1"/>
      <c r="P1182" s="1"/>
      <c r="Q1182" s="1"/>
      <c r="R1182" s="1"/>
      <c r="S1182" s="1"/>
      <c r="T1182" s="1"/>
      <c r="U1182" s="1"/>
      <c r="V1182" s="5"/>
      <c r="W1182" s="5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37" t="e">
        <f>BQ1182+BP1182+BO1182+BN1182+BM1182+#REF!+#REF!+BG1182+BF1182+#REF!+BC1182+#REF!+#REF!+AY1182+#REF!+#REF!+#REF!+#REF!+AS1182+#REF!+#REF!+#REF!+#REF!+AM1182+AK1182+#REF!+#REF!+#REF!+AF1182+AD1182+AC1182+AB1182+BL1182+AA1182+Z1182+Y1182+X1182+U1182+T1182+S1182+R1182+Q1182+P1182+O1182+N1182+M1182+L1182+K1182+J1182+I1182+H1182</f>
        <v>#REF!</v>
      </c>
    </row>
    <row r="1183" spans="1:70" hidden="1">
      <c r="A1183" s="6" t="s">
        <v>1875</v>
      </c>
      <c r="B1183" s="6" t="s">
        <v>1876</v>
      </c>
      <c r="C1183" s="6" t="s">
        <v>7</v>
      </c>
      <c r="D1183" s="6" t="s">
        <v>18</v>
      </c>
      <c r="E1183" s="6" t="s">
        <v>13</v>
      </c>
      <c r="F1183" s="6" t="s">
        <v>1816</v>
      </c>
      <c r="G1183" s="6"/>
      <c r="H1183" s="1"/>
      <c r="I1183" s="5"/>
      <c r="J1183" s="5"/>
      <c r="K1183" s="1"/>
      <c r="L1183" s="5"/>
      <c r="M1183" s="5"/>
      <c r="N1183" s="26"/>
      <c r="O1183" s="1"/>
      <c r="P1183" s="1"/>
      <c r="Q1183" s="1"/>
      <c r="R1183" s="1"/>
      <c r="S1183" s="1"/>
      <c r="T1183" s="1"/>
      <c r="U1183" s="1"/>
      <c r="V1183" s="5"/>
      <c r="W1183" s="5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37" t="e">
        <f>BQ1183+BP1183+BO1183+BN1183+BM1183+#REF!+#REF!+BG1183+BF1183+#REF!+BC1183+#REF!+#REF!+AY1183+#REF!+#REF!+#REF!+#REF!+AS1183+#REF!+#REF!+#REF!+#REF!+AM1183+AK1183+#REF!+#REF!+#REF!+AF1183+AD1183+AC1183+AB1183+BL1183+AA1183+Z1183+Y1183+X1183+U1183+T1183+S1183+R1183+Q1183+P1183+O1183+N1183+M1183+L1183+K1183+J1183+I1183+H1183</f>
        <v>#REF!</v>
      </c>
    </row>
    <row r="1184" spans="1:70" hidden="1">
      <c r="A1184" s="6" t="s">
        <v>1877</v>
      </c>
      <c r="B1184" s="6" t="s">
        <v>1878</v>
      </c>
      <c r="C1184" s="6" t="s">
        <v>7</v>
      </c>
      <c r="D1184" s="6" t="s">
        <v>67</v>
      </c>
      <c r="E1184" s="6" t="s">
        <v>67</v>
      </c>
      <c r="F1184" s="6" t="s">
        <v>1816</v>
      </c>
      <c r="G1184" s="6"/>
      <c r="H1184" s="1"/>
      <c r="I1184" s="5"/>
      <c r="J1184" s="5"/>
      <c r="K1184" s="1"/>
      <c r="L1184" s="5"/>
      <c r="M1184" s="5"/>
      <c r="N1184" s="26"/>
      <c r="O1184" s="1"/>
      <c r="P1184" s="1"/>
      <c r="Q1184" s="1"/>
      <c r="R1184" s="1"/>
      <c r="S1184" s="1"/>
      <c r="T1184" s="1"/>
      <c r="U1184" s="1"/>
      <c r="V1184" s="5"/>
      <c r="W1184" s="5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37" t="e">
        <f>BQ1184+BP1184+BO1184+BN1184+BM1184+#REF!+#REF!+BG1184+BF1184+#REF!+BC1184+#REF!+#REF!+AY1184+#REF!+#REF!+#REF!+#REF!+AS1184+#REF!+#REF!+#REF!+#REF!+AM1184+AK1184+#REF!+#REF!+#REF!+AF1184+AD1184+AC1184+AB1184+BL1184+AA1184+Z1184+Y1184+X1184+U1184+T1184+S1184+R1184+Q1184+P1184+O1184+N1184+M1184+L1184+K1184+J1184+I1184+H1184</f>
        <v>#REF!</v>
      </c>
    </row>
    <row r="1185" spans="1:70">
      <c r="A1185" s="7" t="s">
        <v>1879</v>
      </c>
      <c r="B1185" s="7" t="s">
        <v>1880</v>
      </c>
      <c r="C1185" s="7" t="s">
        <v>7</v>
      </c>
      <c r="D1185" s="7" t="s">
        <v>8180</v>
      </c>
      <c r="E1185" s="7" t="s">
        <v>9</v>
      </c>
      <c r="F1185" s="7" t="s">
        <v>1816</v>
      </c>
      <c r="G1185" s="25"/>
      <c r="H1185" s="1"/>
      <c r="I1185" s="5"/>
      <c r="J1185" s="5"/>
      <c r="K1185" s="1"/>
      <c r="L1185" s="5"/>
      <c r="M1185" s="5"/>
      <c r="N1185" s="26"/>
      <c r="O1185" s="1"/>
      <c r="P1185" s="1"/>
      <c r="Q1185" s="1"/>
      <c r="R1185" s="1"/>
      <c r="S1185" s="1"/>
      <c r="T1185" s="1"/>
      <c r="U1185" s="1"/>
      <c r="V1185" s="1"/>
      <c r="W1185" s="1">
        <f>1000*21.5244706325504</f>
        <v>21524.470632550401</v>
      </c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37">
        <f>BQ1185+BP1185+BO1185+BN1185+BM1185+BG1185+BF1185+BC1185+AY1185+AS1185+AM1185+AL1185+AK1185+AF1185+AE1185+AD1185+AC1185+AB1185+BK1185+BL1185+AA1185+Z1185+Y1185+X1185+V1185+U1185+T1185+S1185+R1185+Q1185+P1185+O1185+N1185+M1185+L1185+K1185+J1185+I1185+H1185+G1185+AX1185+W1185</f>
        <v>21524.470632550401</v>
      </c>
    </row>
    <row r="1186" spans="1:70" hidden="1">
      <c r="A1186" s="6" t="s">
        <v>1881</v>
      </c>
      <c r="B1186" s="6" t="s">
        <v>1882</v>
      </c>
      <c r="C1186" s="6" t="s">
        <v>7</v>
      </c>
      <c r="D1186" s="6" t="s">
        <v>18</v>
      </c>
      <c r="E1186" s="6" t="s">
        <v>13</v>
      </c>
      <c r="F1186" s="6" t="s">
        <v>1816</v>
      </c>
      <c r="G1186" s="6"/>
      <c r="H1186" s="1"/>
      <c r="I1186" s="5"/>
      <c r="J1186" s="5"/>
      <c r="K1186" s="1"/>
      <c r="L1186" s="5"/>
      <c r="M1186" s="5"/>
      <c r="N1186" s="26"/>
      <c r="O1186" s="1"/>
      <c r="P1186" s="1"/>
      <c r="Q1186" s="1"/>
      <c r="R1186" s="1"/>
      <c r="S1186" s="1"/>
      <c r="T1186" s="1"/>
      <c r="U1186" s="1"/>
      <c r="V1186" s="5"/>
      <c r="W1186" s="5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37" t="e">
        <f>BQ1186+BP1186+BO1186+BN1186+BM1186+#REF!+#REF!+BG1186+BF1186+#REF!+BC1186+#REF!+#REF!+AY1186+#REF!+#REF!+#REF!+#REF!+AS1186+#REF!+#REF!+#REF!+#REF!+AM1186+AK1186+#REF!+#REF!+#REF!+AF1186+AD1186+AC1186+AB1186+BL1186+AA1186+Z1186+Y1186+X1186+U1186+T1186+S1186+R1186+Q1186+P1186+O1186+N1186+M1186+L1186+K1186+J1186+I1186+H1186</f>
        <v>#REF!</v>
      </c>
    </row>
    <row r="1187" spans="1:70" hidden="1">
      <c r="A1187" s="6" t="s">
        <v>1962</v>
      </c>
      <c r="B1187" s="6" t="s">
        <v>1963</v>
      </c>
      <c r="C1187" s="6" t="s">
        <v>151</v>
      </c>
      <c r="D1187" s="6"/>
      <c r="E1187" s="6" t="s">
        <v>152</v>
      </c>
      <c r="F1187" s="6" t="s">
        <v>1816</v>
      </c>
      <c r="G1187" s="6"/>
      <c r="H1187" s="1"/>
      <c r="I1187" s="5"/>
      <c r="J1187" s="5"/>
      <c r="K1187" s="1"/>
      <c r="L1187" s="5"/>
      <c r="M1187" s="5"/>
      <c r="N1187" s="26"/>
      <c r="O1187" s="1"/>
      <c r="P1187" s="1"/>
      <c r="Q1187" s="1"/>
      <c r="R1187" s="1"/>
      <c r="S1187" s="1"/>
      <c r="T1187" s="1"/>
      <c r="U1187" s="1"/>
      <c r="V1187" s="5"/>
      <c r="W1187" s="5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37" t="e">
        <f>BQ1187+BP1187+BO1187+BN1187+BM1187+#REF!+#REF!+BG1187+BF1187+#REF!+BC1187+#REF!+#REF!+AY1187+#REF!+#REF!+#REF!+#REF!+AS1187+#REF!+#REF!+#REF!+#REF!+AM1187+AK1187+#REF!+#REF!+#REF!+AF1187+AD1187+AC1187+AB1187+BL1187+AA1187+Z1187+Y1187+X1187+U1187+T1187+S1187+R1187+Q1187+P1187+O1187+N1187+M1187+L1187+K1187+J1187+I1187+H1187</f>
        <v>#REF!</v>
      </c>
    </row>
    <row r="1188" spans="1:70" hidden="1">
      <c r="A1188" s="6" t="s">
        <v>1883</v>
      </c>
      <c r="B1188" s="6" t="s">
        <v>1884</v>
      </c>
      <c r="C1188" s="6" t="s">
        <v>7</v>
      </c>
      <c r="D1188" s="6" t="s">
        <v>67</v>
      </c>
      <c r="E1188" s="6" t="s">
        <v>67</v>
      </c>
      <c r="F1188" s="6" t="s">
        <v>1816</v>
      </c>
      <c r="G1188" s="6"/>
      <c r="H1188" s="1"/>
      <c r="I1188" s="5"/>
      <c r="J1188" s="5"/>
      <c r="K1188" s="1"/>
      <c r="L1188" s="5"/>
      <c r="M1188" s="5"/>
      <c r="N1188" s="26"/>
      <c r="O1188" s="1"/>
      <c r="P1188" s="1"/>
      <c r="Q1188" s="1"/>
      <c r="R1188" s="1"/>
      <c r="S1188" s="1"/>
      <c r="T1188" s="1"/>
      <c r="U1188" s="1"/>
      <c r="V1188" s="5"/>
      <c r="W1188" s="5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37" t="e">
        <f>BQ1188+BP1188+BO1188+BN1188+BM1188+#REF!+#REF!+BG1188+BF1188+#REF!+BC1188+#REF!+#REF!+AY1188+#REF!+#REF!+#REF!+#REF!+AS1188+#REF!+#REF!+#REF!+#REF!+AM1188+AK1188+#REF!+#REF!+#REF!+AF1188+AD1188+AC1188+AB1188+BL1188+AA1188+Z1188+Y1188+X1188+U1188+T1188+S1188+R1188+Q1188+P1188+O1188+N1188+M1188+L1188+K1188+J1188+I1188+H1188</f>
        <v>#REF!</v>
      </c>
    </row>
    <row r="1189" spans="1:70" hidden="1">
      <c r="A1189" s="6" t="s">
        <v>1964</v>
      </c>
      <c r="B1189" s="6" t="s">
        <v>1932</v>
      </c>
      <c r="C1189" s="6" t="s">
        <v>151</v>
      </c>
      <c r="D1189" s="6"/>
      <c r="E1189" s="6" t="s">
        <v>152</v>
      </c>
      <c r="F1189" s="6" t="s">
        <v>1816</v>
      </c>
      <c r="G1189" s="6"/>
      <c r="H1189" s="1"/>
      <c r="I1189" s="5"/>
      <c r="J1189" s="5"/>
      <c r="K1189" s="1"/>
      <c r="L1189" s="5"/>
      <c r="M1189" s="5"/>
      <c r="N1189" s="26"/>
      <c r="O1189" s="1"/>
      <c r="P1189" s="1"/>
      <c r="Q1189" s="1"/>
      <c r="R1189" s="1"/>
      <c r="S1189" s="1"/>
      <c r="T1189" s="1"/>
      <c r="U1189" s="1"/>
      <c r="V1189" s="5"/>
      <c r="W1189" s="5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37" t="e">
        <f>BQ1189+BP1189+BO1189+BN1189+BM1189+#REF!+#REF!+BG1189+BF1189+#REF!+BC1189+#REF!+#REF!+AY1189+#REF!+#REF!+#REF!+#REF!+AS1189+#REF!+#REF!+#REF!+#REF!+AM1189+AK1189+#REF!+#REF!+#REF!+AF1189+AD1189+AC1189+AB1189+BL1189+AA1189+Z1189+Y1189+X1189+U1189+T1189+S1189+R1189+Q1189+P1189+O1189+N1189+M1189+L1189+K1189+J1189+I1189+H1189</f>
        <v>#REF!</v>
      </c>
    </row>
    <row r="1190" spans="1:70" hidden="1">
      <c r="A1190" s="6" t="s">
        <v>1885</v>
      </c>
      <c r="B1190" s="6" t="s">
        <v>1886</v>
      </c>
      <c r="C1190" s="6" t="s">
        <v>7</v>
      </c>
      <c r="D1190" s="6" t="s">
        <v>67</v>
      </c>
      <c r="E1190" s="6" t="s">
        <v>67</v>
      </c>
      <c r="F1190" s="6" t="s">
        <v>1816</v>
      </c>
      <c r="G1190" s="6"/>
      <c r="H1190" s="1"/>
      <c r="I1190" s="5"/>
      <c r="J1190" s="5"/>
      <c r="K1190" s="1"/>
      <c r="L1190" s="5"/>
      <c r="M1190" s="5"/>
      <c r="N1190" s="26"/>
      <c r="O1190" s="1"/>
      <c r="P1190" s="1"/>
      <c r="Q1190" s="1"/>
      <c r="R1190" s="1"/>
      <c r="S1190" s="1"/>
      <c r="T1190" s="1"/>
      <c r="U1190" s="1"/>
      <c r="V1190" s="5"/>
      <c r="W1190" s="5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37" t="e">
        <f>BQ1190+BP1190+BO1190+BN1190+BM1190+#REF!+#REF!+BG1190+BF1190+#REF!+BC1190+#REF!+#REF!+AY1190+#REF!+#REF!+#REF!+#REF!+AS1190+#REF!+#REF!+#REF!+#REF!+AM1190+AK1190+#REF!+#REF!+#REF!+AF1190+AD1190+AC1190+AB1190+BL1190+AA1190+Z1190+Y1190+X1190+U1190+T1190+S1190+R1190+Q1190+P1190+O1190+N1190+M1190+L1190+K1190+J1190+I1190+H1190</f>
        <v>#REF!</v>
      </c>
    </row>
    <row r="1191" spans="1:70" hidden="1">
      <c r="A1191" s="6" t="s">
        <v>1965</v>
      </c>
      <c r="B1191" s="6" t="s">
        <v>1966</v>
      </c>
      <c r="C1191" s="6" t="s">
        <v>151</v>
      </c>
      <c r="D1191" s="6"/>
      <c r="E1191" s="6" t="s">
        <v>152</v>
      </c>
      <c r="F1191" s="6" t="s">
        <v>1816</v>
      </c>
      <c r="G1191" s="6"/>
      <c r="H1191" s="1"/>
      <c r="I1191" s="5"/>
      <c r="J1191" s="5"/>
      <c r="K1191" s="1"/>
      <c r="L1191" s="5"/>
      <c r="M1191" s="5"/>
      <c r="N1191" s="26"/>
      <c r="O1191" s="1"/>
      <c r="P1191" s="1"/>
      <c r="Q1191" s="1"/>
      <c r="R1191" s="1"/>
      <c r="S1191" s="1"/>
      <c r="T1191" s="1"/>
      <c r="U1191" s="1"/>
      <c r="V1191" s="5"/>
      <c r="W1191" s="5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37" t="e">
        <f>BQ1191+BP1191+BO1191+BN1191+BM1191+#REF!+#REF!+BG1191+BF1191+#REF!+BC1191+#REF!+#REF!+AY1191+#REF!+#REF!+#REF!+#REF!+AS1191+#REF!+#REF!+#REF!+#REF!+AM1191+AK1191+#REF!+#REF!+#REF!+AF1191+AD1191+AC1191+AB1191+BL1191+AA1191+Z1191+Y1191+X1191+U1191+T1191+S1191+R1191+Q1191+P1191+O1191+N1191+M1191+L1191+K1191+J1191+I1191+H1191</f>
        <v>#REF!</v>
      </c>
    </row>
    <row r="1192" spans="1:70" hidden="1">
      <c r="A1192" s="6" t="s">
        <v>1967</v>
      </c>
      <c r="B1192" s="6" t="s">
        <v>1968</v>
      </c>
      <c r="C1192" s="6" t="s">
        <v>151</v>
      </c>
      <c r="D1192" s="6"/>
      <c r="E1192" s="6" t="s">
        <v>152</v>
      </c>
      <c r="F1192" s="6" t="s">
        <v>1816</v>
      </c>
      <c r="G1192" s="6"/>
      <c r="H1192" s="1"/>
      <c r="I1192" s="5"/>
      <c r="J1192" s="5"/>
      <c r="K1192" s="1"/>
      <c r="L1192" s="5"/>
      <c r="M1192" s="5"/>
      <c r="N1192" s="26"/>
      <c r="O1192" s="1"/>
      <c r="P1192" s="1"/>
      <c r="Q1192" s="1"/>
      <c r="R1192" s="1"/>
      <c r="S1192" s="1"/>
      <c r="T1192" s="1"/>
      <c r="U1192" s="1"/>
      <c r="V1192" s="5"/>
      <c r="W1192" s="5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37" t="e">
        <f>BQ1192+BP1192+BO1192+BN1192+BM1192+#REF!+#REF!+BG1192+BF1192+#REF!+BC1192+#REF!+#REF!+AY1192+#REF!+#REF!+#REF!+#REF!+AS1192+#REF!+#REF!+#REF!+#REF!+AM1192+AK1192+#REF!+#REF!+#REF!+AF1192+AD1192+AC1192+AB1192+BL1192+AA1192+Z1192+Y1192+X1192+U1192+T1192+S1192+R1192+Q1192+P1192+O1192+N1192+M1192+L1192+K1192+J1192+I1192+H1192</f>
        <v>#REF!</v>
      </c>
    </row>
    <row r="1193" spans="1:70" hidden="1">
      <c r="A1193" s="6" t="s">
        <v>1887</v>
      </c>
      <c r="B1193" s="6" t="s">
        <v>1888</v>
      </c>
      <c r="C1193" s="6" t="s">
        <v>7</v>
      </c>
      <c r="D1193" s="6" t="s">
        <v>67</v>
      </c>
      <c r="E1193" s="6" t="s">
        <v>67</v>
      </c>
      <c r="F1193" s="6" t="s">
        <v>1816</v>
      </c>
      <c r="G1193" s="6"/>
      <c r="H1193" s="1"/>
      <c r="I1193" s="5"/>
      <c r="J1193" s="5"/>
      <c r="K1193" s="1"/>
      <c r="L1193" s="5"/>
      <c r="M1193" s="5"/>
      <c r="N1193" s="26"/>
      <c r="O1193" s="1"/>
      <c r="P1193" s="1"/>
      <c r="Q1193" s="1"/>
      <c r="R1193" s="1"/>
      <c r="S1193" s="1"/>
      <c r="T1193" s="1"/>
      <c r="U1193" s="1"/>
      <c r="V1193" s="5"/>
      <c r="W1193" s="5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37" t="e">
        <f>BQ1193+BP1193+BO1193+BN1193+BM1193+#REF!+#REF!+BG1193+BF1193+#REF!+BC1193+#REF!+#REF!+AY1193+#REF!+#REF!+#REF!+#REF!+AS1193+#REF!+#REF!+#REF!+#REF!+AM1193+AK1193+#REF!+#REF!+#REF!+AF1193+AD1193+AC1193+AB1193+BL1193+AA1193+Z1193+Y1193+X1193+U1193+T1193+S1193+R1193+Q1193+P1193+O1193+N1193+M1193+L1193+K1193+J1193+I1193+H1193</f>
        <v>#REF!</v>
      </c>
    </row>
    <row r="1194" spans="1:70" hidden="1">
      <c r="A1194" s="6" t="s">
        <v>1969</v>
      </c>
      <c r="B1194" s="6" t="s">
        <v>1970</v>
      </c>
      <c r="C1194" s="6" t="s">
        <v>151</v>
      </c>
      <c r="D1194" s="6"/>
      <c r="E1194" s="6" t="s">
        <v>152</v>
      </c>
      <c r="F1194" s="6" t="s">
        <v>1816</v>
      </c>
      <c r="G1194" s="6"/>
      <c r="H1194" s="1"/>
      <c r="I1194" s="5"/>
      <c r="J1194" s="5"/>
      <c r="K1194" s="1"/>
      <c r="L1194" s="5"/>
      <c r="M1194" s="5"/>
      <c r="N1194" s="26"/>
      <c r="O1194" s="1"/>
      <c r="P1194" s="1"/>
      <c r="Q1194" s="1"/>
      <c r="R1194" s="1"/>
      <c r="S1194" s="1"/>
      <c r="T1194" s="1"/>
      <c r="U1194" s="1"/>
      <c r="V1194" s="5"/>
      <c r="W1194" s="5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37" t="e">
        <f>BQ1194+BP1194+BO1194+BN1194+BM1194+#REF!+#REF!+BG1194+BF1194+#REF!+BC1194+#REF!+#REF!+AY1194+#REF!+#REF!+#REF!+#REF!+AS1194+#REF!+#REF!+#REF!+#REF!+AM1194+AK1194+#REF!+#REF!+#REF!+AF1194+AD1194+AC1194+AB1194+BL1194+AA1194+Z1194+Y1194+X1194+U1194+T1194+S1194+R1194+Q1194+P1194+O1194+N1194+M1194+L1194+K1194+J1194+I1194+H1194</f>
        <v>#REF!</v>
      </c>
    </row>
    <row r="1195" spans="1:70" hidden="1">
      <c r="A1195" s="6" t="s">
        <v>1971</v>
      </c>
      <c r="B1195" s="6" t="s">
        <v>1972</v>
      </c>
      <c r="C1195" s="6" t="s">
        <v>151</v>
      </c>
      <c r="D1195" s="6"/>
      <c r="E1195" s="6" t="s">
        <v>152</v>
      </c>
      <c r="F1195" s="6" t="s">
        <v>1816</v>
      </c>
      <c r="G1195" s="6"/>
      <c r="H1195" s="1"/>
      <c r="I1195" s="5"/>
      <c r="J1195" s="5"/>
      <c r="K1195" s="1"/>
      <c r="L1195" s="5"/>
      <c r="M1195" s="5"/>
      <c r="N1195" s="26"/>
      <c r="O1195" s="1"/>
      <c r="P1195" s="1"/>
      <c r="Q1195" s="1"/>
      <c r="R1195" s="1"/>
      <c r="S1195" s="1"/>
      <c r="T1195" s="1"/>
      <c r="U1195" s="1"/>
      <c r="V1195" s="5"/>
      <c r="W1195" s="5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37" t="e">
        <f>BQ1195+BP1195+BO1195+BN1195+BM1195+#REF!+#REF!+BG1195+BF1195+#REF!+BC1195+#REF!+#REF!+AY1195+#REF!+#REF!+#REF!+#REF!+AS1195+#REF!+#REF!+#REF!+#REF!+AM1195+AK1195+#REF!+#REF!+#REF!+AF1195+AD1195+AC1195+AB1195+BL1195+AA1195+Z1195+Y1195+X1195+U1195+T1195+S1195+R1195+Q1195+P1195+O1195+N1195+M1195+L1195+K1195+J1195+I1195+H1195</f>
        <v>#REF!</v>
      </c>
    </row>
    <row r="1196" spans="1:70" hidden="1">
      <c r="A1196" s="6" t="s">
        <v>1889</v>
      </c>
      <c r="B1196" s="6" t="s">
        <v>1890</v>
      </c>
      <c r="C1196" s="6" t="s">
        <v>7</v>
      </c>
      <c r="D1196" s="6" t="s">
        <v>67</v>
      </c>
      <c r="E1196" s="6" t="s">
        <v>67</v>
      </c>
      <c r="F1196" s="6" t="s">
        <v>1816</v>
      </c>
      <c r="G1196" s="6"/>
      <c r="H1196" s="1"/>
      <c r="I1196" s="5"/>
      <c r="J1196" s="5"/>
      <c r="K1196" s="1"/>
      <c r="L1196" s="5"/>
      <c r="M1196" s="5"/>
      <c r="N1196" s="26"/>
      <c r="O1196" s="1"/>
      <c r="P1196" s="1"/>
      <c r="Q1196" s="1"/>
      <c r="R1196" s="1"/>
      <c r="S1196" s="1"/>
      <c r="T1196" s="1"/>
      <c r="U1196" s="1"/>
      <c r="V1196" s="5"/>
      <c r="W1196" s="5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37" t="e">
        <f>BQ1196+BP1196+BO1196+BN1196+BM1196+#REF!+#REF!+BG1196+BF1196+#REF!+BC1196+#REF!+#REF!+AY1196+#REF!+#REF!+#REF!+#REF!+AS1196+#REF!+#REF!+#REF!+#REF!+AM1196+AK1196+#REF!+#REF!+#REF!+AF1196+AD1196+AC1196+AB1196+BL1196+AA1196+Z1196+Y1196+X1196+U1196+T1196+S1196+R1196+Q1196+P1196+O1196+N1196+M1196+L1196+K1196+J1196+I1196+H1196</f>
        <v>#REF!</v>
      </c>
    </row>
    <row r="1197" spans="1:70" hidden="1">
      <c r="A1197" s="6" t="s">
        <v>1973</v>
      </c>
      <c r="B1197" s="6" t="s">
        <v>1974</v>
      </c>
      <c r="C1197" s="6" t="s">
        <v>151</v>
      </c>
      <c r="D1197" s="6"/>
      <c r="E1197" s="6" t="s">
        <v>152</v>
      </c>
      <c r="F1197" s="6" t="s">
        <v>1816</v>
      </c>
      <c r="G1197" s="6"/>
      <c r="H1197" s="1"/>
      <c r="I1197" s="5"/>
      <c r="J1197" s="5"/>
      <c r="K1197" s="1"/>
      <c r="L1197" s="5"/>
      <c r="M1197" s="5"/>
      <c r="N1197" s="26"/>
      <c r="O1197" s="1"/>
      <c r="P1197" s="1"/>
      <c r="Q1197" s="1"/>
      <c r="R1197" s="1"/>
      <c r="S1197" s="1"/>
      <c r="T1197" s="1"/>
      <c r="U1197" s="1"/>
      <c r="V1197" s="5"/>
      <c r="W1197" s="5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37" t="e">
        <f>BQ1197+BP1197+BO1197+BN1197+BM1197+#REF!+#REF!+BG1197+BF1197+#REF!+BC1197+#REF!+#REF!+AY1197+#REF!+#REF!+#REF!+#REF!+AS1197+#REF!+#REF!+#REF!+#REF!+AM1197+AK1197+#REF!+#REF!+#REF!+AF1197+AD1197+AC1197+AB1197+BL1197+AA1197+Z1197+Y1197+X1197+U1197+T1197+S1197+R1197+Q1197+P1197+O1197+N1197+M1197+L1197+K1197+J1197+I1197+H1197</f>
        <v>#REF!</v>
      </c>
    </row>
    <row r="1198" spans="1:70" hidden="1">
      <c r="A1198" s="6" t="s">
        <v>1975</v>
      </c>
      <c r="B1198" s="6" t="s">
        <v>1976</v>
      </c>
      <c r="C1198" s="6" t="s">
        <v>151</v>
      </c>
      <c r="D1198" s="6"/>
      <c r="E1198" s="6" t="s">
        <v>152</v>
      </c>
      <c r="F1198" s="6" t="s">
        <v>1816</v>
      </c>
      <c r="G1198" s="6"/>
      <c r="H1198" s="1"/>
      <c r="I1198" s="5"/>
      <c r="J1198" s="5"/>
      <c r="K1198" s="1"/>
      <c r="L1198" s="5"/>
      <c r="M1198" s="5"/>
      <c r="N1198" s="26"/>
      <c r="O1198" s="1"/>
      <c r="P1198" s="1"/>
      <c r="Q1198" s="1"/>
      <c r="R1198" s="1"/>
      <c r="S1198" s="1"/>
      <c r="T1198" s="1"/>
      <c r="U1198" s="1"/>
      <c r="V1198" s="5"/>
      <c r="W1198" s="5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37" t="e">
        <f>BQ1198+BP1198+BO1198+BN1198+BM1198+#REF!+#REF!+BG1198+BF1198+#REF!+BC1198+#REF!+#REF!+AY1198+#REF!+#REF!+#REF!+#REF!+AS1198+#REF!+#REF!+#REF!+#REF!+AM1198+AK1198+#REF!+#REF!+#REF!+AF1198+AD1198+AC1198+AB1198+BL1198+AA1198+Z1198+Y1198+X1198+U1198+T1198+S1198+R1198+Q1198+P1198+O1198+N1198+M1198+L1198+K1198+J1198+I1198+H1198</f>
        <v>#REF!</v>
      </c>
    </row>
    <row r="1199" spans="1:70" hidden="1">
      <c r="A1199" s="6" t="s">
        <v>1891</v>
      </c>
      <c r="B1199" s="6" t="s">
        <v>1892</v>
      </c>
      <c r="C1199" s="6" t="s">
        <v>7</v>
      </c>
      <c r="D1199" s="6" t="s">
        <v>8180</v>
      </c>
      <c r="E1199" s="6" t="s">
        <v>21</v>
      </c>
      <c r="F1199" s="6" t="s">
        <v>1816</v>
      </c>
      <c r="G1199" s="6"/>
      <c r="H1199" s="1"/>
      <c r="I1199" s="5"/>
      <c r="J1199" s="5"/>
      <c r="K1199" s="1"/>
      <c r="L1199" s="5"/>
      <c r="M1199" s="5"/>
      <c r="N1199" s="26"/>
      <c r="O1199" s="1"/>
      <c r="P1199" s="1"/>
      <c r="Q1199" s="1"/>
      <c r="R1199" s="1"/>
      <c r="S1199" s="1"/>
      <c r="T1199" s="1"/>
      <c r="U1199" s="1"/>
      <c r="V1199" s="5"/>
      <c r="W1199" s="5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37" t="e">
        <f>BQ1199+BP1199+BO1199+BN1199+BM1199+#REF!+#REF!+BG1199+BF1199+#REF!+BC1199+#REF!+#REF!+AY1199+#REF!+#REF!+#REF!+#REF!+AS1199+#REF!+#REF!+#REF!+#REF!+AM1199+AK1199+#REF!+#REF!+#REF!+AF1199+AD1199+AC1199+AB1199+BL1199+AA1199+Z1199+Y1199+X1199+U1199+T1199+S1199+R1199+Q1199+P1199+O1199+N1199+M1199+L1199+K1199+J1199+I1199+H1199</f>
        <v>#REF!</v>
      </c>
    </row>
    <row r="1200" spans="1:70" hidden="1">
      <c r="A1200" s="6" t="s">
        <v>1977</v>
      </c>
      <c r="B1200" s="6" t="s">
        <v>1978</v>
      </c>
      <c r="C1200" s="6" t="s">
        <v>151</v>
      </c>
      <c r="D1200" s="6"/>
      <c r="E1200" s="6" t="s">
        <v>152</v>
      </c>
      <c r="F1200" s="6" t="s">
        <v>1816</v>
      </c>
      <c r="G1200" s="6"/>
      <c r="H1200" s="1"/>
      <c r="I1200" s="5"/>
      <c r="J1200" s="5"/>
      <c r="K1200" s="1"/>
      <c r="L1200" s="5"/>
      <c r="M1200" s="5"/>
      <c r="N1200" s="26"/>
      <c r="O1200" s="1"/>
      <c r="P1200" s="1"/>
      <c r="Q1200" s="1"/>
      <c r="R1200" s="1"/>
      <c r="S1200" s="1"/>
      <c r="T1200" s="1"/>
      <c r="U1200" s="1"/>
      <c r="V1200" s="5"/>
      <c r="W1200" s="5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37" t="e">
        <f>BQ1200+BP1200+BO1200+BN1200+BM1200+#REF!+#REF!+BG1200+BF1200+#REF!+BC1200+#REF!+#REF!+AY1200+#REF!+#REF!+#REF!+#REF!+AS1200+#REF!+#REF!+#REF!+#REF!+AM1200+AK1200+#REF!+#REF!+#REF!+AF1200+AD1200+AC1200+AB1200+BL1200+AA1200+Z1200+Y1200+X1200+U1200+T1200+S1200+R1200+Q1200+P1200+O1200+N1200+M1200+L1200+K1200+J1200+I1200+H1200</f>
        <v>#REF!</v>
      </c>
    </row>
    <row r="1201" spans="1:70" hidden="1">
      <c r="A1201" s="6" t="s">
        <v>1893</v>
      </c>
      <c r="B1201" s="6" t="s">
        <v>1894</v>
      </c>
      <c r="C1201" s="6" t="s">
        <v>7</v>
      </c>
      <c r="D1201" s="6" t="s">
        <v>67</v>
      </c>
      <c r="E1201" s="6" t="s">
        <v>67</v>
      </c>
      <c r="F1201" s="6" t="s">
        <v>1816</v>
      </c>
      <c r="G1201" s="6"/>
      <c r="H1201" s="1"/>
      <c r="I1201" s="5"/>
      <c r="J1201" s="5"/>
      <c r="K1201" s="1"/>
      <c r="L1201" s="5"/>
      <c r="M1201" s="5"/>
      <c r="N1201" s="26"/>
      <c r="O1201" s="1"/>
      <c r="P1201" s="1"/>
      <c r="Q1201" s="1"/>
      <c r="R1201" s="1"/>
      <c r="S1201" s="1"/>
      <c r="T1201" s="1"/>
      <c r="U1201" s="1"/>
      <c r="V1201" s="5"/>
      <c r="W1201" s="5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37" t="e">
        <f>BQ1201+BP1201+BO1201+BN1201+BM1201+#REF!+#REF!+BG1201+BF1201+#REF!+BC1201+#REF!+#REF!+AY1201+#REF!+#REF!+#REF!+#REF!+AS1201+#REF!+#REF!+#REF!+#REF!+AM1201+AK1201+#REF!+#REF!+#REF!+AF1201+AD1201+AC1201+AB1201+BL1201+AA1201+Z1201+Y1201+X1201+U1201+T1201+S1201+R1201+Q1201+P1201+O1201+N1201+M1201+L1201+K1201+J1201+I1201+H1201</f>
        <v>#REF!</v>
      </c>
    </row>
    <row r="1202" spans="1:70" hidden="1">
      <c r="A1202" s="6" t="s">
        <v>1895</v>
      </c>
      <c r="B1202" s="6" t="s">
        <v>1896</v>
      </c>
      <c r="C1202" s="6" t="s">
        <v>7</v>
      </c>
      <c r="D1202" s="6" t="s">
        <v>8180</v>
      </c>
      <c r="E1202" s="6" t="s">
        <v>13</v>
      </c>
      <c r="F1202" s="6" t="s">
        <v>1816</v>
      </c>
      <c r="G1202" s="6"/>
      <c r="H1202" s="1"/>
      <c r="I1202" s="5"/>
      <c r="J1202" s="5"/>
      <c r="K1202" s="1"/>
      <c r="L1202" s="5"/>
      <c r="M1202" s="5"/>
      <c r="N1202" s="26"/>
      <c r="O1202" s="1"/>
      <c r="P1202" s="1"/>
      <c r="Q1202" s="1"/>
      <c r="R1202" s="1"/>
      <c r="S1202" s="1"/>
      <c r="T1202" s="1"/>
      <c r="U1202" s="1"/>
      <c r="V1202" s="5"/>
      <c r="W1202" s="5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37" t="e">
        <f>BQ1202+BP1202+BO1202+BN1202+BM1202+#REF!+#REF!+BG1202+BF1202+#REF!+BC1202+#REF!+#REF!+AY1202+#REF!+#REF!+#REF!+#REF!+AS1202+#REF!+#REF!+#REF!+#REF!+AM1202+AK1202+#REF!+#REF!+#REF!+AF1202+AD1202+AC1202+AB1202+BL1202+AA1202+Z1202+Y1202+X1202+U1202+T1202+S1202+R1202+Q1202+P1202+O1202+N1202+M1202+L1202+K1202+J1202+I1202+H1202</f>
        <v>#REF!</v>
      </c>
    </row>
    <row r="1203" spans="1:70" hidden="1">
      <c r="A1203" s="6" t="s">
        <v>1897</v>
      </c>
      <c r="B1203" s="6" t="s">
        <v>1898</v>
      </c>
      <c r="C1203" s="6" t="s">
        <v>7</v>
      </c>
      <c r="D1203" s="6" t="s">
        <v>8180</v>
      </c>
      <c r="E1203" s="6" t="s">
        <v>13</v>
      </c>
      <c r="F1203" s="6" t="s">
        <v>1816</v>
      </c>
      <c r="G1203" s="6"/>
      <c r="H1203" s="1"/>
      <c r="I1203" s="5"/>
      <c r="J1203" s="5"/>
      <c r="K1203" s="1"/>
      <c r="L1203" s="5"/>
      <c r="M1203" s="5"/>
      <c r="N1203" s="26"/>
      <c r="O1203" s="1"/>
      <c r="P1203" s="1"/>
      <c r="Q1203" s="1"/>
      <c r="R1203" s="1"/>
      <c r="S1203" s="1"/>
      <c r="T1203" s="1"/>
      <c r="U1203" s="1"/>
      <c r="V1203" s="5"/>
      <c r="W1203" s="5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37" t="e">
        <f>BQ1203+BP1203+BO1203+BN1203+BM1203+#REF!+#REF!+BG1203+BF1203+#REF!+BC1203+#REF!+#REF!+AY1203+#REF!+#REF!+#REF!+#REF!+AS1203+#REF!+#REF!+#REF!+#REF!+AM1203+AK1203+#REF!+#REF!+#REF!+AF1203+AD1203+AC1203+AB1203+BL1203+AA1203+Z1203+Y1203+X1203+U1203+T1203+S1203+R1203+Q1203+P1203+O1203+N1203+M1203+L1203+K1203+J1203+I1203+H1203</f>
        <v>#REF!</v>
      </c>
    </row>
    <row r="1204" spans="1:70" hidden="1">
      <c r="A1204" s="6" t="s">
        <v>7206</v>
      </c>
      <c r="B1204" s="6" t="s">
        <v>7402</v>
      </c>
      <c r="C1204" s="6" t="s">
        <v>7</v>
      </c>
      <c r="D1204" s="6" t="s">
        <v>8180</v>
      </c>
      <c r="E1204" s="6" t="s">
        <v>8186</v>
      </c>
      <c r="F1204" s="6" t="s">
        <v>1816</v>
      </c>
      <c r="G1204" s="6"/>
      <c r="H1204" s="1"/>
      <c r="I1204" s="5"/>
      <c r="J1204" s="5"/>
      <c r="K1204" s="1"/>
      <c r="L1204" s="5"/>
      <c r="M1204" s="5"/>
      <c r="N1204" s="26"/>
      <c r="O1204" s="1"/>
      <c r="P1204" s="1"/>
      <c r="Q1204" s="1"/>
      <c r="R1204" s="1"/>
      <c r="S1204" s="1"/>
      <c r="T1204" s="1"/>
      <c r="U1204" s="1"/>
      <c r="V1204" s="5"/>
      <c r="W1204" s="5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37" t="e">
        <f>BQ1204+BP1204+BO1204+BN1204+BM1204+#REF!+#REF!+BG1204+BF1204+#REF!+BC1204+#REF!+#REF!+AY1204+#REF!+#REF!+#REF!+#REF!+AS1204+#REF!+#REF!+#REF!+#REF!+AM1204+AK1204+#REF!+#REF!+#REF!+AF1204+AD1204+AC1204+AB1204+BL1204+AA1204+Z1204+Y1204+X1204+U1204+T1204+S1204+R1204+Q1204+P1204+O1204+N1204+M1204+L1204+K1204+J1204+I1204+H1204</f>
        <v>#REF!</v>
      </c>
    </row>
    <row r="1205" spans="1:70" hidden="1">
      <c r="A1205" s="6" t="s">
        <v>1979</v>
      </c>
      <c r="B1205" s="6" t="s">
        <v>1980</v>
      </c>
      <c r="C1205" s="6" t="s">
        <v>151</v>
      </c>
      <c r="D1205" s="6"/>
      <c r="E1205" s="6" t="s">
        <v>152</v>
      </c>
      <c r="F1205" s="6" t="s">
        <v>1816</v>
      </c>
      <c r="G1205" s="6"/>
      <c r="H1205" s="1"/>
      <c r="I1205" s="5"/>
      <c r="J1205" s="5"/>
      <c r="K1205" s="1"/>
      <c r="L1205" s="5"/>
      <c r="M1205" s="5"/>
      <c r="N1205" s="26"/>
      <c r="O1205" s="1"/>
      <c r="P1205" s="1"/>
      <c r="Q1205" s="1"/>
      <c r="R1205" s="1"/>
      <c r="S1205" s="1"/>
      <c r="T1205" s="1"/>
      <c r="U1205" s="1"/>
      <c r="V1205" s="5"/>
      <c r="W1205" s="5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37" t="e">
        <f>BQ1205+BP1205+BO1205+BN1205+BM1205+#REF!+#REF!+BG1205+BF1205+#REF!+BC1205+#REF!+#REF!+AY1205+#REF!+#REF!+#REF!+#REF!+AS1205+#REF!+#REF!+#REF!+#REF!+AM1205+AK1205+#REF!+#REF!+#REF!+AF1205+AD1205+AC1205+AB1205+BL1205+AA1205+Z1205+Y1205+X1205+U1205+T1205+S1205+R1205+Q1205+P1205+O1205+N1205+M1205+L1205+K1205+J1205+I1205+H1205</f>
        <v>#REF!</v>
      </c>
    </row>
    <row r="1206" spans="1:70" hidden="1">
      <c r="A1206" s="6" t="s">
        <v>1981</v>
      </c>
      <c r="B1206" s="6" t="s">
        <v>1982</v>
      </c>
      <c r="C1206" s="6" t="s">
        <v>151</v>
      </c>
      <c r="D1206" s="6"/>
      <c r="E1206" s="6" t="s">
        <v>152</v>
      </c>
      <c r="F1206" s="6" t="s">
        <v>1816</v>
      </c>
      <c r="G1206" s="6"/>
      <c r="H1206" s="1"/>
      <c r="I1206" s="5"/>
      <c r="J1206" s="5"/>
      <c r="K1206" s="1"/>
      <c r="L1206" s="5"/>
      <c r="M1206" s="5"/>
      <c r="N1206" s="26"/>
      <c r="O1206" s="1"/>
      <c r="P1206" s="1"/>
      <c r="Q1206" s="1"/>
      <c r="R1206" s="1"/>
      <c r="S1206" s="1"/>
      <c r="T1206" s="1"/>
      <c r="U1206" s="1"/>
      <c r="V1206" s="5"/>
      <c r="W1206" s="5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37" t="e">
        <f>BQ1206+BP1206+BO1206+BN1206+BM1206+#REF!+#REF!+BG1206+BF1206+#REF!+BC1206+#REF!+#REF!+AY1206+#REF!+#REF!+#REF!+#REF!+AS1206+#REF!+#REF!+#REF!+#REF!+AM1206+AK1206+#REF!+#REF!+#REF!+AF1206+AD1206+AC1206+AB1206+BL1206+AA1206+Z1206+Y1206+X1206+U1206+T1206+S1206+R1206+Q1206+P1206+O1206+N1206+M1206+L1206+K1206+J1206+I1206+H1206</f>
        <v>#REF!</v>
      </c>
    </row>
    <row r="1207" spans="1:70" hidden="1">
      <c r="A1207" s="6" t="s">
        <v>1899</v>
      </c>
      <c r="B1207" s="6" t="s">
        <v>1900</v>
      </c>
      <c r="C1207" s="6" t="s">
        <v>7</v>
      </c>
      <c r="D1207" s="6" t="s">
        <v>8180</v>
      </c>
      <c r="E1207" s="6" t="s">
        <v>13</v>
      </c>
      <c r="F1207" s="6" t="s">
        <v>1816</v>
      </c>
      <c r="G1207" s="6"/>
      <c r="H1207" s="1"/>
      <c r="I1207" s="5"/>
      <c r="J1207" s="5"/>
      <c r="K1207" s="1"/>
      <c r="L1207" s="5"/>
      <c r="M1207" s="5"/>
      <c r="N1207" s="26"/>
      <c r="O1207" s="1"/>
      <c r="P1207" s="1"/>
      <c r="Q1207" s="1"/>
      <c r="R1207" s="1"/>
      <c r="S1207" s="1"/>
      <c r="T1207" s="1"/>
      <c r="U1207" s="1"/>
      <c r="V1207" s="5"/>
      <c r="W1207" s="5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37" t="e">
        <f>BQ1207+BP1207+BO1207+BN1207+BM1207+#REF!+#REF!+BG1207+BF1207+#REF!+BC1207+#REF!+#REF!+AY1207+#REF!+#REF!+#REF!+#REF!+AS1207+#REF!+#REF!+#REF!+#REF!+AM1207+AK1207+#REF!+#REF!+#REF!+AF1207+AD1207+AC1207+AB1207+BL1207+AA1207+Z1207+Y1207+X1207+U1207+T1207+S1207+R1207+Q1207+P1207+O1207+N1207+M1207+L1207+K1207+J1207+I1207+H1207</f>
        <v>#REF!</v>
      </c>
    </row>
    <row r="1208" spans="1:70" hidden="1">
      <c r="A1208" s="6" t="s">
        <v>1983</v>
      </c>
      <c r="B1208" s="6" t="s">
        <v>1984</v>
      </c>
      <c r="C1208" s="6" t="s">
        <v>151</v>
      </c>
      <c r="D1208" s="6"/>
      <c r="E1208" s="6" t="s">
        <v>152</v>
      </c>
      <c r="F1208" s="6" t="s">
        <v>1816</v>
      </c>
      <c r="G1208" s="6"/>
      <c r="H1208" s="1"/>
      <c r="I1208" s="5"/>
      <c r="J1208" s="5"/>
      <c r="K1208" s="1"/>
      <c r="L1208" s="5"/>
      <c r="M1208" s="5"/>
      <c r="N1208" s="26"/>
      <c r="O1208" s="1"/>
      <c r="P1208" s="1"/>
      <c r="Q1208" s="1"/>
      <c r="R1208" s="1"/>
      <c r="S1208" s="1"/>
      <c r="T1208" s="1"/>
      <c r="U1208" s="1"/>
      <c r="V1208" s="5"/>
      <c r="W1208" s="5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37" t="e">
        <f>BQ1208+BP1208+BO1208+BN1208+BM1208+#REF!+#REF!+BG1208+BF1208+#REF!+BC1208+#REF!+#REF!+AY1208+#REF!+#REF!+#REF!+#REF!+AS1208+#REF!+#REF!+#REF!+#REF!+AM1208+AK1208+#REF!+#REF!+#REF!+AF1208+AD1208+AC1208+AB1208+BL1208+AA1208+Z1208+Y1208+X1208+U1208+T1208+S1208+R1208+Q1208+P1208+O1208+N1208+M1208+L1208+K1208+J1208+I1208+H1208</f>
        <v>#REF!</v>
      </c>
    </row>
    <row r="1209" spans="1:70" hidden="1">
      <c r="A1209" s="6" t="s">
        <v>1985</v>
      </c>
      <c r="B1209" s="6" t="s">
        <v>1932</v>
      </c>
      <c r="C1209" s="6" t="s">
        <v>151</v>
      </c>
      <c r="D1209" s="6"/>
      <c r="E1209" s="6" t="s">
        <v>152</v>
      </c>
      <c r="F1209" s="6" t="s">
        <v>1816</v>
      </c>
      <c r="G1209" s="6"/>
      <c r="H1209" s="1"/>
      <c r="I1209" s="5"/>
      <c r="J1209" s="5"/>
      <c r="K1209" s="1"/>
      <c r="L1209" s="5"/>
      <c r="M1209" s="5"/>
      <c r="N1209" s="26"/>
      <c r="O1209" s="1"/>
      <c r="P1209" s="1"/>
      <c r="Q1209" s="1"/>
      <c r="R1209" s="1"/>
      <c r="S1209" s="1"/>
      <c r="T1209" s="1"/>
      <c r="U1209" s="1"/>
      <c r="V1209" s="5"/>
      <c r="W1209" s="5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37" t="e">
        <f>BQ1209+BP1209+BO1209+BN1209+BM1209+#REF!+#REF!+BG1209+BF1209+#REF!+BC1209+#REF!+#REF!+AY1209+#REF!+#REF!+#REF!+#REF!+AS1209+#REF!+#REF!+#REF!+#REF!+AM1209+AK1209+#REF!+#REF!+#REF!+AF1209+AD1209+AC1209+AB1209+BL1209+AA1209+Z1209+Y1209+X1209+U1209+T1209+S1209+R1209+Q1209+P1209+O1209+N1209+M1209+L1209+K1209+J1209+I1209+H1209</f>
        <v>#REF!</v>
      </c>
    </row>
    <row r="1210" spans="1:70" hidden="1">
      <c r="A1210" s="6" t="s">
        <v>1901</v>
      </c>
      <c r="B1210" s="6" t="s">
        <v>1902</v>
      </c>
      <c r="C1210" s="6" t="s">
        <v>7</v>
      </c>
      <c r="D1210" s="6" t="s">
        <v>8180</v>
      </c>
      <c r="E1210" s="6" t="s">
        <v>13</v>
      </c>
      <c r="F1210" s="6" t="s">
        <v>1816</v>
      </c>
      <c r="G1210" s="6"/>
      <c r="H1210" s="1"/>
      <c r="I1210" s="5"/>
      <c r="J1210" s="5"/>
      <c r="K1210" s="1"/>
      <c r="L1210" s="5"/>
      <c r="M1210" s="5"/>
      <c r="N1210" s="26"/>
      <c r="O1210" s="1"/>
      <c r="P1210" s="1"/>
      <c r="Q1210" s="1"/>
      <c r="R1210" s="1"/>
      <c r="S1210" s="1"/>
      <c r="T1210" s="1"/>
      <c r="U1210" s="1"/>
      <c r="V1210" s="5"/>
      <c r="W1210" s="5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37" t="e">
        <f>BQ1210+BP1210+BO1210+BN1210+BM1210+#REF!+#REF!+BG1210+BF1210+#REF!+BC1210+#REF!+#REF!+AY1210+#REF!+#REF!+#REF!+#REF!+AS1210+#REF!+#REF!+#REF!+#REF!+AM1210+AK1210+#REF!+#REF!+#REF!+AF1210+AD1210+AC1210+AB1210+BL1210+AA1210+Z1210+Y1210+X1210+U1210+T1210+S1210+R1210+Q1210+P1210+O1210+N1210+M1210+L1210+K1210+J1210+I1210+H1210</f>
        <v>#REF!</v>
      </c>
    </row>
    <row r="1211" spans="1:70" hidden="1">
      <c r="A1211" s="6" t="s">
        <v>1903</v>
      </c>
      <c r="B1211" s="6" t="s">
        <v>1904</v>
      </c>
      <c r="C1211" s="6" t="s">
        <v>7</v>
      </c>
      <c r="D1211" s="6" t="s">
        <v>18</v>
      </c>
      <c r="E1211" s="6" t="s">
        <v>31</v>
      </c>
      <c r="F1211" s="6" t="s">
        <v>1816</v>
      </c>
      <c r="G1211" s="6"/>
      <c r="H1211" s="1"/>
      <c r="I1211" s="5"/>
      <c r="J1211" s="5"/>
      <c r="K1211" s="1"/>
      <c r="L1211" s="5"/>
      <c r="M1211" s="5"/>
      <c r="N1211" s="26"/>
      <c r="O1211" s="1"/>
      <c r="P1211" s="1"/>
      <c r="Q1211" s="1"/>
      <c r="R1211" s="1"/>
      <c r="S1211" s="1"/>
      <c r="T1211" s="1"/>
      <c r="U1211" s="1"/>
      <c r="V1211" s="5"/>
      <c r="W1211" s="5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37" t="e">
        <f>BQ1211+BP1211+BO1211+BN1211+BM1211+#REF!+#REF!+BG1211+BF1211+#REF!+BC1211+#REF!+#REF!+AY1211+#REF!+#REF!+#REF!+#REF!+AS1211+#REF!+#REF!+#REF!+#REF!+AM1211+AK1211+#REF!+#REF!+#REF!+AF1211+AD1211+AC1211+AB1211+BL1211+AA1211+Z1211+Y1211+X1211+U1211+T1211+S1211+R1211+Q1211+P1211+O1211+N1211+M1211+L1211+K1211+J1211+I1211+H1211</f>
        <v>#REF!</v>
      </c>
    </row>
    <row r="1212" spans="1:70" hidden="1">
      <c r="A1212" s="7" t="s">
        <v>1905</v>
      </c>
      <c r="B1212" s="7" t="s">
        <v>1906</v>
      </c>
      <c r="C1212" s="7" t="s">
        <v>7</v>
      </c>
      <c r="D1212" s="7" t="s">
        <v>8180</v>
      </c>
      <c r="E1212" s="7" t="s">
        <v>21</v>
      </c>
      <c r="F1212" s="7" t="s">
        <v>1816</v>
      </c>
      <c r="G1212" s="25"/>
      <c r="H1212" s="1"/>
      <c r="I1212" s="5"/>
      <c r="J1212" s="5"/>
      <c r="K1212" s="1"/>
      <c r="L1212" s="5"/>
      <c r="M1212" s="5"/>
      <c r="N1212" s="26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37">
        <f>BQ1212+BP1212+BO1212+BN1212+BM1212+BG1212+BF1212+BC1212+AY1212+AS1212+AM1212+AL1212+AK1212+AF1212+AE1212+AD1212+AC1212+AB1212+++BK1212+BL1212+AA1212+Z1212+Y1212+X1212+V1212+U1212+T1212+S1212+R1212+Q1212+P1212+O1212+N1212+M1212+L1212+K1212+J1212+I1212+H1212+G1212</f>
        <v>0</v>
      </c>
    </row>
    <row r="1213" spans="1:70" hidden="1">
      <c r="A1213" s="6" t="s">
        <v>1907</v>
      </c>
      <c r="B1213" s="6" t="s">
        <v>1908</v>
      </c>
      <c r="C1213" s="6" t="s">
        <v>7</v>
      </c>
      <c r="D1213" s="6" t="s">
        <v>18</v>
      </c>
      <c r="E1213" s="6" t="s">
        <v>31</v>
      </c>
      <c r="F1213" s="6" t="s">
        <v>1816</v>
      </c>
      <c r="G1213" s="6"/>
      <c r="H1213" s="1"/>
      <c r="I1213" s="5"/>
      <c r="J1213" s="5"/>
      <c r="K1213" s="1"/>
      <c r="L1213" s="5"/>
      <c r="M1213" s="5"/>
      <c r="N1213" s="26"/>
      <c r="O1213" s="1"/>
      <c r="P1213" s="1"/>
      <c r="Q1213" s="1"/>
      <c r="R1213" s="1"/>
      <c r="S1213" s="1"/>
      <c r="T1213" s="1"/>
      <c r="U1213" s="1"/>
      <c r="V1213" s="5"/>
      <c r="W1213" s="5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37" t="e">
        <f>BQ1213+BP1213+BO1213+BN1213+BM1213+#REF!+#REF!+BG1213+BF1213+#REF!+BC1213+#REF!+#REF!+AY1213+#REF!+#REF!+#REF!+#REF!+AS1213+#REF!+#REF!+#REF!+#REF!+AM1213+AK1213+#REF!+#REF!+#REF!+AF1213+AD1213+AC1213+AB1213+BL1213+AA1213+Z1213+Y1213+X1213+U1213+T1213+S1213+R1213+Q1213+P1213+O1213+N1213+M1213+L1213+K1213+J1213+I1213+H1213</f>
        <v>#REF!</v>
      </c>
    </row>
    <row r="1214" spans="1:70" hidden="1">
      <c r="A1214" s="7" t="s">
        <v>1909</v>
      </c>
      <c r="B1214" s="7" t="s">
        <v>1910</v>
      </c>
      <c r="C1214" s="7" t="s">
        <v>7</v>
      </c>
      <c r="D1214" s="7" t="s">
        <v>8180</v>
      </c>
      <c r="E1214" s="7" t="s">
        <v>21</v>
      </c>
      <c r="F1214" s="7" t="s">
        <v>1816</v>
      </c>
      <c r="G1214" s="25"/>
      <c r="H1214" s="1"/>
      <c r="I1214" s="5"/>
      <c r="J1214" s="5"/>
      <c r="K1214" s="1"/>
      <c r="L1214" s="5"/>
      <c r="M1214" s="5"/>
      <c r="N1214" s="26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37">
        <f>BQ1214+BP1214+BO1214+BN1214+BM1214+BG1214+BF1214+BC1214+AY1214+AS1214+AM1214+AL1214+AK1214+AF1214+AE1214+AD1214+AC1214+AB1214+++BK1214+BL1214+AA1214+Z1214+Y1214+X1214+V1214+U1214+T1214+S1214+R1214+Q1214+P1214+O1214+N1214+M1214+L1214+K1214+J1214+I1214+H1214+G1214</f>
        <v>0</v>
      </c>
    </row>
    <row r="1215" spans="1:70" hidden="1">
      <c r="A1215" s="6" t="s">
        <v>1911</v>
      </c>
      <c r="B1215" s="6" t="s">
        <v>1912</v>
      </c>
      <c r="C1215" s="6" t="s">
        <v>7</v>
      </c>
      <c r="D1215" s="6" t="s">
        <v>18</v>
      </c>
      <c r="E1215" s="6" t="s">
        <v>31</v>
      </c>
      <c r="F1215" s="6" t="s">
        <v>1816</v>
      </c>
      <c r="G1215" s="6"/>
      <c r="H1215" s="1"/>
      <c r="I1215" s="5"/>
      <c r="J1215" s="5"/>
      <c r="K1215" s="1"/>
      <c r="L1215" s="5"/>
      <c r="M1215" s="5"/>
      <c r="N1215" s="26"/>
      <c r="O1215" s="1"/>
      <c r="P1215" s="1"/>
      <c r="Q1215" s="1"/>
      <c r="R1215" s="1"/>
      <c r="S1215" s="1"/>
      <c r="T1215" s="1"/>
      <c r="U1215" s="1"/>
      <c r="V1215" s="5"/>
      <c r="W1215" s="5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37" t="e">
        <f>BQ1215+BP1215+BO1215+BN1215+BM1215+#REF!+#REF!+BG1215+BF1215+#REF!+BC1215+#REF!+#REF!+AY1215+#REF!+#REF!+#REF!+#REF!+AS1215+#REF!+#REF!+#REF!+#REF!+AM1215+AK1215+#REF!+#REF!+#REF!+AF1215+AD1215+AC1215+AB1215+BL1215+AA1215+Z1215+Y1215+X1215+U1215+T1215+S1215+R1215+Q1215+P1215+O1215+N1215+M1215+L1215+K1215+J1215+I1215+H1215</f>
        <v>#REF!</v>
      </c>
    </row>
    <row r="1216" spans="1:70" hidden="1">
      <c r="A1216" s="6" t="s">
        <v>1913</v>
      </c>
      <c r="B1216" s="6" t="s">
        <v>1914</v>
      </c>
      <c r="C1216" s="6" t="s">
        <v>7</v>
      </c>
      <c r="D1216" s="6" t="s">
        <v>8180</v>
      </c>
      <c r="E1216" s="6" t="s">
        <v>21</v>
      </c>
      <c r="F1216" s="6" t="s">
        <v>1816</v>
      </c>
      <c r="G1216" s="6"/>
      <c r="H1216" s="1"/>
      <c r="I1216" s="5"/>
      <c r="J1216" s="5"/>
      <c r="K1216" s="1"/>
      <c r="L1216" s="5"/>
      <c r="M1216" s="5"/>
      <c r="N1216" s="26"/>
      <c r="O1216" s="1"/>
      <c r="P1216" s="1"/>
      <c r="Q1216" s="1"/>
      <c r="R1216" s="1"/>
      <c r="S1216" s="1"/>
      <c r="T1216" s="1"/>
      <c r="U1216" s="1"/>
      <c r="V1216" s="5"/>
      <c r="W1216" s="5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37" t="e">
        <f>BQ1216+BP1216+BO1216+BN1216+BM1216+#REF!+#REF!+BG1216+BF1216+#REF!+BC1216+#REF!+#REF!+AY1216+#REF!+#REF!+#REF!+#REF!+AS1216+#REF!+#REF!+#REF!+#REF!+AM1216+AK1216+#REF!+#REF!+#REF!+AF1216+AD1216+AC1216+AB1216+BL1216+AA1216+Z1216+Y1216+X1216+U1216+T1216+S1216+R1216+Q1216+P1216+O1216+N1216+M1216+L1216+K1216+J1216+I1216+H1216</f>
        <v>#REF!</v>
      </c>
    </row>
    <row r="1217" spans="1:70" hidden="1">
      <c r="A1217" s="6" t="s">
        <v>1915</v>
      </c>
      <c r="B1217" s="6" t="s">
        <v>1916</v>
      </c>
      <c r="C1217" s="6" t="s">
        <v>7</v>
      </c>
      <c r="D1217" s="6" t="s">
        <v>18</v>
      </c>
      <c r="E1217" s="6" t="s">
        <v>21</v>
      </c>
      <c r="F1217" s="6" t="s">
        <v>1816</v>
      </c>
      <c r="G1217" s="6"/>
      <c r="H1217" s="1"/>
      <c r="I1217" s="5"/>
      <c r="J1217" s="5"/>
      <c r="K1217" s="1"/>
      <c r="L1217" s="5"/>
      <c r="M1217" s="5"/>
      <c r="N1217" s="26"/>
      <c r="O1217" s="1"/>
      <c r="P1217" s="1"/>
      <c r="Q1217" s="1"/>
      <c r="R1217" s="1"/>
      <c r="S1217" s="1"/>
      <c r="T1217" s="1"/>
      <c r="U1217" s="1"/>
      <c r="V1217" s="5"/>
      <c r="W1217" s="5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37" t="e">
        <f>BQ1217+BP1217+BO1217+BN1217+BM1217+#REF!+#REF!+BG1217+BF1217+#REF!+BC1217+#REF!+#REF!+AY1217+#REF!+#REF!+#REF!+#REF!+AS1217+#REF!+#REF!+#REF!+#REF!+AM1217+AK1217+#REF!+#REF!+#REF!+AF1217+AD1217+AC1217+AB1217+BL1217+AA1217+Z1217+Y1217+X1217+U1217+T1217+S1217+R1217+Q1217+P1217+O1217+N1217+M1217+L1217+K1217+J1217+I1217+H1217</f>
        <v>#REF!</v>
      </c>
    </row>
    <row r="1218" spans="1:70" hidden="1">
      <c r="A1218" s="6" t="s">
        <v>1917</v>
      </c>
      <c r="B1218" s="6" t="s">
        <v>1918</v>
      </c>
      <c r="C1218" s="6" t="s">
        <v>7</v>
      </c>
      <c r="D1218" s="6" t="s">
        <v>18</v>
      </c>
      <c r="E1218" s="6" t="s">
        <v>31</v>
      </c>
      <c r="F1218" s="6" t="s">
        <v>1816</v>
      </c>
      <c r="G1218" s="6"/>
      <c r="H1218" s="1"/>
      <c r="I1218" s="5"/>
      <c r="J1218" s="5"/>
      <c r="K1218" s="1"/>
      <c r="L1218" s="5"/>
      <c r="M1218" s="5"/>
      <c r="N1218" s="26"/>
      <c r="O1218" s="1"/>
      <c r="P1218" s="1"/>
      <c r="Q1218" s="1"/>
      <c r="R1218" s="1"/>
      <c r="S1218" s="1"/>
      <c r="T1218" s="1"/>
      <c r="U1218" s="1"/>
      <c r="V1218" s="5"/>
      <c r="W1218" s="5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37" t="e">
        <f>BQ1218+BP1218+BO1218+BN1218+BM1218+#REF!+#REF!+BG1218+BF1218+#REF!+BC1218+#REF!+#REF!+AY1218+#REF!+#REF!+#REF!+#REF!+AS1218+#REF!+#REF!+#REF!+#REF!+AM1218+AK1218+#REF!+#REF!+#REF!+AF1218+AD1218+AC1218+AB1218+BL1218+AA1218+Z1218+Y1218+X1218+U1218+T1218+S1218+R1218+Q1218+P1218+O1218+N1218+M1218+L1218+K1218+J1218+I1218+H1218</f>
        <v>#REF!</v>
      </c>
    </row>
    <row r="1219" spans="1:70" hidden="1">
      <c r="A1219" s="6" t="s">
        <v>1986</v>
      </c>
      <c r="B1219" s="6" t="s">
        <v>1987</v>
      </c>
      <c r="C1219" s="6" t="s">
        <v>151</v>
      </c>
      <c r="D1219" s="6"/>
      <c r="E1219" s="6" t="s">
        <v>152</v>
      </c>
      <c r="F1219" s="6" t="s">
        <v>1816</v>
      </c>
      <c r="G1219" s="6"/>
      <c r="H1219" s="1"/>
      <c r="I1219" s="5"/>
      <c r="J1219" s="5"/>
      <c r="K1219" s="1"/>
      <c r="L1219" s="5"/>
      <c r="M1219" s="5"/>
      <c r="N1219" s="26"/>
      <c r="O1219" s="1"/>
      <c r="P1219" s="1"/>
      <c r="Q1219" s="1"/>
      <c r="R1219" s="1"/>
      <c r="S1219" s="1"/>
      <c r="T1219" s="1"/>
      <c r="U1219" s="1"/>
      <c r="V1219" s="5"/>
      <c r="W1219" s="5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37" t="e">
        <f>BQ1219+BP1219+BO1219+BN1219+BM1219+#REF!+#REF!+BG1219+BF1219+#REF!+BC1219+#REF!+#REF!+AY1219+#REF!+#REF!+#REF!+#REF!+AS1219+#REF!+#REF!+#REF!+#REF!+AM1219+AK1219+#REF!+#REF!+#REF!+AF1219+AD1219+AC1219+AB1219+BL1219+AA1219+Z1219+Y1219+X1219+U1219+T1219+S1219+R1219+Q1219+P1219+O1219+N1219+M1219+L1219+K1219+J1219+I1219+H1219</f>
        <v>#REF!</v>
      </c>
    </row>
    <row r="1220" spans="1:70" hidden="1">
      <c r="A1220" s="6" t="s">
        <v>1988</v>
      </c>
      <c r="B1220" s="6" t="s">
        <v>1989</v>
      </c>
      <c r="C1220" s="6" t="s">
        <v>151</v>
      </c>
      <c r="D1220" s="6"/>
      <c r="E1220" s="6" t="s">
        <v>152</v>
      </c>
      <c r="F1220" s="6" t="s">
        <v>1816</v>
      </c>
      <c r="G1220" s="6"/>
      <c r="H1220" s="1"/>
      <c r="I1220" s="5"/>
      <c r="J1220" s="5"/>
      <c r="K1220" s="1"/>
      <c r="L1220" s="5"/>
      <c r="M1220" s="5"/>
      <c r="N1220" s="26"/>
      <c r="O1220" s="1"/>
      <c r="P1220" s="1"/>
      <c r="Q1220" s="1"/>
      <c r="R1220" s="1"/>
      <c r="S1220" s="1"/>
      <c r="T1220" s="1"/>
      <c r="U1220" s="1"/>
      <c r="V1220" s="5"/>
      <c r="W1220" s="5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37" t="e">
        <f>BQ1220+BP1220+BO1220+BN1220+BM1220+#REF!+#REF!+BG1220+BF1220+#REF!+BC1220+#REF!+#REF!+AY1220+#REF!+#REF!+#REF!+#REF!+AS1220+#REF!+#REF!+#REF!+#REF!+AM1220+AK1220+#REF!+#REF!+#REF!+AF1220+AD1220+AC1220+AB1220+BL1220+AA1220+Z1220+Y1220+X1220+U1220+T1220+S1220+R1220+Q1220+P1220+O1220+N1220+M1220+L1220+K1220+J1220+I1220+H1220</f>
        <v>#REF!</v>
      </c>
    </row>
    <row r="1221" spans="1:70" hidden="1">
      <c r="A1221" s="6" t="s">
        <v>1990</v>
      </c>
      <c r="B1221" s="6" t="s">
        <v>1991</v>
      </c>
      <c r="C1221" s="6" t="s">
        <v>151</v>
      </c>
      <c r="D1221" s="6"/>
      <c r="E1221" s="6" t="s">
        <v>152</v>
      </c>
      <c r="F1221" s="6" t="s">
        <v>1816</v>
      </c>
      <c r="G1221" s="6"/>
      <c r="H1221" s="1"/>
      <c r="I1221" s="5"/>
      <c r="J1221" s="5"/>
      <c r="K1221" s="1"/>
      <c r="L1221" s="5"/>
      <c r="M1221" s="5"/>
      <c r="N1221" s="26"/>
      <c r="O1221" s="1"/>
      <c r="P1221" s="1"/>
      <c r="Q1221" s="1"/>
      <c r="R1221" s="1"/>
      <c r="S1221" s="1"/>
      <c r="T1221" s="1"/>
      <c r="U1221" s="1"/>
      <c r="V1221" s="5"/>
      <c r="W1221" s="5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37" t="e">
        <f>BQ1221+BP1221+BO1221+BN1221+BM1221+#REF!+#REF!+BG1221+BF1221+#REF!+BC1221+#REF!+#REF!+AY1221+#REF!+#REF!+#REF!+#REF!+AS1221+#REF!+#REF!+#REF!+#REF!+AM1221+AK1221+#REF!+#REF!+#REF!+AF1221+AD1221+AC1221+AB1221+BL1221+AA1221+Z1221+Y1221+X1221+U1221+T1221+S1221+R1221+Q1221+P1221+O1221+N1221+M1221+L1221+K1221+J1221+I1221+H1221</f>
        <v>#REF!</v>
      </c>
    </row>
    <row r="1222" spans="1:70" hidden="1">
      <c r="A1222" s="6" t="s">
        <v>1919</v>
      </c>
      <c r="B1222" s="6" t="s">
        <v>1920</v>
      </c>
      <c r="C1222" s="6" t="s">
        <v>7</v>
      </c>
      <c r="D1222" s="6" t="s">
        <v>67</v>
      </c>
      <c r="E1222" s="6" t="s">
        <v>67</v>
      </c>
      <c r="F1222" s="6" t="s">
        <v>1816</v>
      </c>
      <c r="G1222" s="6"/>
      <c r="H1222" s="1"/>
      <c r="I1222" s="5"/>
      <c r="J1222" s="5"/>
      <c r="K1222" s="1"/>
      <c r="L1222" s="5"/>
      <c r="M1222" s="5"/>
      <c r="N1222" s="26"/>
      <c r="O1222" s="1"/>
      <c r="P1222" s="1"/>
      <c r="Q1222" s="1"/>
      <c r="R1222" s="1"/>
      <c r="S1222" s="1"/>
      <c r="T1222" s="1"/>
      <c r="U1222" s="1"/>
      <c r="V1222" s="5"/>
      <c r="W1222" s="5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37" t="e">
        <f>BQ1222+BP1222+BO1222+BN1222+BM1222+#REF!+#REF!+BG1222+BF1222+#REF!+BC1222+#REF!+#REF!+AY1222+#REF!+#REF!+#REF!+#REF!+AS1222+#REF!+#REF!+#REF!+#REF!+AM1222+AK1222+#REF!+#REF!+#REF!+AF1222+AD1222+AC1222+AB1222+BL1222+AA1222+Z1222+Y1222+X1222+U1222+T1222+S1222+R1222+Q1222+P1222+O1222+N1222+M1222+L1222+K1222+J1222+I1222+H1222</f>
        <v>#REF!</v>
      </c>
    </row>
    <row r="1223" spans="1:70" hidden="1">
      <c r="A1223" s="6" t="s">
        <v>1921</v>
      </c>
      <c r="B1223" s="6" t="s">
        <v>1922</v>
      </c>
      <c r="C1223" s="6" t="s">
        <v>7</v>
      </c>
      <c r="D1223" s="6" t="s">
        <v>67</v>
      </c>
      <c r="E1223" s="6" t="s">
        <v>67</v>
      </c>
      <c r="F1223" s="6" t="s">
        <v>1816</v>
      </c>
      <c r="G1223" s="6"/>
      <c r="H1223" s="1"/>
      <c r="I1223" s="5"/>
      <c r="J1223" s="5"/>
      <c r="K1223" s="1"/>
      <c r="L1223" s="5"/>
      <c r="M1223" s="5"/>
      <c r="N1223" s="26"/>
      <c r="O1223" s="1"/>
      <c r="P1223" s="1"/>
      <c r="Q1223" s="1"/>
      <c r="R1223" s="1"/>
      <c r="S1223" s="1"/>
      <c r="T1223" s="1"/>
      <c r="U1223" s="1"/>
      <c r="V1223" s="5"/>
      <c r="W1223" s="5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37" t="e">
        <f>BQ1223+BP1223+BO1223+BN1223+BM1223+#REF!+#REF!+BG1223+BF1223+#REF!+BC1223+#REF!+#REF!+AY1223+#REF!+#REF!+#REF!+#REF!+AS1223+#REF!+#REF!+#REF!+#REF!+AM1223+AK1223+#REF!+#REF!+#REF!+AF1223+AD1223+AC1223+AB1223+BL1223+AA1223+Z1223+Y1223+X1223+U1223+T1223+S1223+R1223+Q1223+P1223+O1223+N1223+M1223+L1223+K1223+J1223+I1223+H1223</f>
        <v>#REF!</v>
      </c>
    </row>
    <row r="1224" spans="1:70" hidden="1">
      <c r="A1224" s="6" t="s">
        <v>1923</v>
      </c>
      <c r="B1224" s="6" t="s">
        <v>1924</v>
      </c>
      <c r="C1224" s="6" t="s">
        <v>7</v>
      </c>
      <c r="D1224" s="6" t="s">
        <v>67</v>
      </c>
      <c r="E1224" s="6" t="s">
        <v>67</v>
      </c>
      <c r="F1224" s="6" t="s">
        <v>1816</v>
      </c>
      <c r="G1224" s="6"/>
      <c r="H1224" s="1"/>
      <c r="I1224" s="5"/>
      <c r="J1224" s="5"/>
      <c r="K1224" s="1"/>
      <c r="L1224" s="5"/>
      <c r="M1224" s="5"/>
      <c r="N1224" s="26"/>
      <c r="O1224" s="1"/>
      <c r="P1224" s="1"/>
      <c r="Q1224" s="1"/>
      <c r="R1224" s="1"/>
      <c r="S1224" s="1"/>
      <c r="T1224" s="1"/>
      <c r="U1224" s="1"/>
      <c r="V1224" s="5"/>
      <c r="W1224" s="5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37" t="e">
        <f>BQ1224+BP1224+BO1224+BN1224+BM1224+#REF!+#REF!+BG1224+BF1224+#REF!+BC1224+#REF!+#REF!+AY1224+#REF!+#REF!+#REF!+#REF!+AS1224+#REF!+#REF!+#REF!+#REF!+AM1224+AK1224+#REF!+#REF!+#REF!+AF1224+AD1224+AC1224+AB1224+BL1224+AA1224+Z1224+Y1224+X1224+U1224+T1224+S1224+R1224+Q1224+P1224+O1224+N1224+M1224+L1224+K1224+J1224+I1224+H1224</f>
        <v>#REF!</v>
      </c>
    </row>
    <row r="1225" spans="1:70" hidden="1">
      <c r="A1225" s="7" t="s">
        <v>1992</v>
      </c>
      <c r="B1225" s="7" t="s">
        <v>1993</v>
      </c>
      <c r="C1225" s="7" t="s">
        <v>7</v>
      </c>
      <c r="D1225" s="7" t="s">
        <v>8180</v>
      </c>
      <c r="E1225" s="7" t="s">
        <v>21</v>
      </c>
      <c r="F1225" s="7" t="s">
        <v>1994</v>
      </c>
      <c r="G1225" s="25"/>
      <c r="H1225" s="1"/>
      <c r="I1225" s="5"/>
      <c r="J1225" s="5"/>
      <c r="K1225" s="1"/>
      <c r="L1225" s="5"/>
      <c r="M1225" s="5"/>
      <c r="N1225" s="26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37">
        <f>BQ1225+BP1225+BO1225+BN1225+BM1225+BG1225+BF1225+BC1225+AY1225+AS1225+AM1225+AL1225+AK1225+AF1225+AE1225+AD1225+AC1225+AB1225+++BK1225+BL1225+AA1225+Z1225+Y1225+X1225+V1225+U1225+T1225+S1225+R1225+Q1225+P1225+O1225+N1225+M1225+L1225+K1225+J1225+I1225+H1225+G1225</f>
        <v>0</v>
      </c>
    </row>
    <row r="1226" spans="1:70" hidden="1">
      <c r="A1226" s="6" t="s">
        <v>6643</v>
      </c>
      <c r="B1226" s="6" t="s">
        <v>7693</v>
      </c>
      <c r="C1226" s="6" t="s">
        <v>151</v>
      </c>
      <c r="D1226" s="6"/>
      <c r="E1226" s="6" t="s">
        <v>8186</v>
      </c>
      <c r="F1226" s="6" t="s">
        <v>1994</v>
      </c>
      <c r="G1226" s="6"/>
      <c r="H1226" s="1"/>
      <c r="I1226" s="5"/>
      <c r="J1226" s="5"/>
      <c r="K1226" s="1"/>
      <c r="L1226" s="5"/>
      <c r="M1226" s="5"/>
      <c r="N1226" s="26"/>
      <c r="O1226" s="1"/>
      <c r="P1226" s="1"/>
      <c r="Q1226" s="1"/>
      <c r="R1226" s="1"/>
      <c r="S1226" s="1"/>
      <c r="T1226" s="1"/>
      <c r="U1226" s="1"/>
      <c r="V1226" s="5"/>
      <c r="W1226" s="5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37" t="e">
        <f>BQ1226+BP1226+BO1226+BN1226+BM1226+#REF!+#REF!+BG1226+BF1226+#REF!+BC1226+#REF!+#REF!+AY1226+#REF!+#REF!+#REF!+#REF!+AS1226+#REF!+#REF!+#REF!+#REF!+AM1226+AK1226+#REF!+#REF!+#REF!+AF1226+AD1226+AC1226+AB1226+BL1226+AA1226+Z1226+Y1226+X1226+U1226+T1226+S1226+R1226+Q1226+P1226+O1226+N1226+M1226+L1226+K1226+J1226+I1226+H1226</f>
        <v>#REF!</v>
      </c>
    </row>
    <row r="1227" spans="1:70" hidden="1">
      <c r="A1227" s="6" t="s">
        <v>2019</v>
      </c>
      <c r="B1227" s="6" t="s">
        <v>2020</v>
      </c>
      <c r="C1227" s="6" t="s">
        <v>151</v>
      </c>
      <c r="D1227" s="6"/>
      <c r="E1227" s="6" t="s">
        <v>152</v>
      </c>
      <c r="F1227" s="6" t="s">
        <v>1994</v>
      </c>
      <c r="G1227" s="6"/>
      <c r="H1227" s="1"/>
      <c r="I1227" s="5"/>
      <c r="J1227" s="5"/>
      <c r="K1227" s="1"/>
      <c r="L1227" s="5"/>
      <c r="M1227" s="5"/>
      <c r="N1227" s="26"/>
      <c r="O1227" s="1"/>
      <c r="P1227" s="1"/>
      <c r="Q1227" s="1"/>
      <c r="R1227" s="1"/>
      <c r="S1227" s="1"/>
      <c r="T1227" s="1"/>
      <c r="U1227" s="1"/>
      <c r="V1227" s="5"/>
      <c r="W1227" s="5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37" t="e">
        <f>BQ1227+BP1227+BO1227+BN1227+BM1227+#REF!+#REF!+BG1227+BF1227+#REF!+BC1227+#REF!+#REF!+AY1227+#REF!+#REF!+#REF!+#REF!+AS1227+#REF!+#REF!+#REF!+#REF!+AM1227+AK1227+#REF!+#REF!+#REF!+AF1227+AD1227+AC1227+AB1227+BL1227+AA1227+Z1227+Y1227+X1227+U1227+T1227+S1227+R1227+Q1227+P1227+O1227+N1227+M1227+L1227+K1227+J1227+I1227+H1227</f>
        <v>#REF!</v>
      </c>
    </row>
    <row r="1228" spans="1:70" hidden="1">
      <c r="A1228" s="6" t="s">
        <v>2021</v>
      </c>
      <c r="B1228" s="6" t="s">
        <v>2022</v>
      </c>
      <c r="C1228" s="6" t="s">
        <v>151</v>
      </c>
      <c r="D1228" s="6"/>
      <c r="E1228" s="6" t="s">
        <v>152</v>
      </c>
      <c r="F1228" s="6" t="s">
        <v>1994</v>
      </c>
      <c r="G1228" s="6"/>
      <c r="H1228" s="1"/>
      <c r="I1228" s="5"/>
      <c r="J1228" s="5"/>
      <c r="K1228" s="1"/>
      <c r="L1228" s="5"/>
      <c r="M1228" s="5"/>
      <c r="N1228" s="26"/>
      <c r="O1228" s="1"/>
      <c r="P1228" s="1"/>
      <c r="Q1228" s="1"/>
      <c r="R1228" s="1"/>
      <c r="S1228" s="1"/>
      <c r="T1228" s="1"/>
      <c r="U1228" s="1"/>
      <c r="V1228" s="5"/>
      <c r="W1228" s="5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37" t="e">
        <f>BQ1228+BP1228+BO1228+BN1228+BM1228+#REF!+#REF!+BG1228+BF1228+#REF!+BC1228+#REF!+#REF!+AY1228+#REF!+#REF!+#REF!+#REF!+AS1228+#REF!+#REF!+#REF!+#REF!+AM1228+AK1228+#REF!+#REF!+#REF!+AF1228+AD1228+AC1228+AB1228+BL1228+AA1228+Z1228+Y1228+X1228+U1228+T1228+S1228+R1228+Q1228+P1228+O1228+N1228+M1228+L1228+K1228+J1228+I1228+H1228</f>
        <v>#REF!</v>
      </c>
    </row>
    <row r="1229" spans="1:70" hidden="1">
      <c r="A1229" s="6" t="s">
        <v>2023</v>
      </c>
      <c r="B1229" s="6" t="s">
        <v>2024</v>
      </c>
      <c r="C1229" s="6" t="s">
        <v>151</v>
      </c>
      <c r="D1229" s="6"/>
      <c r="E1229" s="6" t="s">
        <v>152</v>
      </c>
      <c r="F1229" s="6" t="s">
        <v>1994</v>
      </c>
      <c r="G1229" s="6"/>
      <c r="H1229" s="1"/>
      <c r="I1229" s="5"/>
      <c r="J1229" s="5"/>
      <c r="K1229" s="1"/>
      <c r="L1229" s="5"/>
      <c r="M1229" s="5"/>
      <c r="N1229" s="26"/>
      <c r="O1229" s="1"/>
      <c r="P1229" s="1"/>
      <c r="Q1229" s="1"/>
      <c r="R1229" s="1"/>
      <c r="S1229" s="1"/>
      <c r="T1229" s="1"/>
      <c r="U1229" s="1"/>
      <c r="V1229" s="5"/>
      <c r="W1229" s="5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37" t="e">
        <f>BQ1229+BP1229+BO1229+BN1229+BM1229+#REF!+#REF!+BG1229+BF1229+#REF!+BC1229+#REF!+#REF!+AY1229+#REF!+#REF!+#REF!+#REF!+AS1229+#REF!+#REF!+#REF!+#REF!+AM1229+AK1229+#REF!+#REF!+#REF!+AF1229+AD1229+AC1229+AB1229+BL1229+AA1229+Z1229+Y1229+X1229+U1229+T1229+S1229+R1229+Q1229+P1229+O1229+N1229+M1229+L1229+K1229+J1229+I1229+H1229</f>
        <v>#REF!</v>
      </c>
    </row>
    <row r="1230" spans="1:70" hidden="1">
      <c r="A1230" s="6" t="s">
        <v>1995</v>
      </c>
      <c r="B1230" s="6" t="s">
        <v>1996</v>
      </c>
      <c r="C1230" s="6" t="s">
        <v>7</v>
      </c>
      <c r="D1230" s="6" t="s">
        <v>18</v>
      </c>
      <c r="E1230" s="6" t="s">
        <v>31</v>
      </c>
      <c r="F1230" s="6" t="s">
        <v>1994</v>
      </c>
      <c r="G1230" s="6"/>
      <c r="H1230" s="1"/>
      <c r="I1230" s="5"/>
      <c r="J1230" s="5"/>
      <c r="K1230" s="1"/>
      <c r="L1230" s="5"/>
      <c r="M1230" s="5"/>
      <c r="N1230" s="26"/>
      <c r="O1230" s="1"/>
      <c r="P1230" s="1"/>
      <c r="Q1230" s="1"/>
      <c r="R1230" s="1"/>
      <c r="S1230" s="1"/>
      <c r="T1230" s="1"/>
      <c r="U1230" s="1"/>
      <c r="V1230" s="5"/>
      <c r="W1230" s="5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37" t="e">
        <f>BQ1230+BP1230+BO1230+BN1230+BM1230+#REF!+#REF!+BG1230+BF1230+#REF!+BC1230+#REF!+#REF!+AY1230+#REF!+#REF!+#REF!+#REF!+AS1230+#REF!+#REF!+#REF!+#REF!+AM1230+AK1230+#REF!+#REF!+#REF!+AF1230+AD1230+AC1230+AB1230+BL1230+AA1230+Z1230+Y1230+X1230+U1230+T1230+S1230+R1230+Q1230+P1230+O1230+N1230+M1230+L1230+K1230+J1230+I1230+H1230</f>
        <v>#REF!</v>
      </c>
    </row>
    <row r="1231" spans="1:70" hidden="1">
      <c r="A1231" s="6" t="s">
        <v>6644</v>
      </c>
      <c r="B1231" s="6" t="s">
        <v>7694</v>
      </c>
      <c r="C1231" s="6" t="s">
        <v>151</v>
      </c>
      <c r="D1231" s="6"/>
      <c r="E1231" s="6" t="s">
        <v>8186</v>
      </c>
      <c r="F1231" s="6" t="s">
        <v>1994</v>
      </c>
      <c r="G1231" s="6"/>
      <c r="H1231" s="1"/>
      <c r="I1231" s="5"/>
      <c r="J1231" s="5"/>
      <c r="K1231" s="1"/>
      <c r="L1231" s="5"/>
      <c r="M1231" s="5"/>
      <c r="N1231" s="26"/>
      <c r="O1231" s="1"/>
      <c r="P1231" s="1"/>
      <c r="Q1231" s="1"/>
      <c r="R1231" s="1"/>
      <c r="S1231" s="1"/>
      <c r="T1231" s="1"/>
      <c r="U1231" s="1"/>
      <c r="V1231" s="5"/>
      <c r="W1231" s="5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37" t="e">
        <f>BQ1231+BP1231+BO1231+BN1231+BM1231+#REF!+#REF!+BG1231+BF1231+#REF!+BC1231+#REF!+#REF!+AY1231+#REF!+#REF!+#REF!+#REF!+AS1231+#REF!+#REF!+#REF!+#REF!+AM1231+AK1231+#REF!+#REF!+#REF!+AF1231+AD1231+AC1231+AB1231+BL1231+AA1231+Z1231+Y1231+X1231+U1231+T1231+S1231+R1231+Q1231+P1231+O1231+N1231+M1231+L1231+K1231+J1231+I1231+H1231</f>
        <v>#REF!</v>
      </c>
    </row>
    <row r="1232" spans="1:70" hidden="1">
      <c r="A1232" s="6" t="s">
        <v>1997</v>
      </c>
      <c r="B1232" s="6" t="s">
        <v>1998</v>
      </c>
      <c r="C1232" s="6" t="s">
        <v>7</v>
      </c>
      <c r="D1232" s="6" t="s">
        <v>8180</v>
      </c>
      <c r="E1232" s="6" t="s">
        <v>21</v>
      </c>
      <c r="F1232" s="6" t="s">
        <v>1994</v>
      </c>
      <c r="G1232" s="6"/>
      <c r="H1232" s="1"/>
      <c r="I1232" s="5"/>
      <c r="J1232" s="5"/>
      <c r="K1232" s="1"/>
      <c r="L1232" s="5"/>
      <c r="M1232" s="5"/>
      <c r="N1232" s="26"/>
      <c r="O1232" s="1"/>
      <c r="P1232" s="1"/>
      <c r="Q1232" s="1"/>
      <c r="R1232" s="1"/>
      <c r="S1232" s="1"/>
      <c r="T1232" s="1"/>
      <c r="U1232" s="1"/>
      <c r="V1232" s="5"/>
      <c r="W1232" s="5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37" t="e">
        <f>BQ1232+BP1232+BO1232+BN1232+BM1232+#REF!+#REF!+BG1232+BF1232+#REF!+BC1232+#REF!+#REF!+AY1232+#REF!+#REF!+#REF!+#REF!+AS1232+#REF!+#REF!+#REF!+#REF!+AM1232+AK1232+#REF!+#REF!+#REF!+AF1232+AD1232+AC1232+AB1232+BL1232+AA1232+Z1232+Y1232+X1232+U1232+T1232+S1232+R1232+Q1232+P1232+O1232+N1232+M1232+L1232+K1232+J1232+I1232+H1232</f>
        <v>#REF!</v>
      </c>
    </row>
    <row r="1233" spans="1:70" hidden="1">
      <c r="A1233" s="6" t="s">
        <v>2025</v>
      </c>
      <c r="B1233" s="6" t="s">
        <v>2026</v>
      </c>
      <c r="C1233" s="6" t="s">
        <v>151</v>
      </c>
      <c r="D1233" s="6"/>
      <c r="E1233" s="6" t="s">
        <v>152</v>
      </c>
      <c r="F1233" s="6" t="s">
        <v>1994</v>
      </c>
      <c r="G1233" s="6"/>
      <c r="H1233" s="1"/>
      <c r="I1233" s="5"/>
      <c r="J1233" s="5"/>
      <c r="K1233" s="1"/>
      <c r="L1233" s="5"/>
      <c r="M1233" s="5"/>
      <c r="N1233" s="26"/>
      <c r="O1233" s="1"/>
      <c r="P1233" s="1"/>
      <c r="Q1233" s="1"/>
      <c r="R1233" s="1"/>
      <c r="S1233" s="1"/>
      <c r="T1233" s="1"/>
      <c r="U1233" s="1"/>
      <c r="V1233" s="5"/>
      <c r="W1233" s="5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37" t="e">
        <f>BQ1233+BP1233+BO1233+BN1233+BM1233+#REF!+#REF!+BG1233+BF1233+#REF!+BC1233+#REF!+#REF!+AY1233+#REF!+#REF!+#REF!+#REF!+AS1233+#REF!+#REF!+#REF!+#REF!+AM1233+AK1233+#REF!+#REF!+#REF!+AF1233+AD1233+AC1233+AB1233+BL1233+AA1233+Z1233+Y1233+X1233+U1233+T1233+S1233+R1233+Q1233+P1233+O1233+N1233+M1233+L1233+K1233+J1233+I1233+H1233</f>
        <v>#REF!</v>
      </c>
    </row>
    <row r="1234" spans="1:70" hidden="1">
      <c r="A1234" s="6" t="s">
        <v>6645</v>
      </c>
      <c r="B1234" s="6" t="s">
        <v>7695</v>
      </c>
      <c r="C1234" s="6" t="s">
        <v>151</v>
      </c>
      <c r="D1234" s="6"/>
      <c r="E1234" s="6" t="s">
        <v>8186</v>
      </c>
      <c r="F1234" s="6" t="s">
        <v>1994</v>
      </c>
      <c r="G1234" s="6"/>
      <c r="H1234" s="1"/>
      <c r="I1234" s="5"/>
      <c r="J1234" s="5"/>
      <c r="K1234" s="1"/>
      <c r="L1234" s="5"/>
      <c r="M1234" s="5"/>
      <c r="N1234" s="26"/>
      <c r="O1234" s="1"/>
      <c r="P1234" s="1"/>
      <c r="Q1234" s="1"/>
      <c r="R1234" s="1"/>
      <c r="S1234" s="1"/>
      <c r="T1234" s="1"/>
      <c r="U1234" s="1"/>
      <c r="V1234" s="5"/>
      <c r="W1234" s="5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37" t="e">
        <f>BQ1234+BP1234+BO1234+BN1234+BM1234+#REF!+#REF!+BG1234+BF1234+#REF!+BC1234+#REF!+#REF!+AY1234+#REF!+#REF!+#REF!+#REF!+AS1234+#REF!+#REF!+#REF!+#REF!+AM1234+AK1234+#REF!+#REF!+#REF!+AF1234+AD1234+AC1234+AB1234+BL1234+AA1234+Z1234+Y1234+X1234+U1234+T1234+S1234+R1234+Q1234+P1234+O1234+N1234+M1234+L1234+K1234+J1234+I1234+H1234</f>
        <v>#REF!</v>
      </c>
    </row>
    <row r="1235" spans="1:70" hidden="1">
      <c r="A1235" s="6" t="s">
        <v>1999</v>
      </c>
      <c r="B1235" s="6" t="s">
        <v>2000</v>
      </c>
      <c r="C1235" s="6" t="s">
        <v>7</v>
      </c>
      <c r="D1235" s="6" t="s">
        <v>8180</v>
      </c>
      <c r="E1235" s="6" t="s">
        <v>31</v>
      </c>
      <c r="F1235" s="6" t="s">
        <v>1994</v>
      </c>
      <c r="G1235" s="6"/>
      <c r="H1235" s="1"/>
      <c r="I1235" s="5"/>
      <c r="J1235" s="5"/>
      <c r="K1235" s="1"/>
      <c r="L1235" s="5"/>
      <c r="M1235" s="5"/>
      <c r="N1235" s="26"/>
      <c r="O1235" s="1"/>
      <c r="P1235" s="1"/>
      <c r="Q1235" s="1"/>
      <c r="R1235" s="1"/>
      <c r="S1235" s="1"/>
      <c r="T1235" s="1"/>
      <c r="U1235" s="1"/>
      <c r="V1235" s="5"/>
      <c r="W1235" s="5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37" t="e">
        <f>BQ1235+BP1235+BO1235+BN1235+BM1235+#REF!+#REF!+BG1235+BF1235+#REF!+BC1235+#REF!+#REF!+AY1235+#REF!+#REF!+#REF!+#REF!+AS1235+#REF!+#REF!+#REF!+#REF!+AM1235+AK1235+#REF!+#REF!+#REF!+AF1235+AD1235+AC1235+AB1235+BL1235+AA1235+Z1235+Y1235+X1235+U1235+T1235+S1235+R1235+Q1235+P1235+O1235+N1235+M1235+L1235+K1235+J1235+I1235+H1235</f>
        <v>#REF!</v>
      </c>
    </row>
    <row r="1236" spans="1:70" hidden="1">
      <c r="A1236" s="6" t="s">
        <v>2001</v>
      </c>
      <c r="B1236" s="6" t="s">
        <v>2002</v>
      </c>
      <c r="C1236" s="6" t="s">
        <v>7</v>
      </c>
      <c r="D1236" s="6" t="s">
        <v>67</v>
      </c>
      <c r="E1236" s="6" t="s">
        <v>67</v>
      </c>
      <c r="F1236" s="6" t="s">
        <v>1994</v>
      </c>
      <c r="G1236" s="6"/>
      <c r="H1236" s="1"/>
      <c r="I1236" s="5"/>
      <c r="J1236" s="5"/>
      <c r="K1236" s="1"/>
      <c r="L1236" s="5"/>
      <c r="M1236" s="5"/>
      <c r="N1236" s="26"/>
      <c r="O1236" s="1"/>
      <c r="P1236" s="1"/>
      <c r="Q1236" s="1"/>
      <c r="R1236" s="1"/>
      <c r="S1236" s="1"/>
      <c r="T1236" s="1"/>
      <c r="U1236" s="1"/>
      <c r="V1236" s="5"/>
      <c r="W1236" s="5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37" t="e">
        <f>BQ1236+BP1236+BO1236+BN1236+BM1236+#REF!+#REF!+BG1236+BF1236+#REF!+BC1236+#REF!+#REF!+AY1236+#REF!+#REF!+#REF!+#REF!+AS1236+#REF!+#REF!+#REF!+#REF!+AM1236+AK1236+#REF!+#REF!+#REF!+AF1236+AD1236+AC1236+AB1236+BL1236+AA1236+Z1236+Y1236+X1236+U1236+T1236+S1236+R1236+Q1236+P1236+O1236+N1236+M1236+L1236+K1236+J1236+I1236+H1236</f>
        <v>#REF!</v>
      </c>
    </row>
    <row r="1237" spans="1:70" hidden="1">
      <c r="A1237" s="6" t="s">
        <v>2027</v>
      </c>
      <c r="B1237" s="6" t="s">
        <v>2028</v>
      </c>
      <c r="C1237" s="6" t="s">
        <v>151</v>
      </c>
      <c r="D1237" s="6"/>
      <c r="E1237" s="6" t="s">
        <v>152</v>
      </c>
      <c r="F1237" s="6" t="s">
        <v>1994</v>
      </c>
      <c r="G1237" s="6"/>
      <c r="H1237" s="1"/>
      <c r="I1237" s="5"/>
      <c r="J1237" s="5"/>
      <c r="K1237" s="1"/>
      <c r="L1237" s="5"/>
      <c r="M1237" s="5"/>
      <c r="N1237" s="26"/>
      <c r="O1237" s="1"/>
      <c r="P1237" s="1"/>
      <c r="Q1237" s="1"/>
      <c r="R1237" s="1"/>
      <c r="S1237" s="1"/>
      <c r="T1237" s="1"/>
      <c r="U1237" s="1"/>
      <c r="V1237" s="5"/>
      <c r="W1237" s="5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37" t="e">
        <f>BQ1237+BP1237+BO1237+BN1237+BM1237+#REF!+#REF!+BG1237+BF1237+#REF!+BC1237+#REF!+#REF!+AY1237+#REF!+#REF!+#REF!+#REF!+AS1237+#REF!+#REF!+#REF!+#REF!+AM1237+AK1237+#REF!+#REF!+#REF!+AF1237+AD1237+AC1237+AB1237+BL1237+AA1237+Z1237+Y1237+X1237+U1237+T1237+S1237+R1237+Q1237+P1237+O1237+N1237+M1237+L1237+K1237+J1237+I1237+H1237</f>
        <v>#REF!</v>
      </c>
    </row>
    <row r="1238" spans="1:70" hidden="1">
      <c r="A1238" s="6" t="s">
        <v>6646</v>
      </c>
      <c r="B1238" s="6" t="s">
        <v>7696</v>
      </c>
      <c r="C1238" s="6" t="s">
        <v>151</v>
      </c>
      <c r="D1238" s="6"/>
      <c r="E1238" s="6" t="s">
        <v>8186</v>
      </c>
      <c r="F1238" s="6" t="s">
        <v>1994</v>
      </c>
      <c r="G1238" s="6"/>
      <c r="H1238" s="1"/>
      <c r="I1238" s="5"/>
      <c r="J1238" s="5"/>
      <c r="K1238" s="1"/>
      <c r="L1238" s="5"/>
      <c r="M1238" s="5"/>
      <c r="N1238" s="26"/>
      <c r="O1238" s="1"/>
      <c r="P1238" s="1"/>
      <c r="Q1238" s="1"/>
      <c r="R1238" s="1"/>
      <c r="S1238" s="1"/>
      <c r="T1238" s="1"/>
      <c r="U1238" s="1"/>
      <c r="V1238" s="5"/>
      <c r="W1238" s="5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37" t="e">
        <f>BQ1238+BP1238+BO1238+BN1238+BM1238+#REF!+#REF!+BG1238+BF1238+#REF!+BC1238+#REF!+#REF!+AY1238+#REF!+#REF!+#REF!+#REF!+AS1238+#REF!+#REF!+#REF!+#REF!+AM1238+AK1238+#REF!+#REF!+#REF!+AF1238+AD1238+AC1238+AB1238+BL1238+AA1238+Z1238+Y1238+X1238+U1238+T1238+S1238+R1238+Q1238+P1238+O1238+N1238+M1238+L1238+K1238+J1238+I1238+H1238</f>
        <v>#REF!</v>
      </c>
    </row>
    <row r="1239" spans="1:70" hidden="1">
      <c r="A1239" s="6" t="s">
        <v>2003</v>
      </c>
      <c r="B1239" s="6" t="s">
        <v>2004</v>
      </c>
      <c r="C1239" s="6" t="s">
        <v>7</v>
      </c>
      <c r="D1239" s="6" t="s">
        <v>18</v>
      </c>
      <c r="E1239" s="6" t="s">
        <v>13</v>
      </c>
      <c r="F1239" s="6" t="s">
        <v>1994</v>
      </c>
      <c r="G1239" s="6"/>
      <c r="H1239" s="1"/>
      <c r="I1239" s="5"/>
      <c r="J1239" s="5"/>
      <c r="K1239" s="1"/>
      <c r="L1239" s="5"/>
      <c r="M1239" s="5"/>
      <c r="N1239" s="26"/>
      <c r="O1239" s="1"/>
      <c r="P1239" s="1"/>
      <c r="Q1239" s="1"/>
      <c r="R1239" s="1"/>
      <c r="S1239" s="1"/>
      <c r="T1239" s="1"/>
      <c r="U1239" s="1"/>
      <c r="V1239" s="5"/>
      <c r="W1239" s="5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37" t="e">
        <f>BQ1239+BP1239+BO1239+BN1239+BM1239+#REF!+#REF!+BG1239+BF1239+#REF!+BC1239+#REF!+#REF!+AY1239+#REF!+#REF!+#REF!+#REF!+AS1239+#REF!+#REF!+#REF!+#REF!+AM1239+AK1239+#REF!+#REF!+#REF!+AF1239+AD1239+AC1239+AB1239+BL1239+AA1239+Z1239+Y1239+X1239+U1239+T1239+S1239+R1239+Q1239+P1239+O1239+N1239+M1239+L1239+K1239+J1239+I1239+H1239</f>
        <v>#REF!</v>
      </c>
    </row>
    <row r="1240" spans="1:70" hidden="1">
      <c r="A1240" s="6" t="s">
        <v>2005</v>
      </c>
      <c r="B1240" s="6" t="s">
        <v>2006</v>
      </c>
      <c r="C1240" s="6" t="s">
        <v>7</v>
      </c>
      <c r="D1240" s="6" t="s">
        <v>67</v>
      </c>
      <c r="E1240" s="6" t="s">
        <v>67</v>
      </c>
      <c r="F1240" s="6" t="s">
        <v>1994</v>
      </c>
      <c r="G1240" s="6"/>
      <c r="H1240" s="1"/>
      <c r="I1240" s="5"/>
      <c r="J1240" s="5"/>
      <c r="K1240" s="1"/>
      <c r="L1240" s="5"/>
      <c r="M1240" s="5"/>
      <c r="N1240" s="26"/>
      <c r="O1240" s="1"/>
      <c r="P1240" s="1"/>
      <c r="Q1240" s="1"/>
      <c r="R1240" s="1"/>
      <c r="S1240" s="1"/>
      <c r="T1240" s="1"/>
      <c r="U1240" s="1"/>
      <c r="V1240" s="5"/>
      <c r="W1240" s="5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37" t="e">
        <f>BQ1240+BP1240+BO1240+BN1240+BM1240+#REF!+#REF!+BG1240+BF1240+#REF!+BC1240+#REF!+#REF!+AY1240+#REF!+#REF!+#REF!+#REF!+AS1240+#REF!+#REF!+#REF!+#REF!+AM1240+AK1240+#REF!+#REF!+#REF!+AF1240+AD1240+AC1240+AB1240+BL1240+AA1240+Z1240+Y1240+X1240+U1240+T1240+S1240+R1240+Q1240+P1240+O1240+N1240+M1240+L1240+K1240+J1240+I1240+H1240</f>
        <v>#REF!</v>
      </c>
    </row>
    <row r="1241" spans="1:70" hidden="1">
      <c r="A1241" s="6" t="s">
        <v>2007</v>
      </c>
      <c r="B1241" s="6" t="s">
        <v>2008</v>
      </c>
      <c r="C1241" s="6" t="s">
        <v>7</v>
      </c>
      <c r="D1241" s="6" t="s">
        <v>67</v>
      </c>
      <c r="E1241" s="6" t="s">
        <v>67</v>
      </c>
      <c r="F1241" s="6" t="s">
        <v>1994</v>
      </c>
      <c r="G1241" s="6"/>
      <c r="H1241" s="1"/>
      <c r="I1241" s="5"/>
      <c r="J1241" s="5"/>
      <c r="K1241" s="1"/>
      <c r="L1241" s="5"/>
      <c r="M1241" s="5"/>
      <c r="N1241" s="26"/>
      <c r="O1241" s="1"/>
      <c r="P1241" s="1"/>
      <c r="Q1241" s="1"/>
      <c r="R1241" s="1"/>
      <c r="S1241" s="1"/>
      <c r="T1241" s="1"/>
      <c r="U1241" s="1"/>
      <c r="V1241" s="5"/>
      <c r="W1241" s="5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37" t="e">
        <f>BQ1241+BP1241+BO1241+BN1241+BM1241+#REF!+#REF!+BG1241+BF1241+#REF!+BC1241+#REF!+#REF!+AY1241+#REF!+#REF!+#REF!+#REF!+AS1241+#REF!+#REF!+#REF!+#REF!+AM1241+AK1241+#REF!+#REF!+#REF!+AF1241+AD1241+AC1241+AB1241+BL1241+AA1241+Z1241+Y1241+X1241+U1241+T1241+S1241+R1241+Q1241+P1241+O1241+N1241+M1241+L1241+K1241+J1241+I1241+H1241</f>
        <v>#REF!</v>
      </c>
    </row>
    <row r="1242" spans="1:70" hidden="1">
      <c r="A1242" s="6" t="s">
        <v>2009</v>
      </c>
      <c r="B1242" s="6" t="s">
        <v>2010</v>
      </c>
      <c r="C1242" s="6" t="s">
        <v>7</v>
      </c>
      <c r="D1242" s="6" t="s">
        <v>8180</v>
      </c>
      <c r="E1242" s="6" t="s">
        <v>21</v>
      </c>
      <c r="F1242" s="6" t="s">
        <v>1994</v>
      </c>
      <c r="G1242" s="6"/>
      <c r="H1242" s="1"/>
      <c r="I1242" s="5"/>
      <c r="J1242" s="5"/>
      <c r="K1242" s="1"/>
      <c r="L1242" s="5"/>
      <c r="M1242" s="5"/>
      <c r="N1242" s="26"/>
      <c r="O1242" s="1"/>
      <c r="P1242" s="1"/>
      <c r="Q1242" s="1"/>
      <c r="R1242" s="1"/>
      <c r="S1242" s="1"/>
      <c r="T1242" s="1"/>
      <c r="U1242" s="1"/>
      <c r="V1242" s="5"/>
      <c r="W1242" s="5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37" t="e">
        <f>BQ1242+BP1242+BO1242+BN1242+BM1242+#REF!+#REF!+BG1242+BF1242+#REF!+BC1242+#REF!+#REF!+AY1242+#REF!+#REF!+#REF!+#REF!+AS1242+#REF!+#REF!+#REF!+#REF!+AM1242+AK1242+#REF!+#REF!+#REF!+AF1242+AD1242+AC1242+AB1242+BL1242+AA1242+Z1242+Y1242+X1242+U1242+T1242+S1242+R1242+Q1242+P1242+O1242+N1242+M1242+L1242+K1242+J1242+I1242+H1242</f>
        <v>#REF!</v>
      </c>
    </row>
    <row r="1243" spans="1:70" hidden="1">
      <c r="A1243" s="6" t="s">
        <v>2029</v>
      </c>
      <c r="B1243" s="6" t="s">
        <v>2030</v>
      </c>
      <c r="C1243" s="6" t="s">
        <v>151</v>
      </c>
      <c r="D1243" s="6"/>
      <c r="E1243" s="6" t="s">
        <v>152</v>
      </c>
      <c r="F1243" s="6" t="s">
        <v>1994</v>
      </c>
      <c r="G1243" s="6"/>
      <c r="H1243" s="1"/>
      <c r="I1243" s="5"/>
      <c r="J1243" s="5"/>
      <c r="K1243" s="1"/>
      <c r="L1243" s="5"/>
      <c r="M1243" s="5"/>
      <c r="N1243" s="26"/>
      <c r="O1243" s="1"/>
      <c r="P1243" s="1"/>
      <c r="Q1243" s="1"/>
      <c r="R1243" s="1"/>
      <c r="S1243" s="1"/>
      <c r="T1243" s="1"/>
      <c r="U1243" s="1"/>
      <c r="V1243" s="5"/>
      <c r="W1243" s="5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37" t="e">
        <f>BQ1243+BP1243+BO1243+BN1243+BM1243+#REF!+#REF!+BG1243+BF1243+#REF!+BC1243+#REF!+#REF!+AY1243+#REF!+#REF!+#REF!+#REF!+AS1243+#REF!+#REF!+#REF!+#REF!+AM1243+AK1243+#REF!+#REF!+#REF!+AF1243+AD1243+AC1243+AB1243+BL1243+AA1243+Z1243+Y1243+X1243+U1243+T1243+S1243+R1243+Q1243+P1243+O1243+N1243+M1243+L1243+K1243+J1243+I1243+H1243</f>
        <v>#REF!</v>
      </c>
    </row>
    <row r="1244" spans="1:70" hidden="1">
      <c r="A1244" s="6" t="s">
        <v>2031</v>
      </c>
      <c r="B1244" s="6" t="s">
        <v>2032</v>
      </c>
      <c r="C1244" s="6" t="s">
        <v>151</v>
      </c>
      <c r="D1244" s="6"/>
      <c r="E1244" s="6" t="s">
        <v>152</v>
      </c>
      <c r="F1244" s="6" t="s">
        <v>1994</v>
      </c>
      <c r="G1244" s="6"/>
      <c r="H1244" s="1"/>
      <c r="I1244" s="5"/>
      <c r="J1244" s="5"/>
      <c r="K1244" s="1"/>
      <c r="L1244" s="5"/>
      <c r="M1244" s="5"/>
      <c r="N1244" s="26"/>
      <c r="O1244" s="1"/>
      <c r="P1244" s="1"/>
      <c r="Q1244" s="1"/>
      <c r="R1244" s="1"/>
      <c r="S1244" s="1"/>
      <c r="T1244" s="1"/>
      <c r="U1244" s="1"/>
      <c r="V1244" s="5"/>
      <c r="W1244" s="5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37" t="e">
        <f>BQ1244+BP1244+BO1244+BN1244+BM1244+#REF!+#REF!+BG1244+BF1244+#REF!+BC1244+#REF!+#REF!+AY1244+#REF!+#REF!+#REF!+#REF!+AS1244+#REF!+#REF!+#REF!+#REF!+AM1244+AK1244+#REF!+#REF!+#REF!+AF1244+AD1244+AC1244+AB1244+BL1244+AA1244+Z1244+Y1244+X1244+U1244+T1244+S1244+R1244+Q1244+P1244+O1244+N1244+M1244+L1244+K1244+J1244+I1244+H1244</f>
        <v>#REF!</v>
      </c>
    </row>
    <row r="1245" spans="1:70" hidden="1">
      <c r="A1245" s="6" t="s">
        <v>2033</v>
      </c>
      <c r="B1245" s="6" t="s">
        <v>2034</v>
      </c>
      <c r="C1245" s="6" t="s">
        <v>151</v>
      </c>
      <c r="D1245" s="6"/>
      <c r="E1245" s="6" t="s">
        <v>152</v>
      </c>
      <c r="F1245" s="6" t="s">
        <v>1994</v>
      </c>
      <c r="G1245" s="6"/>
      <c r="H1245" s="1"/>
      <c r="I1245" s="5"/>
      <c r="J1245" s="5"/>
      <c r="K1245" s="1"/>
      <c r="L1245" s="5"/>
      <c r="M1245" s="5"/>
      <c r="N1245" s="26"/>
      <c r="O1245" s="1"/>
      <c r="P1245" s="1"/>
      <c r="Q1245" s="1"/>
      <c r="R1245" s="1"/>
      <c r="S1245" s="1"/>
      <c r="T1245" s="1"/>
      <c r="U1245" s="1"/>
      <c r="V1245" s="5"/>
      <c r="W1245" s="5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37" t="e">
        <f>BQ1245+BP1245+BO1245+BN1245+BM1245+#REF!+#REF!+BG1245+BF1245+#REF!+BC1245+#REF!+#REF!+AY1245+#REF!+#REF!+#REF!+#REF!+AS1245+#REF!+#REF!+#REF!+#REF!+AM1245+AK1245+#REF!+#REF!+#REF!+AF1245+AD1245+AC1245+AB1245+BL1245+AA1245+Z1245+Y1245+X1245+U1245+T1245+S1245+R1245+Q1245+P1245+O1245+N1245+M1245+L1245+K1245+J1245+I1245+H1245</f>
        <v>#REF!</v>
      </c>
    </row>
    <row r="1246" spans="1:70" hidden="1">
      <c r="A1246" s="6" t="s">
        <v>2035</v>
      </c>
      <c r="B1246" s="6" t="s">
        <v>2036</v>
      </c>
      <c r="C1246" s="6" t="s">
        <v>151</v>
      </c>
      <c r="D1246" s="6"/>
      <c r="E1246" s="6" t="s">
        <v>152</v>
      </c>
      <c r="F1246" s="6" t="s">
        <v>1994</v>
      </c>
      <c r="G1246" s="6"/>
      <c r="H1246" s="1"/>
      <c r="I1246" s="5"/>
      <c r="J1246" s="5"/>
      <c r="K1246" s="1"/>
      <c r="L1246" s="5"/>
      <c r="M1246" s="5"/>
      <c r="N1246" s="26"/>
      <c r="O1246" s="1"/>
      <c r="P1246" s="1"/>
      <c r="Q1246" s="1"/>
      <c r="R1246" s="1"/>
      <c r="S1246" s="1"/>
      <c r="T1246" s="1"/>
      <c r="U1246" s="1"/>
      <c r="V1246" s="5"/>
      <c r="W1246" s="5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37" t="e">
        <f>BQ1246+BP1246+BO1246+BN1246+BM1246+#REF!+#REF!+BG1246+BF1246+#REF!+BC1246+#REF!+#REF!+AY1246+#REF!+#REF!+#REF!+#REF!+AS1246+#REF!+#REF!+#REF!+#REF!+AM1246+AK1246+#REF!+#REF!+#REF!+AF1246+AD1246+AC1246+AB1246+BL1246+AA1246+Z1246+Y1246+X1246+U1246+T1246+S1246+R1246+Q1246+P1246+O1246+N1246+M1246+L1246+K1246+J1246+I1246+H1246</f>
        <v>#REF!</v>
      </c>
    </row>
    <row r="1247" spans="1:70" hidden="1">
      <c r="A1247" s="6" t="s">
        <v>6647</v>
      </c>
      <c r="B1247" s="6" t="s">
        <v>7697</v>
      </c>
      <c r="C1247" s="6" t="s">
        <v>151</v>
      </c>
      <c r="D1247" s="6"/>
      <c r="E1247" s="6" t="s">
        <v>8186</v>
      </c>
      <c r="F1247" s="6" t="s">
        <v>1994</v>
      </c>
      <c r="G1247" s="6"/>
      <c r="H1247" s="1"/>
      <c r="I1247" s="5"/>
      <c r="J1247" s="5"/>
      <c r="K1247" s="1"/>
      <c r="L1247" s="5"/>
      <c r="M1247" s="5"/>
      <c r="N1247" s="26"/>
      <c r="O1247" s="1"/>
      <c r="P1247" s="1"/>
      <c r="Q1247" s="1"/>
      <c r="R1247" s="1"/>
      <c r="S1247" s="1"/>
      <c r="T1247" s="1"/>
      <c r="U1247" s="1"/>
      <c r="V1247" s="5"/>
      <c r="W1247" s="5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37" t="e">
        <f>BQ1247+BP1247+BO1247+BN1247+BM1247+#REF!+#REF!+BG1247+BF1247+#REF!+BC1247+#REF!+#REF!+AY1247+#REF!+#REF!+#REF!+#REF!+AS1247+#REF!+#REF!+#REF!+#REF!+AM1247+AK1247+#REF!+#REF!+#REF!+AF1247+AD1247+AC1247+AB1247+BL1247+AA1247+Z1247+Y1247+X1247+U1247+T1247+S1247+R1247+Q1247+P1247+O1247+N1247+M1247+L1247+K1247+J1247+I1247+H1247</f>
        <v>#REF!</v>
      </c>
    </row>
    <row r="1248" spans="1:70" hidden="1">
      <c r="A1248" s="6" t="s">
        <v>2037</v>
      </c>
      <c r="B1248" s="6" t="s">
        <v>2038</v>
      </c>
      <c r="C1248" s="6" t="s">
        <v>151</v>
      </c>
      <c r="D1248" s="6"/>
      <c r="E1248" s="6" t="s">
        <v>152</v>
      </c>
      <c r="F1248" s="6" t="s">
        <v>1994</v>
      </c>
      <c r="G1248" s="6"/>
      <c r="H1248" s="1"/>
      <c r="I1248" s="5"/>
      <c r="J1248" s="5"/>
      <c r="K1248" s="1"/>
      <c r="L1248" s="5"/>
      <c r="M1248" s="5"/>
      <c r="N1248" s="26"/>
      <c r="O1248" s="1"/>
      <c r="P1248" s="1"/>
      <c r="Q1248" s="1"/>
      <c r="R1248" s="1"/>
      <c r="S1248" s="1"/>
      <c r="T1248" s="1"/>
      <c r="U1248" s="1"/>
      <c r="V1248" s="5"/>
      <c r="W1248" s="5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37" t="e">
        <f>BQ1248+BP1248+BO1248+BN1248+BM1248+#REF!+#REF!+BG1248+BF1248+#REF!+BC1248+#REF!+#REF!+AY1248+#REF!+#REF!+#REF!+#REF!+AS1248+#REF!+#REF!+#REF!+#REF!+AM1248+AK1248+#REF!+#REF!+#REF!+AF1248+AD1248+AC1248+AB1248+BL1248+AA1248+Z1248+Y1248+X1248+U1248+T1248+S1248+R1248+Q1248+P1248+O1248+N1248+M1248+L1248+K1248+J1248+I1248+H1248</f>
        <v>#REF!</v>
      </c>
    </row>
    <row r="1249" spans="1:70" hidden="1">
      <c r="A1249" s="6" t="s">
        <v>6648</v>
      </c>
      <c r="B1249" s="6" t="s">
        <v>6649</v>
      </c>
      <c r="C1249" s="6" t="s">
        <v>151</v>
      </c>
      <c r="D1249" s="6"/>
      <c r="E1249" s="6" t="s">
        <v>8192</v>
      </c>
      <c r="F1249" s="6" t="s">
        <v>1994</v>
      </c>
      <c r="G1249" s="6"/>
      <c r="H1249" s="1"/>
      <c r="I1249" s="5"/>
      <c r="J1249" s="5"/>
      <c r="K1249" s="1"/>
      <c r="L1249" s="5"/>
      <c r="M1249" s="5"/>
      <c r="N1249" s="26"/>
      <c r="O1249" s="1"/>
      <c r="P1249" s="1"/>
      <c r="Q1249" s="1"/>
      <c r="R1249" s="1"/>
      <c r="S1249" s="1"/>
      <c r="T1249" s="1"/>
      <c r="U1249" s="1"/>
      <c r="V1249" s="5"/>
      <c r="W1249" s="5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37" t="e">
        <f>BQ1249+BP1249+BO1249+BN1249+BM1249+#REF!+#REF!+BG1249+BF1249+#REF!+BC1249+#REF!+#REF!+AY1249+#REF!+#REF!+#REF!+#REF!+AS1249+#REF!+#REF!+#REF!+#REF!+AM1249+AK1249+#REF!+#REF!+#REF!+AF1249+AD1249+AC1249+AB1249+BL1249+AA1249+Z1249+Y1249+X1249+U1249+T1249+S1249+R1249+Q1249+P1249+O1249+N1249+M1249+L1249+K1249+J1249+I1249+H1249</f>
        <v>#REF!</v>
      </c>
    </row>
    <row r="1250" spans="1:70" hidden="1">
      <c r="A1250" s="6" t="s">
        <v>2039</v>
      </c>
      <c r="B1250" s="6" t="s">
        <v>2040</v>
      </c>
      <c r="C1250" s="6" t="s">
        <v>151</v>
      </c>
      <c r="D1250" s="6"/>
      <c r="E1250" s="6" t="s">
        <v>152</v>
      </c>
      <c r="F1250" s="6" t="s">
        <v>1994</v>
      </c>
      <c r="G1250" s="6"/>
      <c r="H1250" s="1"/>
      <c r="I1250" s="5"/>
      <c r="J1250" s="5"/>
      <c r="K1250" s="1"/>
      <c r="L1250" s="5"/>
      <c r="M1250" s="5"/>
      <c r="N1250" s="26"/>
      <c r="O1250" s="1"/>
      <c r="P1250" s="1"/>
      <c r="Q1250" s="1"/>
      <c r="R1250" s="1"/>
      <c r="S1250" s="1"/>
      <c r="T1250" s="1"/>
      <c r="U1250" s="1"/>
      <c r="V1250" s="5"/>
      <c r="W1250" s="5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37" t="e">
        <f>BQ1250+BP1250+BO1250+BN1250+BM1250+#REF!+#REF!+BG1250+BF1250+#REF!+BC1250+#REF!+#REF!+AY1250+#REF!+#REF!+#REF!+#REF!+AS1250+#REF!+#REF!+#REF!+#REF!+AM1250+AK1250+#REF!+#REF!+#REF!+AF1250+AD1250+AC1250+AB1250+BL1250+AA1250+Z1250+Y1250+X1250+U1250+T1250+S1250+R1250+Q1250+P1250+O1250+N1250+M1250+L1250+K1250+J1250+I1250+H1250</f>
        <v>#REF!</v>
      </c>
    </row>
    <row r="1251" spans="1:70" hidden="1">
      <c r="A1251" s="6" t="s">
        <v>6650</v>
      </c>
      <c r="B1251" s="6" t="s">
        <v>7698</v>
      </c>
      <c r="C1251" s="6" t="s">
        <v>151</v>
      </c>
      <c r="D1251" s="6"/>
      <c r="E1251" s="6" t="s">
        <v>8192</v>
      </c>
      <c r="F1251" s="6" t="s">
        <v>1994</v>
      </c>
      <c r="G1251" s="6"/>
      <c r="H1251" s="1"/>
      <c r="I1251" s="5"/>
      <c r="J1251" s="5"/>
      <c r="K1251" s="1"/>
      <c r="L1251" s="5"/>
      <c r="M1251" s="5"/>
      <c r="N1251" s="26"/>
      <c r="O1251" s="1"/>
      <c r="P1251" s="1"/>
      <c r="Q1251" s="1"/>
      <c r="R1251" s="1"/>
      <c r="S1251" s="1"/>
      <c r="T1251" s="1"/>
      <c r="U1251" s="1"/>
      <c r="V1251" s="5"/>
      <c r="W1251" s="5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37" t="e">
        <f>BQ1251+BP1251+BO1251+BN1251+BM1251+#REF!+#REF!+BG1251+BF1251+#REF!+BC1251+#REF!+#REF!+AY1251+#REF!+#REF!+#REF!+#REF!+AS1251+#REF!+#REF!+#REF!+#REF!+AM1251+AK1251+#REF!+#REF!+#REF!+AF1251+AD1251+AC1251+AB1251+BL1251+AA1251+Z1251+Y1251+X1251+U1251+T1251+S1251+R1251+Q1251+P1251+O1251+N1251+M1251+L1251+K1251+J1251+I1251+H1251</f>
        <v>#REF!</v>
      </c>
    </row>
    <row r="1252" spans="1:70" hidden="1">
      <c r="A1252" s="6" t="s">
        <v>2041</v>
      </c>
      <c r="B1252" s="6" t="s">
        <v>2042</v>
      </c>
      <c r="C1252" s="6" t="s">
        <v>151</v>
      </c>
      <c r="D1252" s="6"/>
      <c r="E1252" s="6" t="s">
        <v>152</v>
      </c>
      <c r="F1252" s="6" t="s">
        <v>1994</v>
      </c>
      <c r="G1252" s="6"/>
      <c r="H1252" s="1"/>
      <c r="I1252" s="5"/>
      <c r="J1252" s="5"/>
      <c r="K1252" s="1"/>
      <c r="L1252" s="5"/>
      <c r="M1252" s="5"/>
      <c r="N1252" s="26"/>
      <c r="O1252" s="1"/>
      <c r="P1252" s="1"/>
      <c r="Q1252" s="1"/>
      <c r="R1252" s="1"/>
      <c r="S1252" s="1"/>
      <c r="T1252" s="1"/>
      <c r="U1252" s="1"/>
      <c r="V1252" s="5"/>
      <c r="W1252" s="5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37" t="e">
        <f>BQ1252+BP1252+BO1252+BN1252+BM1252+#REF!+#REF!+BG1252+BF1252+#REF!+BC1252+#REF!+#REF!+AY1252+#REF!+#REF!+#REF!+#REF!+AS1252+#REF!+#REF!+#REF!+#REF!+AM1252+AK1252+#REF!+#REF!+#REF!+AF1252+AD1252+AC1252+AB1252+BL1252+AA1252+Z1252+Y1252+X1252+U1252+T1252+S1252+R1252+Q1252+P1252+O1252+N1252+M1252+L1252+K1252+J1252+I1252+H1252</f>
        <v>#REF!</v>
      </c>
    </row>
    <row r="1253" spans="1:70" hidden="1">
      <c r="A1253" s="6" t="s">
        <v>2011</v>
      </c>
      <c r="B1253" s="6" t="s">
        <v>2012</v>
      </c>
      <c r="C1253" s="6" t="s">
        <v>7</v>
      </c>
      <c r="D1253" s="6" t="s">
        <v>67</v>
      </c>
      <c r="E1253" s="6" t="s">
        <v>67</v>
      </c>
      <c r="F1253" s="6" t="s">
        <v>1994</v>
      </c>
      <c r="G1253" s="6"/>
      <c r="H1253" s="1"/>
      <c r="I1253" s="5"/>
      <c r="J1253" s="5"/>
      <c r="K1253" s="1"/>
      <c r="L1253" s="5"/>
      <c r="M1253" s="5"/>
      <c r="N1253" s="26"/>
      <c r="O1253" s="1"/>
      <c r="P1253" s="1"/>
      <c r="Q1253" s="1"/>
      <c r="R1253" s="1"/>
      <c r="S1253" s="1"/>
      <c r="T1253" s="1"/>
      <c r="U1253" s="1"/>
      <c r="V1253" s="5"/>
      <c r="W1253" s="5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37" t="e">
        <f>BQ1253+BP1253+BO1253+BN1253+BM1253+#REF!+#REF!+BG1253+BF1253+#REF!+BC1253+#REF!+#REF!+AY1253+#REF!+#REF!+#REF!+#REF!+AS1253+#REF!+#REF!+#REF!+#REF!+AM1253+AK1253+#REF!+#REF!+#REF!+AF1253+AD1253+AC1253+AB1253+BL1253+AA1253+Z1253+Y1253+X1253+U1253+T1253+S1253+R1253+Q1253+P1253+O1253+N1253+M1253+L1253+K1253+J1253+I1253+H1253</f>
        <v>#REF!</v>
      </c>
    </row>
    <row r="1254" spans="1:70" hidden="1">
      <c r="A1254" s="6" t="s">
        <v>6651</v>
      </c>
      <c r="B1254" s="6" t="s">
        <v>6652</v>
      </c>
      <c r="C1254" s="6" t="s">
        <v>151</v>
      </c>
      <c r="D1254" s="6"/>
      <c r="E1254" s="6" t="s">
        <v>8192</v>
      </c>
      <c r="F1254" s="6" t="s">
        <v>1994</v>
      </c>
      <c r="G1254" s="6"/>
      <c r="H1254" s="1"/>
      <c r="I1254" s="5"/>
      <c r="J1254" s="5"/>
      <c r="K1254" s="1"/>
      <c r="L1254" s="5"/>
      <c r="M1254" s="5"/>
      <c r="N1254" s="26"/>
      <c r="O1254" s="1"/>
      <c r="P1254" s="1"/>
      <c r="Q1254" s="1"/>
      <c r="R1254" s="1"/>
      <c r="S1254" s="1"/>
      <c r="T1254" s="1"/>
      <c r="U1254" s="1"/>
      <c r="V1254" s="5"/>
      <c r="W1254" s="5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37" t="e">
        <f>BQ1254+BP1254+BO1254+BN1254+BM1254+#REF!+#REF!+BG1254+BF1254+#REF!+BC1254+#REF!+#REF!+AY1254+#REF!+#REF!+#REF!+#REF!+AS1254+#REF!+#REF!+#REF!+#REF!+AM1254+AK1254+#REF!+#REF!+#REF!+AF1254+AD1254+AC1254+AB1254+BL1254+AA1254+Z1254+Y1254+X1254+U1254+T1254+S1254+R1254+Q1254+P1254+O1254+N1254+M1254+L1254+K1254+J1254+I1254+H1254</f>
        <v>#REF!</v>
      </c>
    </row>
    <row r="1255" spans="1:70" hidden="1">
      <c r="A1255" s="6" t="s">
        <v>2043</v>
      </c>
      <c r="B1255" s="6" t="s">
        <v>2044</v>
      </c>
      <c r="C1255" s="6" t="s">
        <v>151</v>
      </c>
      <c r="D1255" s="6"/>
      <c r="E1255" s="6" t="s">
        <v>152</v>
      </c>
      <c r="F1255" s="6" t="s">
        <v>1994</v>
      </c>
      <c r="G1255" s="6"/>
      <c r="H1255" s="1"/>
      <c r="I1255" s="5"/>
      <c r="J1255" s="5"/>
      <c r="K1255" s="1"/>
      <c r="L1255" s="5"/>
      <c r="M1255" s="5"/>
      <c r="N1255" s="26"/>
      <c r="O1255" s="1"/>
      <c r="P1255" s="1"/>
      <c r="Q1255" s="1"/>
      <c r="R1255" s="1"/>
      <c r="S1255" s="1"/>
      <c r="T1255" s="1"/>
      <c r="U1255" s="1"/>
      <c r="V1255" s="5"/>
      <c r="W1255" s="5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37" t="e">
        <f>BQ1255+BP1255+BO1255+BN1255+BM1255+#REF!+#REF!+BG1255+BF1255+#REF!+BC1255+#REF!+#REF!+AY1255+#REF!+#REF!+#REF!+#REF!+AS1255+#REF!+#REF!+#REF!+#REF!+AM1255+AK1255+#REF!+#REF!+#REF!+AF1255+AD1255+AC1255+AB1255+BL1255+AA1255+Z1255+Y1255+X1255+U1255+T1255+S1255+R1255+Q1255+P1255+O1255+N1255+M1255+L1255+K1255+J1255+I1255+H1255</f>
        <v>#REF!</v>
      </c>
    </row>
    <row r="1256" spans="1:70" hidden="1">
      <c r="A1256" s="6" t="s">
        <v>2013</v>
      </c>
      <c r="B1256" s="6" t="s">
        <v>2014</v>
      </c>
      <c r="C1256" s="6" t="s">
        <v>7</v>
      </c>
      <c r="D1256" s="6" t="s">
        <v>8180</v>
      </c>
      <c r="E1256" s="6" t="s">
        <v>21</v>
      </c>
      <c r="F1256" s="6" t="s">
        <v>1994</v>
      </c>
      <c r="G1256" s="6"/>
      <c r="H1256" s="1"/>
      <c r="I1256" s="5"/>
      <c r="J1256" s="5"/>
      <c r="K1256" s="1"/>
      <c r="L1256" s="5"/>
      <c r="M1256" s="5"/>
      <c r="N1256" s="26"/>
      <c r="O1256" s="1"/>
      <c r="P1256" s="1"/>
      <c r="Q1256" s="1"/>
      <c r="R1256" s="1"/>
      <c r="S1256" s="1"/>
      <c r="T1256" s="1"/>
      <c r="U1256" s="1"/>
      <c r="V1256" s="5"/>
      <c r="W1256" s="5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37" t="e">
        <f>BQ1256+BP1256+BO1256+BN1256+BM1256+#REF!+#REF!+BG1256+BF1256+#REF!+BC1256+#REF!+#REF!+AY1256+#REF!+#REF!+#REF!+#REF!+AS1256+#REF!+#REF!+#REF!+#REF!+AM1256+AK1256+#REF!+#REF!+#REF!+AF1256+AD1256+AC1256+AB1256+BL1256+AA1256+Z1256+Y1256+X1256+U1256+T1256+S1256+R1256+Q1256+P1256+O1256+N1256+M1256+L1256+K1256+J1256+I1256+H1256</f>
        <v>#REF!</v>
      </c>
    </row>
    <row r="1257" spans="1:70" hidden="1">
      <c r="A1257" s="6" t="s">
        <v>2045</v>
      </c>
      <c r="B1257" s="6" t="s">
        <v>2046</v>
      </c>
      <c r="C1257" s="6" t="s">
        <v>151</v>
      </c>
      <c r="D1257" s="6"/>
      <c r="E1257" s="6" t="s">
        <v>152</v>
      </c>
      <c r="F1257" s="6" t="s">
        <v>1994</v>
      </c>
      <c r="G1257" s="6"/>
      <c r="H1257" s="1"/>
      <c r="I1257" s="5"/>
      <c r="J1257" s="5"/>
      <c r="K1257" s="1"/>
      <c r="L1257" s="5"/>
      <c r="M1257" s="5"/>
      <c r="N1257" s="26"/>
      <c r="O1257" s="1"/>
      <c r="P1257" s="1"/>
      <c r="Q1257" s="1"/>
      <c r="R1257" s="1"/>
      <c r="S1257" s="1"/>
      <c r="T1257" s="1"/>
      <c r="U1257" s="1"/>
      <c r="V1257" s="5"/>
      <c r="W1257" s="5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37" t="e">
        <f>BQ1257+BP1257+BO1257+BN1257+BM1257+#REF!+#REF!+BG1257+BF1257+#REF!+BC1257+#REF!+#REF!+AY1257+#REF!+#REF!+#REF!+#REF!+AS1257+#REF!+#REF!+#REF!+#REF!+AM1257+AK1257+#REF!+#REF!+#REF!+AF1257+AD1257+AC1257+AB1257+BL1257+AA1257+Z1257+Y1257+X1257+U1257+T1257+S1257+R1257+Q1257+P1257+O1257+N1257+M1257+L1257+K1257+J1257+I1257+H1257</f>
        <v>#REF!</v>
      </c>
    </row>
    <row r="1258" spans="1:70" hidden="1">
      <c r="A1258" s="6" t="s">
        <v>2015</v>
      </c>
      <c r="B1258" s="6" t="s">
        <v>2016</v>
      </c>
      <c r="C1258" s="6" t="s">
        <v>7</v>
      </c>
      <c r="D1258" s="6" t="s">
        <v>8180</v>
      </c>
      <c r="E1258" s="6" t="s">
        <v>21</v>
      </c>
      <c r="F1258" s="6" t="s">
        <v>1994</v>
      </c>
      <c r="G1258" s="6"/>
      <c r="H1258" s="1"/>
      <c r="I1258" s="5"/>
      <c r="J1258" s="5"/>
      <c r="K1258" s="1"/>
      <c r="L1258" s="5"/>
      <c r="M1258" s="5"/>
      <c r="N1258" s="26"/>
      <c r="O1258" s="1"/>
      <c r="P1258" s="1"/>
      <c r="Q1258" s="1"/>
      <c r="R1258" s="1"/>
      <c r="S1258" s="1"/>
      <c r="T1258" s="1"/>
      <c r="U1258" s="1"/>
      <c r="V1258" s="5"/>
      <c r="W1258" s="5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37" t="e">
        <f>BQ1258+BP1258+BO1258+BN1258+BM1258+#REF!+#REF!+BG1258+BF1258+#REF!+BC1258+#REF!+#REF!+AY1258+#REF!+#REF!+#REF!+#REF!+AS1258+#REF!+#REF!+#REF!+#REF!+AM1258+AK1258+#REF!+#REF!+#REF!+AF1258+AD1258+AC1258+AB1258+BL1258+AA1258+Z1258+Y1258+X1258+U1258+T1258+S1258+R1258+Q1258+P1258+O1258+N1258+M1258+L1258+K1258+J1258+I1258+H1258</f>
        <v>#REF!</v>
      </c>
    </row>
    <row r="1259" spans="1:70" hidden="1">
      <c r="A1259" s="6" t="s">
        <v>2017</v>
      </c>
      <c r="B1259" s="6" t="s">
        <v>2018</v>
      </c>
      <c r="C1259" s="6" t="s">
        <v>7</v>
      </c>
      <c r="D1259" s="6" t="s">
        <v>67</v>
      </c>
      <c r="E1259" s="6" t="s">
        <v>67</v>
      </c>
      <c r="F1259" s="6" t="s">
        <v>1994</v>
      </c>
      <c r="G1259" s="6"/>
      <c r="H1259" s="1"/>
      <c r="I1259" s="5"/>
      <c r="J1259" s="5"/>
      <c r="K1259" s="1"/>
      <c r="L1259" s="5"/>
      <c r="M1259" s="5"/>
      <c r="N1259" s="26"/>
      <c r="O1259" s="1"/>
      <c r="P1259" s="1"/>
      <c r="Q1259" s="1"/>
      <c r="R1259" s="1"/>
      <c r="S1259" s="1"/>
      <c r="T1259" s="1"/>
      <c r="U1259" s="1"/>
      <c r="V1259" s="5"/>
      <c r="W1259" s="5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37" t="e">
        <f>BQ1259+BP1259+BO1259+BN1259+BM1259+#REF!+#REF!+BG1259+BF1259+#REF!+BC1259+#REF!+#REF!+AY1259+#REF!+#REF!+#REF!+#REF!+AS1259+#REF!+#REF!+#REF!+#REF!+AM1259+AK1259+#REF!+#REF!+#REF!+AF1259+AD1259+AC1259+AB1259+BL1259+AA1259+Z1259+Y1259+X1259+U1259+T1259+S1259+R1259+Q1259+P1259+O1259+N1259+M1259+L1259+K1259+J1259+I1259+H1259</f>
        <v>#REF!</v>
      </c>
    </row>
    <row r="1260" spans="1:70">
      <c r="A1260" s="7" t="s">
        <v>2047</v>
      </c>
      <c r="B1260" s="7" t="s">
        <v>2048</v>
      </c>
      <c r="C1260" s="7" t="s">
        <v>7</v>
      </c>
      <c r="D1260" s="7" t="s">
        <v>8180</v>
      </c>
      <c r="E1260" s="7" t="s">
        <v>28</v>
      </c>
      <c r="F1260" s="7" t="s">
        <v>2049</v>
      </c>
      <c r="G1260" s="25"/>
      <c r="H1260" s="1"/>
      <c r="I1260" s="1"/>
      <c r="J1260" s="5"/>
      <c r="K1260" s="1"/>
      <c r="L1260" s="5"/>
      <c r="M1260" s="1"/>
      <c r="N1260" s="26"/>
      <c r="O1260" s="1"/>
      <c r="P1260" s="1">
        <f>1000*253.272051999996</f>
        <v>253272.05199999601</v>
      </c>
      <c r="Q1260" s="1"/>
      <c r="R1260" s="1"/>
      <c r="S1260" s="1"/>
      <c r="T1260" s="1"/>
      <c r="U1260" s="1"/>
      <c r="V1260" s="1"/>
      <c r="W1260" s="1">
        <f>1000*314.257271235235</f>
        <v>314257.27123523504</v>
      </c>
      <c r="X1260" s="1"/>
      <c r="Y1260" s="1"/>
      <c r="Z1260" s="1"/>
      <c r="AA1260" s="1"/>
      <c r="AB1260" s="1"/>
      <c r="AC1260" s="1"/>
      <c r="AD1260" s="1"/>
      <c r="AE1260" s="1"/>
      <c r="AF1260" s="1">
        <v>50000</v>
      </c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37">
        <f>BQ1260+BP1260+BO1260+BN1260+BM1260+BG1260+BF1260+BC1260+AY1260+AS1260+AM1260+AL1260+AK1260+AF1260+AE1260+AD1260+AC1260+AB1260+BK1260+BL1260+AA1260+Z1260+Y1260+X1260+V1260+U1260+T1260+S1260+R1260+Q1260+P1260+O1260+N1260+M1260+L1260+K1260+J1260+I1260+H1260+G1260+AX1260+W1260</f>
        <v>617529.32323523099</v>
      </c>
    </row>
    <row r="1261" spans="1:70" hidden="1">
      <c r="A1261" s="6" t="s">
        <v>2050</v>
      </c>
      <c r="B1261" s="6" t="s">
        <v>2051</v>
      </c>
      <c r="C1261" s="6" t="s">
        <v>7</v>
      </c>
      <c r="D1261" s="6" t="s">
        <v>18</v>
      </c>
      <c r="E1261" s="6" t="s">
        <v>31</v>
      </c>
      <c r="F1261" s="6" t="s">
        <v>2049</v>
      </c>
      <c r="G1261" s="6"/>
      <c r="H1261" s="1"/>
      <c r="I1261" s="5"/>
      <c r="J1261" s="5"/>
      <c r="K1261" s="1"/>
      <c r="L1261" s="5"/>
      <c r="M1261" s="5"/>
      <c r="N1261" s="26"/>
      <c r="O1261" s="1"/>
      <c r="P1261" s="1"/>
      <c r="Q1261" s="1"/>
      <c r="R1261" s="1"/>
      <c r="S1261" s="1"/>
      <c r="T1261" s="1"/>
      <c r="U1261" s="1"/>
      <c r="V1261" s="5"/>
      <c r="W1261" s="5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37" t="e">
        <f>BQ1261+BP1261+BO1261+BN1261+BM1261+#REF!+#REF!+BG1261+BF1261+#REF!+BC1261+#REF!+#REF!+AY1261+#REF!+#REF!+#REF!+#REF!+AS1261+#REF!+#REF!+#REF!+#REF!+AM1261+AK1261+#REF!+#REF!+#REF!+AF1261+AD1261+AC1261+AB1261+BL1261+AA1261+Z1261+Y1261+X1261+U1261+T1261+S1261+R1261+Q1261+P1261+O1261+N1261+M1261+L1261+K1261+J1261+I1261+H1261</f>
        <v>#REF!</v>
      </c>
    </row>
    <row r="1262" spans="1:70" hidden="1">
      <c r="A1262" s="6" t="s">
        <v>2052</v>
      </c>
      <c r="B1262" s="6" t="s">
        <v>2053</v>
      </c>
      <c r="C1262" s="6" t="s">
        <v>7</v>
      </c>
      <c r="D1262" s="6" t="s">
        <v>18</v>
      </c>
      <c r="E1262" s="6" t="s">
        <v>31</v>
      </c>
      <c r="F1262" s="6" t="s">
        <v>2049</v>
      </c>
      <c r="G1262" s="6"/>
      <c r="H1262" s="1"/>
      <c r="I1262" s="5"/>
      <c r="J1262" s="5"/>
      <c r="K1262" s="1"/>
      <c r="L1262" s="5"/>
      <c r="M1262" s="5"/>
      <c r="N1262" s="26"/>
      <c r="O1262" s="1"/>
      <c r="P1262" s="1"/>
      <c r="Q1262" s="1"/>
      <c r="R1262" s="1"/>
      <c r="S1262" s="1"/>
      <c r="T1262" s="1"/>
      <c r="U1262" s="1"/>
      <c r="V1262" s="5"/>
      <c r="W1262" s="5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37" t="e">
        <f>BQ1262+BP1262+BO1262+BN1262+BM1262+#REF!+#REF!+BG1262+BF1262+#REF!+BC1262+#REF!+#REF!+AY1262+#REF!+#REF!+#REF!+#REF!+AS1262+#REF!+#REF!+#REF!+#REF!+AM1262+AK1262+#REF!+#REF!+#REF!+AF1262+AD1262+AC1262+AB1262+BL1262+AA1262+Z1262+Y1262+X1262+U1262+T1262+S1262+R1262+Q1262+P1262+O1262+N1262+M1262+L1262+K1262+J1262+I1262+H1262</f>
        <v>#REF!</v>
      </c>
    </row>
    <row r="1263" spans="1:70" hidden="1">
      <c r="A1263" s="7" t="s">
        <v>2135</v>
      </c>
      <c r="B1263" s="7" t="s">
        <v>2136</v>
      </c>
      <c r="C1263" s="7" t="s">
        <v>151</v>
      </c>
      <c r="D1263" s="7"/>
      <c r="E1263" s="7" t="s">
        <v>152</v>
      </c>
      <c r="F1263" s="7" t="s">
        <v>2049</v>
      </c>
      <c r="G1263" s="25"/>
      <c r="H1263" s="1"/>
      <c r="I1263" s="5"/>
      <c r="J1263" s="5"/>
      <c r="K1263" s="1"/>
      <c r="L1263" s="5"/>
      <c r="M1263" s="5"/>
      <c r="N1263" s="26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37">
        <f>BQ1263+BP1263+BO1263+BN1263+BM1263+BG1263+BF1263+BC1263+AY1263+AS1263+AM1263+AL1263+AK1263+AF1263+AE1263+AD1263+AC1263+AB1263+++BK1263+BL1263+AA1263+Z1263+Y1263+X1263+V1263+U1263+T1263+S1263+R1263+Q1263+P1263+O1263+N1263+M1263+L1263+K1263+J1263+I1263+H1263+G1263</f>
        <v>0</v>
      </c>
    </row>
    <row r="1264" spans="1:70" hidden="1">
      <c r="A1264" s="6" t="s">
        <v>2137</v>
      </c>
      <c r="B1264" s="6" t="s">
        <v>7699</v>
      </c>
      <c r="C1264" s="6" t="s">
        <v>151</v>
      </c>
      <c r="D1264" s="6"/>
      <c r="E1264" s="6" t="s">
        <v>8193</v>
      </c>
      <c r="F1264" s="6" t="s">
        <v>2049</v>
      </c>
      <c r="G1264" s="6"/>
      <c r="H1264" s="1"/>
      <c r="I1264" s="5"/>
      <c r="J1264" s="5"/>
      <c r="K1264" s="1"/>
      <c r="L1264" s="5"/>
      <c r="M1264" s="5"/>
      <c r="N1264" s="26"/>
      <c r="O1264" s="1"/>
      <c r="P1264" s="1"/>
      <c r="Q1264" s="1"/>
      <c r="R1264" s="1"/>
      <c r="S1264" s="1"/>
      <c r="T1264" s="1"/>
      <c r="U1264" s="1"/>
      <c r="V1264" s="5"/>
      <c r="W1264" s="5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37" t="e">
        <f>BQ1264+BP1264+BO1264+BN1264+BM1264+#REF!+#REF!+BG1264+BF1264+#REF!+BC1264+#REF!+#REF!+AY1264+#REF!+#REF!+#REF!+#REF!+AS1264+#REF!+#REF!+#REF!+#REF!+AM1264+AK1264+#REF!+#REF!+#REF!+AF1264+AD1264+AC1264+AB1264+BL1264+AA1264+Z1264+Y1264+X1264+U1264+T1264+S1264+R1264+Q1264+P1264+O1264+N1264+M1264+L1264+K1264+J1264+I1264+H1264</f>
        <v>#REF!</v>
      </c>
    </row>
    <row r="1265" spans="1:70" hidden="1">
      <c r="A1265" s="6" t="s">
        <v>7315</v>
      </c>
      <c r="B1265" s="6" t="s">
        <v>7700</v>
      </c>
      <c r="C1265" s="6" t="s">
        <v>151</v>
      </c>
      <c r="D1265" s="6"/>
      <c r="E1265" s="6" t="s">
        <v>8186</v>
      </c>
      <c r="F1265" s="6" t="s">
        <v>2049</v>
      </c>
      <c r="G1265" s="6"/>
      <c r="H1265" s="1"/>
      <c r="I1265" s="5"/>
      <c r="J1265" s="5"/>
      <c r="K1265" s="1"/>
      <c r="L1265" s="5"/>
      <c r="M1265" s="5"/>
      <c r="N1265" s="26"/>
      <c r="O1265" s="1"/>
      <c r="P1265" s="1"/>
      <c r="Q1265" s="1"/>
      <c r="R1265" s="1"/>
      <c r="S1265" s="1"/>
      <c r="T1265" s="1"/>
      <c r="U1265" s="1"/>
      <c r="V1265" s="5"/>
      <c r="W1265" s="5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37" t="e">
        <f>BQ1265+BP1265+BO1265+BN1265+BM1265+#REF!+#REF!+BG1265+BF1265+#REF!+BC1265+#REF!+#REF!+AY1265+#REF!+#REF!+#REF!+#REF!+AS1265+#REF!+#REF!+#REF!+#REF!+AM1265+AK1265+#REF!+#REF!+#REF!+AF1265+AD1265+AC1265+AB1265+BL1265+AA1265+Z1265+Y1265+X1265+U1265+T1265+S1265+R1265+Q1265+P1265+O1265+N1265+M1265+L1265+K1265+J1265+I1265+H1265</f>
        <v>#REF!</v>
      </c>
    </row>
    <row r="1266" spans="1:70" hidden="1">
      <c r="A1266" s="7" t="s">
        <v>2054</v>
      </c>
      <c r="B1266" s="7" t="s">
        <v>2055</v>
      </c>
      <c r="C1266" s="7" t="s">
        <v>7</v>
      </c>
      <c r="D1266" s="7" t="s">
        <v>8180</v>
      </c>
      <c r="E1266" s="7" t="s">
        <v>21</v>
      </c>
      <c r="F1266" s="7" t="s">
        <v>2049</v>
      </c>
      <c r="G1266" s="25"/>
      <c r="H1266" s="1"/>
      <c r="I1266" s="5"/>
      <c r="J1266" s="5"/>
      <c r="K1266" s="1"/>
      <c r="L1266" s="5"/>
      <c r="M1266" s="5"/>
      <c r="N1266" s="26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37">
        <f>BQ1266+BP1266+BO1266+BN1266+BM1266+BG1266+BF1266+BC1266+AY1266+AS1266+AM1266+AL1266+AK1266+AF1266+AE1266+AD1266+AC1266+AB1266+++BK1266+BL1266+AA1266+Z1266+Y1266+X1266+V1266+U1266+T1266+S1266+R1266+Q1266+P1266+O1266+N1266+M1266+L1266+K1266+J1266+I1266+H1266+G1266</f>
        <v>0</v>
      </c>
    </row>
    <row r="1267" spans="1:70" hidden="1">
      <c r="A1267" s="6" t="s">
        <v>2056</v>
      </c>
      <c r="B1267" s="6" t="s">
        <v>2057</v>
      </c>
      <c r="C1267" s="6" t="s">
        <v>7</v>
      </c>
      <c r="D1267" s="6" t="s">
        <v>18</v>
      </c>
      <c r="E1267" s="6" t="s">
        <v>21</v>
      </c>
      <c r="F1267" s="6" t="s">
        <v>2049</v>
      </c>
      <c r="G1267" s="6"/>
      <c r="H1267" s="1"/>
      <c r="I1267" s="5"/>
      <c r="J1267" s="5"/>
      <c r="K1267" s="1"/>
      <c r="L1267" s="5"/>
      <c r="M1267" s="5"/>
      <c r="N1267" s="26"/>
      <c r="O1267" s="1"/>
      <c r="P1267" s="1"/>
      <c r="Q1267" s="1"/>
      <c r="R1267" s="1"/>
      <c r="S1267" s="1"/>
      <c r="T1267" s="1"/>
      <c r="U1267" s="1"/>
      <c r="V1267" s="5"/>
      <c r="W1267" s="5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37" t="e">
        <f>BQ1267+BP1267+BO1267+BN1267+BM1267+#REF!+#REF!+BG1267+BF1267+#REF!+BC1267+#REF!+#REF!+AY1267+#REF!+#REF!+#REF!+#REF!+AS1267+#REF!+#REF!+#REF!+#REF!+AM1267+AK1267+#REF!+#REF!+#REF!+AF1267+AD1267+AC1267+AB1267+BL1267+AA1267+Z1267+Y1267+X1267+U1267+T1267+S1267+R1267+Q1267+P1267+O1267+N1267+M1267+L1267+K1267+J1267+I1267+H1267</f>
        <v>#REF!</v>
      </c>
    </row>
    <row r="1268" spans="1:70" hidden="1">
      <c r="A1268" s="6" t="s">
        <v>2058</v>
      </c>
      <c r="B1268" s="6" t="s">
        <v>2059</v>
      </c>
      <c r="C1268" s="6" t="s">
        <v>7</v>
      </c>
      <c r="D1268" s="6" t="s">
        <v>18</v>
      </c>
      <c r="E1268" s="6" t="s">
        <v>31</v>
      </c>
      <c r="F1268" s="6" t="s">
        <v>2049</v>
      </c>
      <c r="G1268" s="6"/>
      <c r="H1268" s="1"/>
      <c r="I1268" s="5"/>
      <c r="J1268" s="5"/>
      <c r="K1268" s="1"/>
      <c r="L1268" s="5"/>
      <c r="M1268" s="5"/>
      <c r="N1268" s="26"/>
      <c r="O1268" s="1"/>
      <c r="P1268" s="1"/>
      <c r="Q1268" s="1"/>
      <c r="R1268" s="1"/>
      <c r="S1268" s="1"/>
      <c r="T1268" s="1"/>
      <c r="U1268" s="1"/>
      <c r="V1268" s="5"/>
      <c r="W1268" s="5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37" t="e">
        <f>BQ1268+BP1268+BO1268+BN1268+BM1268+#REF!+#REF!+BG1268+BF1268+#REF!+BC1268+#REF!+#REF!+AY1268+#REF!+#REF!+#REF!+#REF!+AS1268+#REF!+#REF!+#REF!+#REF!+AM1268+AK1268+#REF!+#REF!+#REF!+AF1268+AD1268+AC1268+AB1268+BL1268+AA1268+Z1268+Y1268+X1268+U1268+T1268+S1268+R1268+Q1268+P1268+O1268+N1268+M1268+L1268+K1268+J1268+I1268+H1268</f>
        <v>#REF!</v>
      </c>
    </row>
    <row r="1269" spans="1:70" hidden="1">
      <c r="A1269" s="6" t="s">
        <v>2060</v>
      </c>
      <c r="B1269" s="6" t="s">
        <v>2061</v>
      </c>
      <c r="C1269" s="6" t="s">
        <v>7</v>
      </c>
      <c r="D1269" s="6" t="s">
        <v>18</v>
      </c>
      <c r="E1269" s="6" t="s">
        <v>13</v>
      </c>
      <c r="F1269" s="6" t="s">
        <v>2049</v>
      </c>
      <c r="G1269" s="6"/>
      <c r="H1269" s="1"/>
      <c r="I1269" s="5"/>
      <c r="J1269" s="5"/>
      <c r="K1269" s="1"/>
      <c r="L1269" s="5"/>
      <c r="M1269" s="5"/>
      <c r="N1269" s="26"/>
      <c r="O1269" s="1"/>
      <c r="P1269" s="1"/>
      <c r="Q1269" s="1"/>
      <c r="R1269" s="1"/>
      <c r="S1269" s="1"/>
      <c r="T1269" s="1"/>
      <c r="U1269" s="1"/>
      <c r="V1269" s="5"/>
      <c r="W1269" s="5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37" t="e">
        <f>BQ1269+BP1269+BO1269+BN1269+BM1269+#REF!+#REF!+BG1269+BF1269+#REF!+BC1269+#REF!+#REF!+AY1269+#REF!+#REF!+#REF!+#REF!+AS1269+#REF!+#REF!+#REF!+#REF!+AM1269+AK1269+#REF!+#REF!+#REF!+AF1269+AD1269+AC1269+AB1269+BL1269+AA1269+Z1269+Y1269+X1269+U1269+T1269+S1269+R1269+Q1269+P1269+O1269+N1269+M1269+L1269+K1269+J1269+I1269+H1269</f>
        <v>#REF!</v>
      </c>
    </row>
    <row r="1270" spans="1:70" hidden="1">
      <c r="A1270" s="6" t="s">
        <v>2062</v>
      </c>
      <c r="B1270" s="6" t="s">
        <v>2063</v>
      </c>
      <c r="C1270" s="6" t="s">
        <v>7</v>
      </c>
      <c r="D1270" s="6" t="s">
        <v>18</v>
      </c>
      <c r="E1270" s="6" t="s">
        <v>21</v>
      </c>
      <c r="F1270" s="6" t="s">
        <v>2049</v>
      </c>
      <c r="G1270" s="6"/>
      <c r="H1270" s="1"/>
      <c r="I1270" s="5"/>
      <c r="J1270" s="5"/>
      <c r="K1270" s="1"/>
      <c r="L1270" s="5"/>
      <c r="M1270" s="5"/>
      <c r="N1270" s="26"/>
      <c r="O1270" s="1"/>
      <c r="P1270" s="1"/>
      <c r="Q1270" s="1"/>
      <c r="R1270" s="1"/>
      <c r="S1270" s="1"/>
      <c r="T1270" s="1"/>
      <c r="U1270" s="1"/>
      <c r="V1270" s="5"/>
      <c r="W1270" s="5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37" t="e">
        <f>BQ1270+BP1270+BO1270+BN1270+BM1270+#REF!+#REF!+BG1270+BF1270+#REF!+BC1270+#REF!+#REF!+AY1270+#REF!+#REF!+#REF!+#REF!+AS1270+#REF!+#REF!+#REF!+#REF!+AM1270+AK1270+#REF!+#REF!+#REF!+AF1270+AD1270+AC1270+AB1270+BL1270+AA1270+Z1270+Y1270+X1270+U1270+T1270+S1270+R1270+Q1270+P1270+O1270+N1270+M1270+L1270+K1270+J1270+I1270+H1270</f>
        <v>#REF!</v>
      </c>
    </row>
    <row r="1271" spans="1:70" hidden="1">
      <c r="A1271" s="6" t="s">
        <v>2064</v>
      </c>
      <c r="B1271" s="6" t="s">
        <v>2065</v>
      </c>
      <c r="C1271" s="6" t="s">
        <v>7</v>
      </c>
      <c r="D1271" s="6" t="s">
        <v>67</v>
      </c>
      <c r="E1271" s="6" t="s">
        <v>67</v>
      </c>
      <c r="F1271" s="6" t="s">
        <v>2049</v>
      </c>
      <c r="G1271" s="6"/>
      <c r="H1271" s="1"/>
      <c r="I1271" s="5"/>
      <c r="J1271" s="5"/>
      <c r="K1271" s="1"/>
      <c r="L1271" s="5"/>
      <c r="M1271" s="5"/>
      <c r="N1271" s="26"/>
      <c r="O1271" s="1"/>
      <c r="P1271" s="1"/>
      <c r="Q1271" s="1"/>
      <c r="R1271" s="1"/>
      <c r="S1271" s="1"/>
      <c r="T1271" s="1"/>
      <c r="U1271" s="1"/>
      <c r="V1271" s="5"/>
      <c r="W1271" s="5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37" t="e">
        <f>BQ1271+BP1271+BO1271+BN1271+BM1271+#REF!+#REF!+BG1271+BF1271+#REF!+BC1271+#REF!+#REF!+AY1271+#REF!+#REF!+#REF!+#REF!+AS1271+#REF!+#REF!+#REF!+#REF!+AM1271+AK1271+#REF!+#REF!+#REF!+AF1271+AD1271+AC1271+AB1271+BL1271+AA1271+Z1271+Y1271+X1271+U1271+T1271+S1271+R1271+Q1271+P1271+O1271+N1271+M1271+L1271+K1271+J1271+I1271+H1271</f>
        <v>#REF!</v>
      </c>
    </row>
    <row r="1272" spans="1:70" hidden="1">
      <c r="A1272" s="6" t="s">
        <v>2066</v>
      </c>
      <c r="B1272" s="6" t="s">
        <v>2067</v>
      </c>
      <c r="C1272" s="6" t="s">
        <v>7</v>
      </c>
      <c r="D1272" s="6" t="s">
        <v>67</v>
      </c>
      <c r="E1272" s="6" t="s">
        <v>67</v>
      </c>
      <c r="F1272" s="6" t="s">
        <v>2049</v>
      </c>
      <c r="G1272" s="6"/>
      <c r="H1272" s="1"/>
      <c r="I1272" s="5"/>
      <c r="J1272" s="5"/>
      <c r="K1272" s="1"/>
      <c r="L1272" s="5"/>
      <c r="M1272" s="5"/>
      <c r="N1272" s="26"/>
      <c r="O1272" s="1"/>
      <c r="P1272" s="1"/>
      <c r="Q1272" s="1"/>
      <c r="R1272" s="1"/>
      <c r="S1272" s="1"/>
      <c r="T1272" s="1"/>
      <c r="U1272" s="1"/>
      <c r="V1272" s="5"/>
      <c r="W1272" s="5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37" t="e">
        <f>BQ1272+BP1272+BO1272+BN1272+BM1272+#REF!+#REF!+BG1272+BF1272+#REF!+BC1272+#REF!+#REF!+AY1272+#REF!+#REF!+#REF!+#REF!+AS1272+#REF!+#REF!+#REF!+#REF!+AM1272+AK1272+#REF!+#REF!+#REF!+AF1272+AD1272+AC1272+AB1272+BL1272+AA1272+Z1272+Y1272+X1272+U1272+T1272+S1272+R1272+Q1272+P1272+O1272+N1272+M1272+L1272+K1272+J1272+I1272+H1272</f>
        <v>#REF!</v>
      </c>
    </row>
    <row r="1273" spans="1:70" hidden="1">
      <c r="A1273" s="6" t="s">
        <v>2068</v>
      </c>
      <c r="B1273" s="6" t="s">
        <v>2069</v>
      </c>
      <c r="C1273" s="6" t="s">
        <v>7</v>
      </c>
      <c r="D1273" s="6" t="s">
        <v>18</v>
      </c>
      <c r="E1273" s="6" t="s">
        <v>21</v>
      </c>
      <c r="F1273" s="6" t="s">
        <v>2049</v>
      </c>
      <c r="G1273" s="6"/>
      <c r="H1273" s="1"/>
      <c r="I1273" s="5"/>
      <c r="J1273" s="5"/>
      <c r="K1273" s="1"/>
      <c r="L1273" s="5"/>
      <c r="M1273" s="5"/>
      <c r="N1273" s="26"/>
      <c r="O1273" s="1"/>
      <c r="P1273" s="1"/>
      <c r="Q1273" s="1"/>
      <c r="R1273" s="1"/>
      <c r="S1273" s="1"/>
      <c r="T1273" s="1"/>
      <c r="U1273" s="1"/>
      <c r="V1273" s="5"/>
      <c r="W1273" s="5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37" t="e">
        <f>BQ1273+BP1273+BO1273+BN1273+BM1273+#REF!+#REF!+BG1273+BF1273+#REF!+BC1273+#REF!+#REF!+AY1273+#REF!+#REF!+#REF!+#REF!+AS1273+#REF!+#REF!+#REF!+#REF!+AM1273+AK1273+#REF!+#REF!+#REF!+AF1273+AD1273+AC1273+AB1273+BL1273+AA1273+Z1273+Y1273+X1273+U1273+T1273+S1273+R1273+Q1273+P1273+O1273+N1273+M1273+L1273+K1273+J1273+I1273+H1273</f>
        <v>#REF!</v>
      </c>
    </row>
    <row r="1274" spans="1:70" hidden="1">
      <c r="A1274" s="6" t="s">
        <v>2070</v>
      </c>
      <c r="B1274" s="6" t="s">
        <v>2071</v>
      </c>
      <c r="C1274" s="6" t="s">
        <v>7</v>
      </c>
      <c r="D1274" s="6" t="s">
        <v>18</v>
      </c>
      <c r="E1274" s="6" t="s">
        <v>13</v>
      </c>
      <c r="F1274" s="6" t="s">
        <v>2049</v>
      </c>
      <c r="G1274" s="6"/>
      <c r="H1274" s="1"/>
      <c r="I1274" s="5"/>
      <c r="J1274" s="5"/>
      <c r="K1274" s="1"/>
      <c r="L1274" s="5"/>
      <c r="M1274" s="5"/>
      <c r="N1274" s="26"/>
      <c r="O1274" s="1"/>
      <c r="P1274" s="1"/>
      <c r="Q1274" s="1"/>
      <c r="R1274" s="1"/>
      <c r="S1274" s="1"/>
      <c r="T1274" s="1"/>
      <c r="U1274" s="1"/>
      <c r="V1274" s="5"/>
      <c r="W1274" s="5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37" t="e">
        <f>BQ1274+BP1274+BO1274+BN1274+BM1274+#REF!+#REF!+BG1274+BF1274+#REF!+BC1274+#REF!+#REF!+AY1274+#REF!+#REF!+#REF!+#REF!+AS1274+#REF!+#REF!+#REF!+#REF!+AM1274+AK1274+#REF!+#REF!+#REF!+AF1274+AD1274+AC1274+AB1274+BL1274+AA1274+Z1274+Y1274+X1274+U1274+T1274+S1274+R1274+Q1274+P1274+O1274+N1274+M1274+L1274+K1274+J1274+I1274+H1274</f>
        <v>#REF!</v>
      </c>
    </row>
    <row r="1275" spans="1:70" hidden="1">
      <c r="A1275" s="6" t="s">
        <v>2072</v>
      </c>
      <c r="B1275" s="6" t="s">
        <v>2073</v>
      </c>
      <c r="C1275" s="6" t="s">
        <v>7</v>
      </c>
      <c r="D1275" s="6" t="s">
        <v>67</v>
      </c>
      <c r="E1275" s="6" t="s">
        <v>67</v>
      </c>
      <c r="F1275" s="6" t="s">
        <v>2049</v>
      </c>
      <c r="G1275" s="6"/>
      <c r="H1275" s="1"/>
      <c r="I1275" s="5"/>
      <c r="J1275" s="5"/>
      <c r="K1275" s="1"/>
      <c r="L1275" s="5"/>
      <c r="M1275" s="5"/>
      <c r="N1275" s="26"/>
      <c r="O1275" s="1"/>
      <c r="P1275" s="1"/>
      <c r="Q1275" s="1"/>
      <c r="R1275" s="1"/>
      <c r="S1275" s="1"/>
      <c r="T1275" s="1"/>
      <c r="U1275" s="1"/>
      <c r="V1275" s="5"/>
      <c r="W1275" s="5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37" t="e">
        <f>BQ1275+BP1275+BO1275+BN1275+BM1275+#REF!+#REF!+BG1275+BF1275+#REF!+BC1275+#REF!+#REF!+AY1275+#REF!+#REF!+#REF!+#REF!+AS1275+#REF!+#REF!+#REF!+#REF!+AM1275+AK1275+#REF!+#REF!+#REF!+AF1275+AD1275+AC1275+AB1275+BL1275+AA1275+Z1275+Y1275+X1275+U1275+T1275+S1275+R1275+Q1275+P1275+O1275+N1275+M1275+L1275+K1275+J1275+I1275+H1275</f>
        <v>#REF!</v>
      </c>
    </row>
    <row r="1276" spans="1:70" hidden="1">
      <c r="A1276" s="6" t="s">
        <v>2074</v>
      </c>
      <c r="B1276" s="6" t="s">
        <v>2075</v>
      </c>
      <c r="C1276" s="6" t="s">
        <v>7</v>
      </c>
      <c r="D1276" s="6" t="s">
        <v>67</v>
      </c>
      <c r="E1276" s="6" t="s">
        <v>67</v>
      </c>
      <c r="F1276" s="6" t="s">
        <v>2049</v>
      </c>
      <c r="G1276" s="6"/>
      <c r="H1276" s="1"/>
      <c r="I1276" s="5"/>
      <c r="J1276" s="5"/>
      <c r="K1276" s="1"/>
      <c r="L1276" s="5"/>
      <c r="M1276" s="5"/>
      <c r="N1276" s="26"/>
      <c r="O1276" s="1"/>
      <c r="P1276" s="1"/>
      <c r="Q1276" s="1"/>
      <c r="R1276" s="1"/>
      <c r="S1276" s="1"/>
      <c r="T1276" s="1"/>
      <c r="U1276" s="1"/>
      <c r="V1276" s="5"/>
      <c r="W1276" s="5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37" t="e">
        <f>BQ1276+BP1276+BO1276+BN1276+BM1276+#REF!+#REF!+BG1276+BF1276+#REF!+BC1276+#REF!+#REF!+AY1276+#REF!+#REF!+#REF!+#REF!+AS1276+#REF!+#REF!+#REF!+#REF!+AM1276+AK1276+#REF!+#REF!+#REF!+AF1276+AD1276+AC1276+AB1276+BL1276+AA1276+Z1276+Y1276+X1276+U1276+T1276+S1276+R1276+Q1276+P1276+O1276+N1276+M1276+L1276+K1276+J1276+I1276+H1276</f>
        <v>#REF!</v>
      </c>
    </row>
    <row r="1277" spans="1:70" hidden="1">
      <c r="A1277" s="6" t="s">
        <v>2076</v>
      </c>
      <c r="B1277" s="6" t="s">
        <v>2077</v>
      </c>
      <c r="C1277" s="6" t="s">
        <v>7</v>
      </c>
      <c r="D1277" s="6" t="s">
        <v>67</v>
      </c>
      <c r="E1277" s="6" t="s">
        <v>67</v>
      </c>
      <c r="F1277" s="6" t="s">
        <v>2049</v>
      </c>
      <c r="G1277" s="6"/>
      <c r="H1277" s="1"/>
      <c r="I1277" s="5"/>
      <c r="J1277" s="5"/>
      <c r="K1277" s="1"/>
      <c r="L1277" s="5"/>
      <c r="M1277" s="5"/>
      <c r="N1277" s="26"/>
      <c r="O1277" s="1"/>
      <c r="P1277" s="1"/>
      <c r="Q1277" s="1"/>
      <c r="R1277" s="1"/>
      <c r="S1277" s="1"/>
      <c r="T1277" s="1"/>
      <c r="U1277" s="1"/>
      <c r="V1277" s="5"/>
      <c r="W1277" s="5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37" t="e">
        <f>BQ1277+BP1277+BO1277+BN1277+BM1277+#REF!+#REF!+BG1277+BF1277+#REF!+BC1277+#REF!+#REF!+AY1277+#REF!+#REF!+#REF!+#REF!+AS1277+#REF!+#REF!+#REF!+#REF!+AM1277+AK1277+#REF!+#REF!+#REF!+AF1277+AD1277+AC1277+AB1277+BL1277+AA1277+Z1277+Y1277+X1277+U1277+T1277+S1277+R1277+Q1277+P1277+O1277+N1277+M1277+L1277+K1277+J1277+I1277+H1277</f>
        <v>#REF!</v>
      </c>
    </row>
    <row r="1278" spans="1:70" hidden="1">
      <c r="A1278" s="6" t="s">
        <v>2078</v>
      </c>
      <c r="B1278" s="6" t="s">
        <v>2079</v>
      </c>
      <c r="C1278" s="6" t="s">
        <v>7</v>
      </c>
      <c r="D1278" s="6" t="s">
        <v>67</v>
      </c>
      <c r="E1278" s="6" t="s">
        <v>67</v>
      </c>
      <c r="F1278" s="6" t="s">
        <v>2049</v>
      </c>
      <c r="G1278" s="6"/>
      <c r="H1278" s="1"/>
      <c r="I1278" s="5"/>
      <c r="J1278" s="5"/>
      <c r="K1278" s="1"/>
      <c r="L1278" s="5"/>
      <c r="M1278" s="5"/>
      <c r="N1278" s="26"/>
      <c r="O1278" s="1"/>
      <c r="P1278" s="1"/>
      <c r="Q1278" s="1"/>
      <c r="R1278" s="1"/>
      <c r="S1278" s="1"/>
      <c r="T1278" s="1"/>
      <c r="U1278" s="1"/>
      <c r="V1278" s="5"/>
      <c r="W1278" s="5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37" t="e">
        <f>BQ1278+BP1278+BO1278+BN1278+BM1278+#REF!+#REF!+BG1278+BF1278+#REF!+BC1278+#REF!+#REF!+AY1278+#REF!+#REF!+#REF!+#REF!+AS1278+#REF!+#REF!+#REF!+#REF!+AM1278+AK1278+#REF!+#REF!+#REF!+AF1278+AD1278+AC1278+AB1278+BL1278+AA1278+Z1278+Y1278+X1278+U1278+T1278+S1278+R1278+Q1278+P1278+O1278+N1278+M1278+L1278+K1278+J1278+I1278+H1278</f>
        <v>#REF!</v>
      </c>
    </row>
    <row r="1279" spans="1:70" hidden="1">
      <c r="A1279" s="6" t="s">
        <v>2080</v>
      </c>
      <c r="B1279" s="6" t="s">
        <v>2081</v>
      </c>
      <c r="C1279" s="6" t="s">
        <v>7</v>
      </c>
      <c r="D1279" s="6" t="s">
        <v>67</v>
      </c>
      <c r="E1279" s="6" t="s">
        <v>67</v>
      </c>
      <c r="F1279" s="6" t="s">
        <v>2049</v>
      </c>
      <c r="G1279" s="6"/>
      <c r="H1279" s="1"/>
      <c r="I1279" s="5"/>
      <c r="J1279" s="5"/>
      <c r="K1279" s="1"/>
      <c r="L1279" s="5"/>
      <c r="M1279" s="5"/>
      <c r="N1279" s="26"/>
      <c r="O1279" s="1"/>
      <c r="P1279" s="1"/>
      <c r="Q1279" s="1"/>
      <c r="R1279" s="1"/>
      <c r="S1279" s="1"/>
      <c r="T1279" s="1"/>
      <c r="U1279" s="1"/>
      <c r="V1279" s="5"/>
      <c r="W1279" s="5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37" t="e">
        <f>BQ1279+BP1279+BO1279+BN1279+BM1279+#REF!+#REF!+BG1279+BF1279+#REF!+BC1279+#REF!+#REF!+AY1279+#REF!+#REF!+#REF!+#REF!+AS1279+#REF!+#REF!+#REF!+#REF!+AM1279+AK1279+#REF!+#REF!+#REF!+AF1279+AD1279+AC1279+AB1279+BL1279+AA1279+Z1279+Y1279+X1279+U1279+T1279+S1279+R1279+Q1279+P1279+O1279+N1279+M1279+L1279+K1279+J1279+I1279+H1279</f>
        <v>#REF!</v>
      </c>
    </row>
    <row r="1280" spans="1:70" hidden="1">
      <c r="A1280" s="6" t="s">
        <v>2139</v>
      </c>
      <c r="B1280" s="6" t="s">
        <v>2140</v>
      </c>
      <c r="C1280" s="6" t="s">
        <v>151</v>
      </c>
      <c r="D1280" s="6"/>
      <c r="E1280" s="6" t="s">
        <v>152</v>
      </c>
      <c r="F1280" s="6" t="s">
        <v>2049</v>
      </c>
      <c r="G1280" s="6"/>
      <c r="H1280" s="1"/>
      <c r="I1280" s="5"/>
      <c r="J1280" s="5"/>
      <c r="K1280" s="1"/>
      <c r="L1280" s="5"/>
      <c r="M1280" s="5"/>
      <c r="N1280" s="26"/>
      <c r="O1280" s="1"/>
      <c r="P1280" s="1"/>
      <c r="Q1280" s="1"/>
      <c r="R1280" s="1"/>
      <c r="S1280" s="1"/>
      <c r="T1280" s="1"/>
      <c r="U1280" s="1"/>
      <c r="V1280" s="5"/>
      <c r="W1280" s="5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37" t="e">
        <f>BQ1280+BP1280+BO1280+BN1280+BM1280+#REF!+#REF!+BG1280+BF1280+#REF!+BC1280+#REF!+#REF!+AY1280+#REF!+#REF!+#REF!+#REF!+AS1280+#REF!+#REF!+#REF!+#REF!+AM1280+AK1280+#REF!+#REF!+#REF!+AF1280+AD1280+AC1280+AB1280+BL1280+AA1280+Z1280+Y1280+X1280+U1280+T1280+S1280+R1280+Q1280+P1280+O1280+N1280+M1280+L1280+K1280+J1280+I1280+H1280</f>
        <v>#REF!</v>
      </c>
    </row>
    <row r="1281" spans="1:70" hidden="1">
      <c r="A1281" s="6" t="s">
        <v>2141</v>
      </c>
      <c r="B1281" s="6" t="s">
        <v>2142</v>
      </c>
      <c r="C1281" s="6" t="s">
        <v>151</v>
      </c>
      <c r="D1281" s="6"/>
      <c r="E1281" s="6" t="s">
        <v>152</v>
      </c>
      <c r="F1281" s="6" t="s">
        <v>2049</v>
      </c>
      <c r="G1281" s="6"/>
      <c r="H1281" s="1"/>
      <c r="I1281" s="5"/>
      <c r="J1281" s="5"/>
      <c r="K1281" s="1"/>
      <c r="L1281" s="5"/>
      <c r="M1281" s="5"/>
      <c r="N1281" s="26"/>
      <c r="O1281" s="1"/>
      <c r="P1281" s="1"/>
      <c r="Q1281" s="1"/>
      <c r="R1281" s="1"/>
      <c r="S1281" s="1"/>
      <c r="T1281" s="1"/>
      <c r="U1281" s="1"/>
      <c r="V1281" s="5"/>
      <c r="W1281" s="5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37" t="e">
        <f>BQ1281+BP1281+BO1281+BN1281+BM1281+#REF!+#REF!+BG1281+BF1281+#REF!+BC1281+#REF!+#REF!+AY1281+#REF!+#REF!+#REF!+#REF!+AS1281+#REF!+#REF!+#REF!+#REF!+AM1281+AK1281+#REF!+#REF!+#REF!+AF1281+AD1281+AC1281+AB1281+BL1281+AA1281+Z1281+Y1281+X1281+U1281+T1281+S1281+R1281+Q1281+P1281+O1281+N1281+M1281+L1281+K1281+J1281+I1281+H1281</f>
        <v>#REF!</v>
      </c>
    </row>
    <row r="1282" spans="1:70" hidden="1">
      <c r="A1282" s="6" t="s">
        <v>2143</v>
      </c>
      <c r="B1282" s="6" t="s">
        <v>2144</v>
      </c>
      <c r="C1282" s="6" t="s">
        <v>151</v>
      </c>
      <c r="D1282" s="6"/>
      <c r="E1282" s="6" t="s">
        <v>152</v>
      </c>
      <c r="F1282" s="6" t="s">
        <v>2049</v>
      </c>
      <c r="G1282" s="6"/>
      <c r="H1282" s="1"/>
      <c r="I1282" s="5"/>
      <c r="J1282" s="5"/>
      <c r="K1282" s="1"/>
      <c r="L1282" s="5"/>
      <c r="M1282" s="5"/>
      <c r="N1282" s="26"/>
      <c r="O1282" s="1"/>
      <c r="P1282" s="1"/>
      <c r="Q1282" s="1"/>
      <c r="R1282" s="1"/>
      <c r="S1282" s="1"/>
      <c r="T1282" s="1"/>
      <c r="U1282" s="1"/>
      <c r="V1282" s="5"/>
      <c r="W1282" s="5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37" t="e">
        <f>BQ1282+BP1282+BO1282+BN1282+BM1282+#REF!+#REF!+BG1282+BF1282+#REF!+BC1282+#REF!+#REF!+AY1282+#REF!+#REF!+#REF!+#REF!+AS1282+#REF!+#REF!+#REF!+#REF!+AM1282+AK1282+#REF!+#REF!+#REF!+AF1282+AD1282+AC1282+AB1282+BL1282+AA1282+Z1282+Y1282+X1282+U1282+T1282+S1282+R1282+Q1282+P1282+O1282+N1282+M1282+L1282+K1282+J1282+I1282+H1282</f>
        <v>#REF!</v>
      </c>
    </row>
    <row r="1283" spans="1:70" hidden="1">
      <c r="A1283" s="6" t="s">
        <v>2082</v>
      </c>
      <c r="B1283" s="6" t="s">
        <v>2083</v>
      </c>
      <c r="C1283" s="6" t="s">
        <v>7</v>
      </c>
      <c r="D1283" s="6" t="s">
        <v>8180</v>
      </c>
      <c r="E1283" s="6" t="s">
        <v>13</v>
      </c>
      <c r="F1283" s="6" t="s">
        <v>2049</v>
      </c>
      <c r="G1283" s="6"/>
      <c r="H1283" s="1"/>
      <c r="I1283" s="5"/>
      <c r="J1283" s="5"/>
      <c r="K1283" s="1"/>
      <c r="L1283" s="5"/>
      <c r="M1283" s="5"/>
      <c r="N1283" s="26"/>
      <c r="O1283" s="1"/>
      <c r="P1283" s="1"/>
      <c r="Q1283" s="1"/>
      <c r="R1283" s="1"/>
      <c r="S1283" s="1"/>
      <c r="T1283" s="1"/>
      <c r="U1283" s="1"/>
      <c r="V1283" s="5"/>
      <c r="W1283" s="5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37" t="e">
        <f>BQ1283+BP1283+BO1283+BN1283+BM1283+#REF!+#REF!+BG1283+BF1283+#REF!+BC1283+#REF!+#REF!+AY1283+#REF!+#REF!+#REF!+#REF!+AS1283+#REF!+#REF!+#REF!+#REF!+AM1283+AK1283+#REF!+#REF!+#REF!+AF1283+AD1283+AC1283+AB1283+BL1283+AA1283+Z1283+Y1283+X1283+U1283+T1283+S1283+R1283+Q1283+P1283+O1283+N1283+M1283+L1283+K1283+J1283+I1283+H1283</f>
        <v>#REF!</v>
      </c>
    </row>
    <row r="1284" spans="1:70" hidden="1">
      <c r="A1284" s="6" t="s">
        <v>7316</v>
      </c>
      <c r="B1284" s="6" t="s">
        <v>7701</v>
      </c>
      <c r="C1284" s="6" t="s">
        <v>151</v>
      </c>
      <c r="D1284" s="6"/>
      <c r="E1284" s="6" t="s">
        <v>152</v>
      </c>
      <c r="F1284" s="6" t="s">
        <v>2049</v>
      </c>
      <c r="G1284" s="6"/>
      <c r="H1284" s="1"/>
      <c r="I1284" s="5"/>
      <c r="J1284" s="5"/>
      <c r="K1284" s="1"/>
      <c r="L1284" s="5"/>
      <c r="M1284" s="5"/>
      <c r="N1284" s="26"/>
      <c r="O1284" s="1"/>
      <c r="P1284" s="1"/>
      <c r="Q1284" s="1"/>
      <c r="R1284" s="1"/>
      <c r="S1284" s="1"/>
      <c r="T1284" s="1"/>
      <c r="U1284" s="1"/>
      <c r="V1284" s="5"/>
      <c r="W1284" s="5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37" t="e">
        <f>BQ1284+BP1284+BO1284+BN1284+BM1284+#REF!+#REF!+BG1284+BF1284+#REF!+BC1284+#REF!+#REF!+AY1284+#REF!+#REF!+#REF!+#REF!+AS1284+#REF!+#REF!+#REF!+#REF!+AM1284+AK1284+#REF!+#REF!+#REF!+AF1284+AD1284+AC1284+AB1284+BL1284+AA1284+Z1284+Y1284+X1284+U1284+T1284+S1284+R1284+Q1284+P1284+O1284+N1284+M1284+L1284+K1284+J1284+I1284+H1284</f>
        <v>#REF!</v>
      </c>
    </row>
    <row r="1285" spans="1:70" hidden="1">
      <c r="A1285" s="6" t="s">
        <v>2145</v>
      </c>
      <c r="B1285" s="6" t="s">
        <v>2146</v>
      </c>
      <c r="C1285" s="6" t="s">
        <v>151</v>
      </c>
      <c r="D1285" s="6"/>
      <c r="E1285" s="6" t="s">
        <v>152</v>
      </c>
      <c r="F1285" s="6" t="s">
        <v>2049</v>
      </c>
      <c r="G1285" s="6"/>
      <c r="H1285" s="1"/>
      <c r="I1285" s="5"/>
      <c r="J1285" s="5"/>
      <c r="K1285" s="1"/>
      <c r="L1285" s="5"/>
      <c r="M1285" s="5"/>
      <c r="N1285" s="26"/>
      <c r="O1285" s="1"/>
      <c r="P1285" s="1"/>
      <c r="Q1285" s="1"/>
      <c r="R1285" s="1"/>
      <c r="S1285" s="1"/>
      <c r="T1285" s="1"/>
      <c r="U1285" s="1"/>
      <c r="V1285" s="5"/>
      <c r="W1285" s="5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37" t="e">
        <f>BQ1285+BP1285+BO1285+BN1285+BM1285+#REF!+#REF!+BG1285+BF1285+#REF!+BC1285+#REF!+#REF!+AY1285+#REF!+#REF!+#REF!+#REF!+AS1285+#REF!+#REF!+#REF!+#REF!+AM1285+AK1285+#REF!+#REF!+#REF!+AF1285+AD1285+AC1285+AB1285+BL1285+AA1285+Z1285+Y1285+X1285+U1285+T1285+S1285+R1285+Q1285+P1285+O1285+N1285+M1285+L1285+K1285+J1285+I1285+H1285</f>
        <v>#REF!</v>
      </c>
    </row>
    <row r="1286" spans="1:70" hidden="1">
      <c r="A1286" s="6" t="s">
        <v>2147</v>
      </c>
      <c r="B1286" s="6" t="s">
        <v>2148</v>
      </c>
      <c r="C1286" s="6" t="s">
        <v>151</v>
      </c>
      <c r="D1286" s="6"/>
      <c r="E1286" s="6" t="s">
        <v>152</v>
      </c>
      <c r="F1286" s="6" t="s">
        <v>2049</v>
      </c>
      <c r="G1286" s="6"/>
      <c r="H1286" s="1"/>
      <c r="I1286" s="5"/>
      <c r="J1286" s="5"/>
      <c r="K1286" s="1"/>
      <c r="L1286" s="5"/>
      <c r="M1286" s="5"/>
      <c r="N1286" s="26"/>
      <c r="O1286" s="1"/>
      <c r="P1286" s="1"/>
      <c r="Q1286" s="1"/>
      <c r="R1286" s="1"/>
      <c r="S1286" s="1"/>
      <c r="T1286" s="1"/>
      <c r="U1286" s="1"/>
      <c r="V1286" s="5"/>
      <c r="W1286" s="5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37" t="e">
        <f>BQ1286+BP1286+BO1286+BN1286+BM1286+#REF!+#REF!+BG1286+BF1286+#REF!+BC1286+#REF!+#REF!+AY1286+#REF!+#REF!+#REF!+#REF!+AS1286+#REF!+#REF!+#REF!+#REF!+AM1286+AK1286+#REF!+#REF!+#REF!+AF1286+AD1286+AC1286+AB1286+BL1286+AA1286+Z1286+Y1286+X1286+U1286+T1286+S1286+R1286+Q1286+P1286+O1286+N1286+M1286+L1286+K1286+J1286+I1286+H1286</f>
        <v>#REF!</v>
      </c>
    </row>
    <row r="1287" spans="1:70" hidden="1">
      <c r="A1287" s="6" t="s">
        <v>6653</v>
      </c>
      <c r="B1287" s="6" t="s">
        <v>7702</v>
      </c>
      <c r="C1287" s="6" t="s">
        <v>151</v>
      </c>
      <c r="D1287" s="6"/>
      <c r="E1287" s="6" t="s">
        <v>8186</v>
      </c>
      <c r="F1287" s="6" t="s">
        <v>2049</v>
      </c>
      <c r="G1287" s="6"/>
      <c r="H1287" s="1"/>
      <c r="I1287" s="5"/>
      <c r="J1287" s="5"/>
      <c r="K1287" s="1"/>
      <c r="L1287" s="5"/>
      <c r="M1287" s="5"/>
      <c r="N1287" s="26"/>
      <c r="O1287" s="1"/>
      <c r="P1287" s="1"/>
      <c r="Q1287" s="1"/>
      <c r="R1287" s="1"/>
      <c r="S1287" s="1"/>
      <c r="T1287" s="1"/>
      <c r="U1287" s="1"/>
      <c r="V1287" s="5"/>
      <c r="W1287" s="5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37" t="e">
        <f>BQ1287+BP1287+BO1287+BN1287+BM1287+#REF!+#REF!+BG1287+BF1287+#REF!+BC1287+#REF!+#REF!+AY1287+#REF!+#REF!+#REF!+#REF!+AS1287+#REF!+#REF!+#REF!+#REF!+AM1287+AK1287+#REF!+#REF!+#REF!+AF1287+AD1287+AC1287+AB1287+BL1287+AA1287+Z1287+Y1287+X1287+U1287+T1287+S1287+R1287+Q1287+P1287+O1287+N1287+M1287+L1287+K1287+J1287+I1287+H1287</f>
        <v>#REF!</v>
      </c>
    </row>
    <row r="1288" spans="1:70" hidden="1">
      <c r="A1288" s="6" t="s">
        <v>2149</v>
      </c>
      <c r="B1288" s="6" t="s">
        <v>2150</v>
      </c>
      <c r="C1288" s="6" t="s">
        <v>151</v>
      </c>
      <c r="D1288" s="6"/>
      <c r="E1288" s="6" t="s">
        <v>152</v>
      </c>
      <c r="F1288" s="6" t="s">
        <v>2049</v>
      </c>
      <c r="G1288" s="6"/>
      <c r="H1288" s="1"/>
      <c r="I1288" s="5"/>
      <c r="J1288" s="5"/>
      <c r="K1288" s="1"/>
      <c r="L1288" s="5"/>
      <c r="M1288" s="5"/>
      <c r="N1288" s="26"/>
      <c r="O1288" s="1"/>
      <c r="P1288" s="1"/>
      <c r="Q1288" s="1"/>
      <c r="R1288" s="1"/>
      <c r="S1288" s="1"/>
      <c r="T1288" s="1"/>
      <c r="U1288" s="1"/>
      <c r="V1288" s="5"/>
      <c r="W1288" s="5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37" t="e">
        <f>BQ1288+BP1288+BO1288+BN1288+BM1288+#REF!+#REF!+BG1288+BF1288+#REF!+BC1288+#REF!+#REF!+AY1288+#REF!+#REF!+#REF!+#REF!+AS1288+#REF!+#REF!+#REF!+#REF!+AM1288+AK1288+#REF!+#REF!+#REF!+AF1288+AD1288+AC1288+AB1288+BL1288+AA1288+Z1288+Y1288+X1288+U1288+T1288+S1288+R1288+Q1288+P1288+O1288+N1288+M1288+L1288+K1288+J1288+I1288+H1288</f>
        <v>#REF!</v>
      </c>
    </row>
    <row r="1289" spans="1:70" hidden="1">
      <c r="A1289" s="6" t="s">
        <v>2151</v>
      </c>
      <c r="B1289" s="6" t="s">
        <v>2152</v>
      </c>
      <c r="C1289" s="6" t="s">
        <v>151</v>
      </c>
      <c r="D1289" s="6"/>
      <c r="E1289" s="6" t="s">
        <v>152</v>
      </c>
      <c r="F1289" s="6" t="s">
        <v>2049</v>
      </c>
      <c r="G1289" s="6"/>
      <c r="H1289" s="1"/>
      <c r="I1289" s="5"/>
      <c r="J1289" s="5"/>
      <c r="K1289" s="1"/>
      <c r="L1289" s="5"/>
      <c r="M1289" s="5"/>
      <c r="N1289" s="26"/>
      <c r="O1289" s="1"/>
      <c r="P1289" s="1"/>
      <c r="Q1289" s="1"/>
      <c r="R1289" s="1"/>
      <c r="S1289" s="1"/>
      <c r="T1289" s="1"/>
      <c r="U1289" s="1"/>
      <c r="V1289" s="5"/>
      <c r="W1289" s="5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37" t="e">
        <f>BQ1289+BP1289+BO1289+BN1289+BM1289+#REF!+#REF!+BG1289+BF1289+#REF!+BC1289+#REF!+#REF!+AY1289+#REF!+#REF!+#REF!+#REF!+AS1289+#REF!+#REF!+#REF!+#REF!+AM1289+AK1289+#REF!+#REF!+#REF!+AF1289+AD1289+AC1289+AB1289+BL1289+AA1289+Z1289+Y1289+X1289+U1289+T1289+S1289+R1289+Q1289+P1289+O1289+N1289+M1289+L1289+K1289+J1289+I1289+H1289</f>
        <v>#REF!</v>
      </c>
    </row>
    <row r="1290" spans="1:70" hidden="1">
      <c r="A1290" s="6" t="s">
        <v>7317</v>
      </c>
      <c r="B1290" s="6" t="s">
        <v>7703</v>
      </c>
      <c r="C1290" s="6" t="s">
        <v>151</v>
      </c>
      <c r="D1290" s="6"/>
      <c r="E1290" s="6" t="s">
        <v>8185</v>
      </c>
      <c r="F1290" s="6" t="s">
        <v>2049</v>
      </c>
      <c r="G1290" s="6"/>
      <c r="H1290" s="1"/>
      <c r="I1290" s="5"/>
      <c r="J1290" s="5"/>
      <c r="K1290" s="1"/>
      <c r="L1290" s="5"/>
      <c r="M1290" s="5"/>
      <c r="N1290" s="26"/>
      <c r="O1290" s="1"/>
      <c r="P1290" s="1"/>
      <c r="Q1290" s="1"/>
      <c r="R1290" s="1"/>
      <c r="S1290" s="1"/>
      <c r="T1290" s="1"/>
      <c r="U1290" s="1"/>
      <c r="V1290" s="5"/>
      <c r="W1290" s="5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37" t="e">
        <f>BQ1290+BP1290+BO1290+BN1290+BM1290+#REF!+#REF!+BG1290+BF1290+#REF!+BC1290+#REF!+#REF!+AY1290+#REF!+#REF!+#REF!+#REF!+AS1290+#REF!+#REF!+#REF!+#REF!+AM1290+AK1290+#REF!+#REF!+#REF!+AF1290+AD1290+AC1290+AB1290+BL1290+AA1290+Z1290+Y1290+X1290+U1290+T1290+S1290+R1290+Q1290+P1290+O1290+N1290+M1290+L1290+K1290+J1290+I1290+H1290</f>
        <v>#REF!</v>
      </c>
    </row>
    <row r="1291" spans="1:70" hidden="1">
      <c r="A1291" s="6" t="s">
        <v>2153</v>
      </c>
      <c r="B1291" s="6" t="s">
        <v>2154</v>
      </c>
      <c r="C1291" s="6" t="s">
        <v>151</v>
      </c>
      <c r="D1291" s="6"/>
      <c r="E1291" s="6" t="s">
        <v>152</v>
      </c>
      <c r="F1291" s="6" t="s">
        <v>2049</v>
      </c>
      <c r="G1291" s="6"/>
      <c r="H1291" s="1"/>
      <c r="I1291" s="5"/>
      <c r="J1291" s="5"/>
      <c r="K1291" s="1"/>
      <c r="L1291" s="5"/>
      <c r="M1291" s="5"/>
      <c r="N1291" s="26"/>
      <c r="O1291" s="1"/>
      <c r="P1291" s="1"/>
      <c r="Q1291" s="1"/>
      <c r="R1291" s="1"/>
      <c r="S1291" s="1"/>
      <c r="T1291" s="1"/>
      <c r="U1291" s="1"/>
      <c r="V1291" s="5"/>
      <c r="W1291" s="5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37" t="e">
        <f>BQ1291+BP1291+BO1291+BN1291+BM1291+#REF!+#REF!+BG1291+BF1291+#REF!+BC1291+#REF!+#REF!+AY1291+#REF!+#REF!+#REF!+#REF!+AS1291+#REF!+#REF!+#REF!+#REF!+AM1291+AK1291+#REF!+#REF!+#REF!+AF1291+AD1291+AC1291+AB1291+BL1291+AA1291+Z1291+Y1291+X1291+U1291+T1291+S1291+R1291+Q1291+P1291+O1291+N1291+M1291+L1291+K1291+J1291+I1291+H1291</f>
        <v>#REF!</v>
      </c>
    </row>
    <row r="1292" spans="1:70" hidden="1">
      <c r="A1292" s="6" t="s">
        <v>2084</v>
      </c>
      <c r="B1292" s="6" t="s">
        <v>2085</v>
      </c>
      <c r="C1292" s="6" t="s">
        <v>7</v>
      </c>
      <c r="D1292" s="6" t="s">
        <v>18</v>
      </c>
      <c r="E1292" s="6" t="s">
        <v>21</v>
      </c>
      <c r="F1292" s="6" t="s">
        <v>2049</v>
      </c>
      <c r="G1292" s="6"/>
      <c r="H1292" s="1"/>
      <c r="I1292" s="5"/>
      <c r="J1292" s="5"/>
      <c r="K1292" s="1"/>
      <c r="L1292" s="5"/>
      <c r="M1292" s="5"/>
      <c r="N1292" s="26"/>
      <c r="O1292" s="1"/>
      <c r="P1292" s="1"/>
      <c r="Q1292" s="1"/>
      <c r="R1292" s="1"/>
      <c r="S1292" s="1"/>
      <c r="T1292" s="1"/>
      <c r="U1292" s="1"/>
      <c r="V1292" s="5"/>
      <c r="W1292" s="5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37" t="e">
        <f>BQ1292+BP1292+BO1292+BN1292+BM1292+#REF!+#REF!+BG1292+BF1292+#REF!+BC1292+#REF!+#REF!+AY1292+#REF!+#REF!+#REF!+#REF!+AS1292+#REF!+#REF!+#REF!+#REF!+AM1292+AK1292+#REF!+#REF!+#REF!+AF1292+AD1292+AC1292+AB1292+BL1292+AA1292+Z1292+Y1292+X1292+U1292+T1292+S1292+R1292+Q1292+P1292+O1292+N1292+M1292+L1292+K1292+J1292+I1292+H1292</f>
        <v>#REF!</v>
      </c>
    </row>
    <row r="1293" spans="1:70" hidden="1">
      <c r="A1293" s="6" t="s">
        <v>2086</v>
      </c>
      <c r="B1293" s="6" t="s">
        <v>2087</v>
      </c>
      <c r="C1293" s="6" t="s">
        <v>7</v>
      </c>
      <c r="D1293" s="6" t="s">
        <v>18</v>
      </c>
      <c r="E1293" s="6" t="s">
        <v>13</v>
      </c>
      <c r="F1293" s="6" t="s">
        <v>2049</v>
      </c>
      <c r="G1293" s="6"/>
      <c r="H1293" s="1"/>
      <c r="I1293" s="5"/>
      <c r="J1293" s="5"/>
      <c r="K1293" s="1"/>
      <c r="L1293" s="5"/>
      <c r="M1293" s="5"/>
      <c r="N1293" s="26"/>
      <c r="O1293" s="1"/>
      <c r="P1293" s="1"/>
      <c r="Q1293" s="1"/>
      <c r="R1293" s="1"/>
      <c r="S1293" s="1"/>
      <c r="T1293" s="1"/>
      <c r="U1293" s="1"/>
      <c r="V1293" s="5"/>
      <c r="W1293" s="5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37" t="e">
        <f>BQ1293+BP1293+BO1293+BN1293+BM1293+#REF!+#REF!+BG1293+BF1293+#REF!+BC1293+#REF!+#REF!+AY1293+#REF!+#REF!+#REF!+#REF!+AS1293+#REF!+#REF!+#REF!+#REF!+AM1293+AK1293+#REF!+#REF!+#REF!+AF1293+AD1293+AC1293+AB1293+BL1293+AA1293+Z1293+Y1293+X1293+U1293+T1293+S1293+R1293+Q1293+P1293+O1293+N1293+M1293+L1293+K1293+J1293+I1293+H1293</f>
        <v>#REF!</v>
      </c>
    </row>
    <row r="1294" spans="1:70" hidden="1">
      <c r="A1294" s="6" t="s">
        <v>2155</v>
      </c>
      <c r="B1294" s="6" t="s">
        <v>2156</v>
      </c>
      <c r="C1294" s="6" t="s">
        <v>151</v>
      </c>
      <c r="D1294" s="6"/>
      <c r="E1294" s="6" t="s">
        <v>152</v>
      </c>
      <c r="F1294" s="6" t="s">
        <v>2049</v>
      </c>
      <c r="G1294" s="6"/>
      <c r="H1294" s="1"/>
      <c r="I1294" s="5"/>
      <c r="J1294" s="5"/>
      <c r="K1294" s="1"/>
      <c r="L1294" s="5"/>
      <c r="M1294" s="5"/>
      <c r="N1294" s="26"/>
      <c r="O1294" s="1"/>
      <c r="P1294" s="1"/>
      <c r="Q1294" s="1"/>
      <c r="R1294" s="1"/>
      <c r="S1294" s="1"/>
      <c r="T1294" s="1"/>
      <c r="U1294" s="1"/>
      <c r="V1294" s="5"/>
      <c r="W1294" s="5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37" t="e">
        <f>BQ1294+BP1294+BO1294+BN1294+BM1294+#REF!+#REF!+BG1294+BF1294+#REF!+BC1294+#REF!+#REF!+AY1294+#REF!+#REF!+#REF!+#REF!+AS1294+#REF!+#REF!+#REF!+#REF!+AM1294+AK1294+#REF!+#REF!+#REF!+AF1294+AD1294+AC1294+AB1294+BL1294+AA1294+Z1294+Y1294+X1294+U1294+T1294+S1294+R1294+Q1294+P1294+O1294+N1294+M1294+L1294+K1294+J1294+I1294+H1294</f>
        <v>#REF!</v>
      </c>
    </row>
    <row r="1295" spans="1:70" hidden="1">
      <c r="A1295" s="6" t="s">
        <v>2088</v>
      </c>
      <c r="B1295" s="6" t="s">
        <v>2089</v>
      </c>
      <c r="C1295" s="6" t="s">
        <v>7</v>
      </c>
      <c r="D1295" s="6" t="s">
        <v>18</v>
      </c>
      <c r="E1295" s="6" t="s">
        <v>21</v>
      </c>
      <c r="F1295" s="6" t="s">
        <v>2049</v>
      </c>
      <c r="G1295" s="6"/>
      <c r="H1295" s="1"/>
      <c r="I1295" s="5"/>
      <c r="J1295" s="5"/>
      <c r="K1295" s="1"/>
      <c r="L1295" s="5"/>
      <c r="M1295" s="5"/>
      <c r="N1295" s="26"/>
      <c r="O1295" s="1"/>
      <c r="P1295" s="1"/>
      <c r="Q1295" s="1"/>
      <c r="R1295" s="1"/>
      <c r="S1295" s="1"/>
      <c r="T1295" s="1"/>
      <c r="U1295" s="1"/>
      <c r="V1295" s="5"/>
      <c r="W1295" s="5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37" t="e">
        <f>BQ1295+BP1295+BO1295+BN1295+BM1295+#REF!+#REF!+BG1295+BF1295+#REF!+BC1295+#REF!+#REF!+AY1295+#REF!+#REF!+#REF!+#REF!+AS1295+#REF!+#REF!+#REF!+#REF!+AM1295+AK1295+#REF!+#REF!+#REF!+AF1295+AD1295+AC1295+AB1295+BL1295+AA1295+Z1295+Y1295+X1295+U1295+T1295+S1295+R1295+Q1295+P1295+O1295+N1295+M1295+L1295+K1295+J1295+I1295+H1295</f>
        <v>#REF!</v>
      </c>
    </row>
    <row r="1296" spans="1:70" hidden="1">
      <c r="A1296" s="7" t="s">
        <v>2090</v>
      </c>
      <c r="B1296" s="7" t="s">
        <v>2091</v>
      </c>
      <c r="C1296" s="7" t="s">
        <v>7</v>
      </c>
      <c r="D1296" s="7" t="s">
        <v>8180</v>
      </c>
      <c r="E1296" s="7" t="s">
        <v>21</v>
      </c>
      <c r="F1296" s="7" t="s">
        <v>2049</v>
      </c>
      <c r="G1296" s="25"/>
      <c r="H1296" s="1"/>
      <c r="I1296" s="5"/>
      <c r="J1296" s="5"/>
      <c r="K1296" s="1"/>
      <c r="L1296" s="5"/>
      <c r="M1296" s="5"/>
      <c r="N1296" s="26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37">
        <f>BQ1296+BP1296+BO1296+BN1296+BM1296+BG1296+BF1296+BC1296+AY1296+AS1296+AM1296+AL1296+AK1296+AF1296+AE1296+AD1296+AC1296+AB1296+++BK1296+BL1296+AA1296+Z1296+Y1296+X1296+V1296+U1296+T1296+S1296+R1296+Q1296+P1296+O1296+N1296+M1296+L1296+K1296+J1296+I1296+H1296+G1296</f>
        <v>0</v>
      </c>
    </row>
    <row r="1297" spans="1:70" hidden="1">
      <c r="A1297" s="6" t="s">
        <v>2092</v>
      </c>
      <c r="B1297" s="6" t="s">
        <v>2093</v>
      </c>
      <c r="C1297" s="6" t="s">
        <v>7</v>
      </c>
      <c r="D1297" s="6" t="s">
        <v>8180</v>
      </c>
      <c r="E1297" s="6" t="s">
        <v>21</v>
      </c>
      <c r="F1297" s="6" t="s">
        <v>2049</v>
      </c>
      <c r="G1297" s="6"/>
      <c r="H1297" s="1"/>
      <c r="I1297" s="5"/>
      <c r="J1297" s="5"/>
      <c r="K1297" s="1"/>
      <c r="L1297" s="5"/>
      <c r="M1297" s="5"/>
      <c r="N1297" s="26"/>
      <c r="O1297" s="1"/>
      <c r="P1297" s="1"/>
      <c r="Q1297" s="1"/>
      <c r="R1297" s="1"/>
      <c r="S1297" s="1"/>
      <c r="T1297" s="1"/>
      <c r="U1297" s="1"/>
      <c r="V1297" s="5"/>
      <c r="W1297" s="5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37" t="e">
        <f>BQ1297+BP1297+BO1297+BN1297+BM1297+#REF!+#REF!+BG1297+BF1297+#REF!+BC1297+#REF!+#REF!+AY1297+#REF!+#REF!+#REF!+#REF!+AS1297+#REF!+#REF!+#REF!+#REF!+AM1297+AK1297+#REF!+#REF!+#REF!+AF1297+AD1297+AC1297+AB1297+BL1297+AA1297+Z1297+Y1297+X1297+U1297+T1297+S1297+R1297+Q1297+P1297+O1297+N1297+M1297+L1297+K1297+J1297+I1297+H1297</f>
        <v>#REF!</v>
      </c>
    </row>
    <row r="1298" spans="1:70" hidden="1">
      <c r="A1298" s="6" t="s">
        <v>2094</v>
      </c>
      <c r="B1298" s="6" t="s">
        <v>2095</v>
      </c>
      <c r="C1298" s="6" t="s">
        <v>7</v>
      </c>
      <c r="D1298" s="6" t="s">
        <v>8180</v>
      </c>
      <c r="E1298" s="6" t="s">
        <v>21</v>
      </c>
      <c r="F1298" s="6" t="s">
        <v>2049</v>
      </c>
      <c r="G1298" s="6"/>
      <c r="H1298" s="1"/>
      <c r="I1298" s="5"/>
      <c r="J1298" s="5"/>
      <c r="K1298" s="1"/>
      <c r="L1298" s="5"/>
      <c r="M1298" s="5"/>
      <c r="N1298" s="26"/>
      <c r="O1298" s="1"/>
      <c r="P1298" s="1"/>
      <c r="Q1298" s="1"/>
      <c r="R1298" s="1"/>
      <c r="S1298" s="1"/>
      <c r="T1298" s="1"/>
      <c r="U1298" s="1"/>
      <c r="V1298" s="5"/>
      <c r="W1298" s="5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37" t="e">
        <f>BQ1298+BP1298+BO1298+BN1298+BM1298+#REF!+#REF!+BG1298+BF1298+#REF!+BC1298+#REF!+#REF!+AY1298+#REF!+#REF!+#REF!+#REF!+AS1298+#REF!+#REF!+#REF!+#REF!+AM1298+AK1298+#REF!+#REF!+#REF!+AF1298+AD1298+AC1298+AB1298+BL1298+AA1298+Z1298+Y1298+X1298+U1298+T1298+S1298+R1298+Q1298+P1298+O1298+N1298+M1298+L1298+K1298+J1298+I1298+H1298</f>
        <v>#REF!</v>
      </c>
    </row>
    <row r="1299" spans="1:70" hidden="1">
      <c r="A1299" s="6" t="s">
        <v>2096</v>
      </c>
      <c r="B1299" s="6" t="s">
        <v>2097</v>
      </c>
      <c r="C1299" s="6" t="s">
        <v>7</v>
      </c>
      <c r="D1299" s="6" t="s">
        <v>18</v>
      </c>
      <c r="E1299" s="6" t="s">
        <v>21</v>
      </c>
      <c r="F1299" s="6" t="s">
        <v>2049</v>
      </c>
      <c r="G1299" s="6"/>
      <c r="H1299" s="1"/>
      <c r="I1299" s="5"/>
      <c r="J1299" s="5"/>
      <c r="K1299" s="1"/>
      <c r="L1299" s="5"/>
      <c r="M1299" s="5"/>
      <c r="N1299" s="26"/>
      <c r="O1299" s="1"/>
      <c r="P1299" s="1"/>
      <c r="Q1299" s="1"/>
      <c r="R1299" s="1"/>
      <c r="S1299" s="1"/>
      <c r="T1299" s="1"/>
      <c r="U1299" s="1"/>
      <c r="V1299" s="5"/>
      <c r="W1299" s="5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37" t="e">
        <f>BQ1299+BP1299+BO1299+BN1299+BM1299+#REF!+#REF!+BG1299+BF1299+#REF!+BC1299+#REF!+#REF!+AY1299+#REF!+#REF!+#REF!+#REF!+AS1299+#REF!+#REF!+#REF!+#REF!+AM1299+AK1299+#REF!+#REF!+#REF!+AF1299+AD1299+AC1299+AB1299+BL1299+AA1299+Z1299+Y1299+X1299+U1299+T1299+S1299+R1299+Q1299+P1299+O1299+N1299+M1299+L1299+K1299+J1299+I1299+H1299</f>
        <v>#REF!</v>
      </c>
    </row>
    <row r="1300" spans="1:70" hidden="1">
      <c r="A1300" s="6" t="s">
        <v>2098</v>
      </c>
      <c r="B1300" s="6" t="s">
        <v>2099</v>
      </c>
      <c r="C1300" s="6" t="s">
        <v>7</v>
      </c>
      <c r="D1300" s="6" t="s">
        <v>18</v>
      </c>
      <c r="E1300" s="6" t="s">
        <v>31</v>
      </c>
      <c r="F1300" s="6" t="s">
        <v>2049</v>
      </c>
      <c r="G1300" s="6"/>
      <c r="H1300" s="1"/>
      <c r="I1300" s="5"/>
      <c r="J1300" s="5"/>
      <c r="K1300" s="1"/>
      <c r="L1300" s="5"/>
      <c r="M1300" s="5"/>
      <c r="N1300" s="26"/>
      <c r="O1300" s="1"/>
      <c r="P1300" s="1"/>
      <c r="Q1300" s="1"/>
      <c r="R1300" s="1"/>
      <c r="S1300" s="1"/>
      <c r="T1300" s="1"/>
      <c r="U1300" s="1"/>
      <c r="V1300" s="5"/>
      <c r="W1300" s="5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37" t="e">
        <f>BQ1300+BP1300+BO1300+BN1300+BM1300+#REF!+#REF!+BG1300+BF1300+#REF!+BC1300+#REF!+#REF!+AY1300+#REF!+#REF!+#REF!+#REF!+AS1300+#REF!+#REF!+#REF!+#REF!+AM1300+AK1300+#REF!+#REF!+#REF!+AF1300+AD1300+AC1300+AB1300+BL1300+AA1300+Z1300+Y1300+X1300+U1300+T1300+S1300+R1300+Q1300+P1300+O1300+N1300+M1300+L1300+K1300+J1300+I1300+H1300</f>
        <v>#REF!</v>
      </c>
    </row>
    <row r="1301" spans="1:70" hidden="1">
      <c r="A1301" s="6" t="s">
        <v>2100</v>
      </c>
      <c r="B1301" s="6" t="s">
        <v>2101</v>
      </c>
      <c r="C1301" s="6" t="s">
        <v>7</v>
      </c>
      <c r="D1301" s="6" t="s">
        <v>18</v>
      </c>
      <c r="E1301" s="6" t="s">
        <v>360</v>
      </c>
      <c r="F1301" s="6" t="s">
        <v>2049</v>
      </c>
      <c r="G1301" s="6"/>
      <c r="H1301" s="1"/>
      <c r="I1301" s="5"/>
      <c r="J1301" s="5"/>
      <c r="K1301" s="1"/>
      <c r="L1301" s="5"/>
      <c r="M1301" s="5"/>
      <c r="N1301" s="26"/>
      <c r="O1301" s="1"/>
      <c r="P1301" s="1"/>
      <c r="Q1301" s="1"/>
      <c r="R1301" s="1"/>
      <c r="S1301" s="1"/>
      <c r="T1301" s="1"/>
      <c r="U1301" s="1"/>
      <c r="V1301" s="5"/>
      <c r="W1301" s="5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37" t="e">
        <f>BQ1301+BP1301+BO1301+BN1301+BM1301+#REF!+#REF!+BG1301+BF1301+#REF!+BC1301+#REF!+#REF!+AY1301+#REF!+#REF!+#REF!+#REF!+AS1301+#REF!+#REF!+#REF!+#REF!+AM1301+AK1301+#REF!+#REF!+#REF!+AF1301+AD1301+AC1301+AB1301+BL1301+AA1301+Z1301+Y1301+X1301+U1301+T1301+S1301+R1301+Q1301+P1301+O1301+N1301+M1301+L1301+K1301+J1301+I1301+H1301</f>
        <v>#REF!</v>
      </c>
    </row>
    <row r="1302" spans="1:70" hidden="1">
      <c r="A1302" s="6" t="s">
        <v>2102</v>
      </c>
      <c r="B1302" s="6" t="s">
        <v>2103</v>
      </c>
      <c r="C1302" s="6" t="s">
        <v>7</v>
      </c>
      <c r="D1302" s="6" t="s">
        <v>18</v>
      </c>
      <c r="E1302" s="6" t="s">
        <v>31</v>
      </c>
      <c r="F1302" s="6" t="s">
        <v>2049</v>
      </c>
      <c r="G1302" s="6"/>
      <c r="H1302" s="1"/>
      <c r="I1302" s="5"/>
      <c r="J1302" s="5"/>
      <c r="K1302" s="1"/>
      <c r="L1302" s="5"/>
      <c r="M1302" s="5"/>
      <c r="N1302" s="26"/>
      <c r="O1302" s="1"/>
      <c r="P1302" s="1"/>
      <c r="Q1302" s="1"/>
      <c r="R1302" s="1"/>
      <c r="S1302" s="1"/>
      <c r="T1302" s="1"/>
      <c r="U1302" s="1"/>
      <c r="V1302" s="5"/>
      <c r="W1302" s="5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37" t="e">
        <f>BQ1302+BP1302+BO1302+BN1302+BM1302+#REF!+#REF!+BG1302+BF1302+#REF!+BC1302+#REF!+#REF!+AY1302+#REF!+#REF!+#REF!+#REF!+AS1302+#REF!+#REF!+#REF!+#REF!+AM1302+AK1302+#REF!+#REF!+#REF!+AF1302+AD1302+AC1302+AB1302+BL1302+AA1302+Z1302+Y1302+X1302+U1302+T1302+S1302+R1302+Q1302+P1302+O1302+N1302+M1302+L1302+K1302+J1302+I1302+H1302</f>
        <v>#REF!</v>
      </c>
    </row>
    <row r="1303" spans="1:70" hidden="1">
      <c r="A1303" s="6" t="s">
        <v>2104</v>
      </c>
      <c r="B1303" s="6" t="s">
        <v>2105</v>
      </c>
      <c r="C1303" s="6" t="s">
        <v>7</v>
      </c>
      <c r="D1303" s="6" t="s">
        <v>18</v>
      </c>
      <c r="E1303" s="6" t="s">
        <v>21</v>
      </c>
      <c r="F1303" s="6" t="s">
        <v>2049</v>
      </c>
      <c r="G1303" s="6"/>
      <c r="H1303" s="1"/>
      <c r="I1303" s="5"/>
      <c r="J1303" s="5"/>
      <c r="K1303" s="1"/>
      <c r="L1303" s="5"/>
      <c r="M1303" s="5"/>
      <c r="N1303" s="26"/>
      <c r="O1303" s="1"/>
      <c r="P1303" s="1"/>
      <c r="Q1303" s="1"/>
      <c r="R1303" s="1"/>
      <c r="S1303" s="1"/>
      <c r="T1303" s="1"/>
      <c r="U1303" s="1"/>
      <c r="V1303" s="5"/>
      <c r="W1303" s="5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37" t="e">
        <f>BQ1303+BP1303+BO1303+BN1303+BM1303+#REF!+#REF!+BG1303+BF1303+#REF!+BC1303+#REF!+#REF!+AY1303+#REF!+#REF!+#REF!+#REF!+AS1303+#REF!+#REF!+#REF!+#REF!+AM1303+AK1303+#REF!+#REF!+#REF!+AF1303+AD1303+AC1303+AB1303+BL1303+AA1303+Z1303+Y1303+X1303+U1303+T1303+S1303+R1303+Q1303+P1303+O1303+N1303+M1303+L1303+K1303+J1303+I1303+H1303</f>
        <v>#REF!</v>
      </c>
    </row>
    <row r="1304" spans="1:70" hidden="1">
      <c r="A1304" s="6" t="s">
        <v>2157</v>
      </c>
      <c r="B1304" s="6" t="s">
        <v>2158</v>
      </c>
      <c r="C1304" s="6" t="s">
        <v>151</v>
      </c>
      <c r="D1304" s="6"/>
      <c r="E1304" s="6" t="s">
        <v>152</v>
      </c>
      <c r="F1304" s="6" t="s">
        <v>2049</v>
      </c>
      <c r="G1304" s="6"/>
      <c r="H1304" s="1"/>
      <c r="I1304" s="5"/>
      <c r="J1304" s="5"/>
      <c r="K1304" s="1"/>
      <c r="L1304" s="5"/>
      <c r="M1304" s="5"/>
      <c r="N1304" s="26"/>
      <c r="O1304" s="1"/>
      <c r="P1304" s="1"/>
      <c r="Q1304" s="1"/>
      <c r="R1304" s="1"/>
      <c r="S1304" s="1"/>
      <c r="T1304" s="1"/>
      <c r="U1304" s="1"/>
      <c r="V1304" s="5"/>
      <c r="W1304" s="5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37" t="e">
        <f>BQ1304+BP1304+BO1304+BN1304+BM1304+#REF!+#REF!+BG1304+BF1304+#REF!+BC1304+#REF!+#REF!+AY1304+#REF!+#REF!+#REF!+#REF!+AS1304+#REF!+#REF!+#REF!+#REF!+AM1304+AK1304+#REF!+#REF!+#REF!+AF1304+AD1304+AC1304+AB1304+BL1304+AA1304+Z1304+Y1304+X1304+U1304+T1304+S1304+R1304+Q1304+P1304+O1304+N1304+M1304+L1304+K1304+J1304+I1304+H1304</f>
        <v>#REF!</v>
      </c>
    </row>
    <row r="1305" spans="1:70" hidden="1">
      <c r="A1305" s="6" t="s">
        <v>2159</v>
      </c>
      <c r="B1305" s="6" t="s">
        <v>929</v>
      </c>
      <c r="C1305" s="6" t="s">
        <v>151</v>
      </c>
      <c r="D1305" s="6"/>
      <c r="E1305" s="6" t="s">
        <v>152</v>
      </c>
      <c r="F1305" s="6" t="s">
        <v>2049</v>
      </c>
      <c r="G1305" s="6"/>
      <c r="H1305" s="1"/>
      <c r="I1305" s="5"/>
      <c r="J1305" s="5"/>
      <c r="K1305" s="1"/>
      <c r="L1305" s="5"/>
      <c r="M1305" s="5"/>
      <c r="N1305" s="26"/>
      <c r="O1305" s="1"/>
      <c r="P1305" s="1"/>
      <c r="Q1305" s="1"/>
      <c r="R1305" s="1"/>
      <c r="S1305" s="1"/>
      <c r="T1305" s="1"/>
      <c r="U1305" s="1"/>
      <c r="V1305" s="5"/>
      <c r="W1305" s="5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37" t="e">
        <f>BQ1305+BP1305+BO1305+BN1305+BM1305+#REF!+#REF!+BG1305+BF1305+#REF!+BC1305+#REF!+#REF!+AY1305+#REF!+#REF!+#REF!+#REF!+AS1305+#REF!+#REF!+#REF!+#REF!+AM1305+AK1305+#REF!+#REF!+#REF!+AF1305+AD1305+AC1305+AB1305+BL1305+AA1305+Z1305+Y1305+X1305+U1305+T1305+S1305+R1305+Q1305+P1305+O1305+N1305+M1305+L1305+K1305+J1305+I1305+H1305</f>
        <v>#REF!</v>
      </c>
    </row>
    <row r="1306" spans="1:70" hidden="1">
      <c r="A1306" s="6" t="s">
        <v>2106</v>
      </c>
      <c r="B1306" s="6" t="s">
        <v>2107</v>
      </c>
      <c r="C1306" s="6" t="s">
        <v>7</v>
      </c>
      <c r="D1306" s="6" t="s">
        <v>8180</v>
      </c>
      <c r="E1306" s="6" t="s">
        <v>21</v>
      </c>
      <c r="F1306" s="6" t="s">
        <v>2049</v>
      </c>
      <c r="G1306" s="6"/>
      <c r="H1306" s="1"/>
      <c r="I1306" s="5"/>
      <c r="J1306" s="5"/>
      <c r="K1306" s="1"/>
      <c r="L1306" s="5"/>
      <c r="M1306" s="5"/>
      <c r="N1306" s="26"/>
      <c r="O1306" s="1"/>
      <c r="P1306" s="1"/>
      <c r="Q1306" s="1"/>
      <c r="R1306" s="1"/>
      <c r="S1306" s="1"/>
      <c r="T1306" s="1"/>
      <c r="U1306" s="1"/>
      <c r="V1306" s="5"/>
      <c r="W1306" s="5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37" t="e">
        <f>BQ1306+BP1306+BO1306+BN1306+BM1306+#REF!+#REF!+BG1306+BF1306+#REF!+BC1306+#REF!+#REF!+AY1306+#REF!+#REF!+#REF!+#REF!+AS1306+#REF!+#REF!+#REF!+#REF!+AM1306+AK1306+#REF!+#REF!+#REF!+AF1306+AD1306+AC1306+AB1306+BL1306+AA1306+Z1306+Y1306+X1306+U1306+T1306+S1306+R1306+Q1306+P1306+O1306+N1306+M1306+L1306+K1306+J1306+I1306+H1306</f>
        <v>#REF!</v>
      </c>
    </row>
    <row r="1307" spans="1:70" hidden="1">
      <c r="A1307" s="7" t="s">
        <v>2108</v>
      </c>
      <c r="B1307" s="7" t="s">
        <v>2109</v>
      </c>
      <c r="C1307" s="7" t="s">
        <v>7</v>
      </c>
      <c r="D1307" s="7" t="s">
        <v>8180</v>
      </c>
      <c r="E1307" s="7" t="s">
        <v>21</v>
      </c>
      <c r="F1307" s="7" t="s">
        <v>2049</v>
      </c>
      <c r="G1307" s="25"/>
      <c r="H1307" s="1"/>
      <c r="I1307" s="5"/>
      <c r="J1307" s="5"/>
      <c r="K1307" s="1"/>
      <c r="L1307" s="5"/>
      <c r="M1307" s="5"/>
      <c r="N1307" s="26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37">
        <f>BQ1307+BP1307+BO1307+BN1307+BM1307+BG1307+BF1307+BC1307+AY1307+AS1307+AM1307+AL1307+AK1307+AF1307+AE1307+AD1307+AC1307+AB1307+++BK1307+BL1307+AA1307+Z1307+Y1307+X1307+V1307+U1307+T1307+S1307+R1307+Q1307+P1307+O1307+N1307+M1307+L1307+K1307+J1307+I1307+H1307+G1307</f>
        <v>0</v>
      </c>
    </row>
    <row r="1308" spans="1:70" hidden="1">
      <c r="A1308" s="6" t="s">
        <v>2110</v>
      </c>
      <c r="B1308" s="6" t="s">
        <v>2111</v>
      </c>
      <c r="C1308" s="6" t="s">
        <v>7</v>
      </c>
      <c r="D1308" s="6" t="s">
        <v>18</v>
      </c>
      <c r="E1308" s="6" t="s">
        <v>21</v>
      </c>
      <c r="F1308" s="6" t="s">
        <v>2049</v>
      </c>
      <c r="G1308" s="6"/>
      <c r="H1308" s="1"/>
      <c r="I1308" s="5"/>
      <c r="J1308" s="5"/>
      <c r="K1308" s="1"/>
      <c r="L1308" s="5"/>
      <c r="M1308" s="5"/>
      <c r="N1308" s="26"/>
      <c r="O1308" s="1"/>
      <c r="P1308" s="1"/>
      <c r="Q1308" s="1"/>
      <c r="R1308" s="1"/>
      <c r="S1308" s="1"/>
      <c r="T1308" s="1"/>
      <c r="U1308" s="1"/>
      <c r="V1308" s="5"/>
      <c r="W1308" s="5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37" t="e">
        <f>BQ1308+BP1308+BO1308+BN1308+BM1308+#REF!+#REF!+BG1308+BF1308+#REF!+BC1308+#REF!+#REF!+AY1308+#REF!+#REF!+#REF!+#REF!+AS1308+#REF!+#REF!+#REF!+#REF!+AM1308+AK1308+#REF!+#REF!+#REF!+AF1308+AD1308+AC1308+AB1308+BL1308+AA1308+Z1308+Y1308+X1308+U1308+T1308+S1308+R1308+Q1308+P1308+O1308+N1308+M1308+L1308+K1308+J1308+I1308+H1308</f>
        <v>#REF!</v>
      </c>
    </row>
    <row r="1309" spans="1:70" hidden="1">
      <c r="A1309" s="6" t="s">
        <v>2112</v>
      </c>
      <c r="B1309" s="6" t="s">
        <v>2113</v>
      </c>
      <c r="C1309" s="6" t="s">
        <v>7</v>
      </c>
      <c r="D1309" s="6" t="s">
        <v>8180</v>
      </c>
      <c r="E1309" s="6" t="s">
        <v>13</v>
      </c>
      <c r="F1309" s="6" t="s">
        <v>2049</v>
      </c>
      <c r="G1309" s="6"/>
      <c r="H1309" s="1"/>
      <c r="I1309" s="5"/>
      <c r="J1309" s="5"/>
      <c r="K1309" s="1"/>
      <c r="L1309" s="5"/>
      <c r="M1309" s="5"/>
      <c r="N1309" s="26"/>
      <c r="O1309" s="1"/>
      <c r="P1309" s="1"/>
      <c r="Q1309" s="1"/>
      <c r="R1309" s="1"/>
      <c r="S1309" s="1"/>
      <c r="T1309" s="1"/>
      <c r="U1309" s="1"/>
      <c r="V1309" s="5"/>
      <c r="W1309" s="5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37" t="e">
        <f>BQ1309+BP1309+BO1309+BN1309+BM1309+#REF!+#REF!+BG1309+BF1309+#REF!+BC1309+#REF!+#REF!+AY1309+#REF!+#REF!+#REF!+#REF!+AS1309+#REF!+#REF!+#REF!+#REF!+AM1309+AK1309+#REF!+#REF!+#REF!+AF1309+AD1309+AC1309+AB1309+BL1309+AA1309+Z1309+Y1309+X1309+U1309+T1309+S1309+R1309+Q1309+P1309+O1309+N1309+M1309+L1309+K1309+J1309+I1309+H1309</f>
        <v>#REF!</v>
      </c>
    </row>
    <row r="1310" spans="1:70" hidden="1">
      <c r="A1310" s="6" t="s">
        <v>2114</v>
      </c>
      <c r="B1310" s="6" t="s">
        <v>2115</v>
      </c>
      <c r="C1310" s="6" t="s">
        <v>7</v>
      </c>
      <c r="D1310" s="6" t="s">
        <v>67</v>
      </c>
      <c r="E1310" s="6" t="s">
        <v>67</v>
      </c>
      <c r="F1310" s="6" t="s">
        <v>2049</v>
      </c>
      <c r="G1310" s="6"/>
      <c r="H1310" s="1"/>
      <c r="I1310" s="5"/>
      <c r="J1310" s="5"/>
      <c r="K1310" s="1"/>
      <c r="L1310" s="5"/>
      <c r="M1310" s="5"/>
      <c r="N1310" s="26"/>
      <c r="O1310" s="1"/>
      <c r="P1310" s="1"/>
      <c r="Q1310" s="1"/>
      <c r="R1310" s="1"/>
      <c r="S1310" s="1"/>
      <c r="T1310" s="1"/>
      <c r="U1310" s="1"/>
      <c r="V1310" s="5"/>
      <c r="W1310" s="5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37" t="e">
        <f>BQ1310+BP1310+BO1310+BN1310+BM1310+#REF!+#REF!+BG1310+BF1310+#REF!+BC1310+#REF!+#REF!+AY1310+#REF!+#REF!+#REF!+#REF!+AS1310+#REF!+#REF!+#REF!+#REF!+AM1310+AK1310+#REF!+#REF!+#REF!+AF1310+AD1310+AC1310+AB1310+BL1310+AA1310+Z1310+Y1310+X1310+U1310+T1310+S1310+R1310+Q1310+P1310+O1310+N1310+M1310+L1310+K1310+J1310+I1310+H1310</f>
        <v>#REF!</v>
      </c>
    </row>
    <row r="1311" spans="1:70" hidden="1">
      <c r="A1311" s="6" t="s">
        <v>2160</v>
      </c>
      <c r="B1311" s="6" t="s">
        <v>7704</v>
      </c>
      <c r="C1311" s="6" t="s">
        <v>151</v>
      </c>
      <c r="D1311" s="6"/>
      <c r="E1311" s="6" t="s">
        <v>8202</v>
      </c>
      <c r="F1311" s="6" t="s">
        <v>2049</v>
      </c>
      <c r="G1311" s="6"/>
      <c r="H1311" s="1"/>
      <c r="I1311" s="5"/>
      <c r="J1311" s="5"/>
      <c r="K1311" s="1"/>
      <c r="L1311" s="5"/>
      <c r="M1311" s="5"/>
      <c r="N1311" s="26"/>
      <c r="O1311" s="1"/>
      <c r="P1311" s="1"/>
      <c r="Q1311" s="1"/>
      <c r="R1311" s="1"/>
      <c r="S1311" s="1"/>
      <c r="T1311" s="1"/>
      <c r="U1311" s="1"/>
      <c r="V1311" s="5"/>
      <c r="W1311" s="5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37" t="e">
        <f>BQ1311+BP1311+BO1311+BN1311+BM1311+#REF!+#REF!+BG1311+BF1311+#REF!+BC1311+#REF!+#REF!+AY1311+#REF!+#REF!+#REF!+#REF!+AS1311+#REF!+#REF!+#REF!+#REF!+AM1311+AK1311+#REF!+#REF!+#REF!+AF1311+AD1311+AC1311+AB1311+BL1311+AA1311+Z1311+Y1311+X1311+U1311+T1311+S1311+R1311+Q1311+P1311+O1311+N1311+M1311+L1311+K1311+J1311+I1311+H1311</f>
        <v>#REF!</v>
      </c>
    </row>
    <row r="1312" spans="1:70" hidden="1">
      <c r="A1312" s="6" t="s">
        <v>2116</v>
      </c>
      <c r="B1312" s="6" t="s">
        <v>2117</v>
      </c>
      <c r="C1312" s="6" t="s">
        <v>7</v>
      </c>
      <c r="D1312" s="6" t="s">
        <v>67</v>
      </c>
      <c r="E1312" s="6" t="s">
        <v>67</v>
      </c>
      <c r="F1312" s="6" t="s">
        <v>2049</v>
      </c>
      <c r="G1312" s="6"/>
      <c r="H1312" s="1"/>
      <c r="I1312" s="5"/>
      <c r="J1312" s="5"/>
      <c r="K1312" s="1"/>
      <c r="L1312" s="5"/>
      <c r="M1312" s="5"/>
      <c r="N1312" s="26"/>
      <c r="O1312" s="1"/>
      <c r="P1312" s="1"/>
      <c r="Q1312" s="1"/>
      <c r="R1312" s="1"/>
      <c r="S1312" s="1"/>
      <c r="T1312" s="1"/>
      <c r="U1312" s="1"/>
      <c r="V1312" s="5"/>
      <c r="W1312" s="5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37" t="e">
        <f>BQ1312+BP1312+BO1312+BN1312+BM1312+#REF!+#REF!+BG1312+BF1312+#REF!+BC1312+#REF!+#REF!+AY1312+#REF!+#REF!+#REF!+#REF!+AS1312+#REF!+#REF!+#REF!+#REF!+AM1312+AK1312+#REF!+#REF!+#REF!+AF1312+AD1312+AC1312+AB1312+BL1312+AA1312+Z1312+Y1312+X1312+U1312+T1312+S1312+R1312+Q1312+P1312+O1312+N1312+M1312+L1312+K1312+J1312+I1312+H1312</f>
        <v>#REF!</v>
      </c>
    </row>
    <row r="1313" spans="1:70" hidden="1">
      <c r="A1313" s="6" t="s">
        <v>2118</v>
      </c>
      <c r="B1313" s="6" t="s">
        <v>2119</v>
      </c>
      <c r="C1313" s="6" t="s">
        <v>7</v>
      </c>
      <c r="D1313" s="6" t="s">
        <v>67</v>
      </c>
      <c r="E1313" s="6" t="s">
        <v>67</v>
      </c>
      <c r="F1313" s="6" t="s">
        <v>2049</v>
      </c>
      <c r="G1313" s="6"/>
      <c r="H1313" s="1"/>
      <c r="I1313" s="5"/>
      <c r="J1313" s="5"/>
      <c r="K1313" s="1"/>
      <c r="L1313" s="5"/>
      <c r="M1313" s="5"/>
      <c r="N1313" s="26"/>
      <c r="O1313" s="1"/>
      <c r="P1313" s="1"/>
      <c r="Q1313" s="1"/>
      <c r="R1313" s="1"/>
      <c r="S1313" s="1"/>
      <c r="T1313" s="1"/>
      <c r="U1313" s="1"/>
      <c r="V1313" s="5"/>
      <c r="W1313" s="5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37" t="e">
        <f>BQ1313+BP1313+BO1313+BN1313+BM1313+#REF!+#REF!+BG1313+BF1313+#REF!+BC1313+#REF!+#REF!+AY1313+#REF!+#REF!+#REF!+#REF!+AS1313+#REF!+#REF!+#REF!+#REF!+AM1313+AK1313+#REF!+#REF!+#REF!+AF1313+AD1313+AC1313+AB1313+BL1313+AA1313+Z1313+Y1313+X1313+U1313+T1313+S1313+R1313+Q1313+P1313+O1313+N1313+M1313+L1313+K1313+J1313+I1313+H1313</f>
        <v>#REF!</v>
      </c>
    </row>
    <row r="1314" spans="1:70" hidden="1">
      <c r="A1314" s="6" t="s">
        <v>2161</v>
      </c>
      <c r="B1314" s="6" t="s">
        <v>2162</v>
      </c>
      <c r="C1314" s="6" t="s">
        <v>151</v>
      </c>
      <c r="D1314" s="6"/>
      <c r="E1314" s="6" t="s">
        <v>152</v>
      </c>
      <c r="F1314" s="6" t="s">
        <v>2049</v>
      </c>
      <c r="G1314" s="6"/>
      <c r="H1314" s="1"/>
      <c r="I1314" s="5"/>
      <c r="J1314" s="5"/>
      <c r="K1314" s="1"/>
      <c r="L1314" s="5"/>
      <c r="M1314" s="5"/>
      <c r="N1314" s="26"/>
      <c r="O1314" s="1"/>
      <c r="P1314" s="1"/>
      <c r="Q1314" s="1"/>
      <c r="R1314" s="1"/>
      <c r="S1314" s="1"/>
      <c r="T1314" s="1"/>
      <c r="U1314" s="1"/>
      <c r="V1314" s="5"/>
      <c r="W1314" s="5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37" t="e">
        <f>BQ1314+BP1314+BO1314+BN1314+BM1314+#REF!+#REF!+BG1314+BF1314+#REF!+BC1314+#REF!+#REF!+AY1314+#REF!+#REF!+#REF!+#REF!+AS1314+#REF!+#REF!+#REF!+#REF!+AM1314+AK1314+#REF!+#REF!+#REF!+AF1314+AD1314+AC1314+AB1314+BL1314+AA1314+Z1314+Y1314+X1314+U1314+T1314+S1314+R1314+Q1314+P1314+O1314+N1314+M1314+L1314+K1314+J1314+I1314+H1314</f>
        <v>#REF!</v>
      </c>
    </row>
    <row r="1315" spans="1:70" hidden="1">
      <c r="A1315" s="6" t="s">
        <v>2120</v>
      </c>
      <c r="B1315" s="6" t="s">
        <v>2121</v>
      </c>
      <c r="C1315" s="6" t="s">
        <v>7</v>
      </c>
      <c r="D1315" s="6" t="s">
        <v>67</v>
      </c>
      <c r="E1315" s="6" t="s">
        <v>67</v>
      </c>
      <c r="F1315" s="6" t="s">
        <v>2049</v>
      </c>
      <c r="G1315" s="6"/>
      <c r="H1315" s="1"/>
      <c r="I1315" s="5"/>
      <c r="J1315" s="5"/>
      <c r="K1315" s="1"/>
      <c r="L1315" s="5"/>
      <c r="M1315" s="5"/>
      <c r="N1315" s="26"/>
      <c r="O1315" s="1"/>
      <c r="P1315" s="1"/>
      <c r="Q1315" s="1"/>
      <c r="R1315" s="1"/>
      <c r="S1315" s="1"/>
      <c r="T1315" s="1"/>
      <c r="U1315" s="1"/>
      <c r="V1315" s="5"/>
      <c r="W1315" s="5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37" t="e">
        <f>BQ1315+BP1315+BO1315+BN1315+BM1315+#REF!+#REF!+BG1315+BF1315+#REF!+BC1315+#REF!+#REF!+AY1315+#REF!+#REF!+#REF!+#REF!+AS1315+#REF!+#REF!+#REF!+#REF!+AM1315+AK1315+#REF!+#REF!+#REF!+AF1315+AD1315+AC1315+AB1315+BL1315+AA1315+Z1315+Y1315+X1315+U1315+T1315+S1315+R1315+Q1315+P1315+O1315+N1315+M1315+L1315+K1315+J1315+I1315+H1315</f>
        <v>#REF!</v>
      </c>
    </row>
    <row r="1316" spans="1:70" hidden="1">
      <c r="A1316" s="6" t="s">
        <v>2122</v>
      </c>
      <c r="B1316" s="6" t="s">
        <v>7468</v>
      </c>
      <c r="C1316" s="6" t="s">
        <v>7</v>
      </c>
      <c r="D1316" s="6" t="s">
        <v>18</v>
      </c>
      <c r="E1316" s="6" t="s">
        <v>13</v>
      </c>
      <c r="F1316" s="6" t="s">
        <v>2049</v>
      </c>
      <c r="G1316" s="6"/>
      <c r="H1316" s="1"/>
      <c r="I1316" s="5"/>
      <c r="J1316" s="5"/>
      <c r="K1316" s="1"/>
      <c r="L1316" s="5"/>
      <c r="M1316" s="5"/>
      <c r="N1316" s="26"/>
      <c r="O1316" s="1"/>
      <c r="P1316" s="1"/>
      <c r="Q1316" s="1"/>
      <c r="R1316" s="1"/>
      <c r="S1316" s="1"/>
      <c r="T1316" s="1"/>
      <c r="U1316" s="1"/>
      <c r="V1316" s="5"/>
      <c r="W1316" s="5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37" t="e">
        <f>BQ1316+BP1316+BO1316+BN1316+BM1316+#REF!+#REF!+BG1316+BF1316+#REF!+BC1316+#REF!+#REF!+AY1316+#REF!+#REF!+#REF!+#REF!+AS1316+#REF!+#REF!+#REF!+#REF!+AM1316+AK1316+#REF!+#REF!+#REF!+AF1316+AD1316+AC1316+AB1316+BL1316+AA1316+Z1316+Y1316+X1316+U1316+T1316+S1316+R1316+Q1316+P1316+O1316+N1316+M1316+L1316+K1316+J1316+I1316+H1316</f>
        <v>#REF!</v>
      </c>
    </row>
    <row r="1317" spans="1:70" hidden="1">
      <c r="A1317" s="6" t="s">
        <v>2163</v>
      </c>
      <c r="B1317" s="6" t="s">
        <v>2164</v>
      </c>
      <c r="C1317" s="6" t="s">
        <v>151</v>
      </c>
      <c r="D1317" s="6"/>
      <c r="E1317" s="6" t="s">
        <v>152</v>
      </c>
      <c r="F1317" s="6" t="s">
        <v>2049</v>
      </c>
      <c r="G1317" s="6"/>
      <c r="H1317" s="1"/>
      <c r="I1317" s="5"/>
      <c r="J1317" s="5"/>
      <c r="K1317" s="1"/>
      <c r="L1317" s="5"/>
      <c r="M1317" s="5"/>
      <c r="N1317" s="26"/>
      <c r="O1317" s="1"/>
      <c r="P1317" s="1"/>
      <c r="Q1317" s="1"/>
      <c r="R1317" s="1"/>
      <c r="S1317" s="1"/>
      <c r="T1317" s="1"/>
      <c r="U1317" s="1"/>
      <c r="V1317" s="5"/>
      <c r="W1317" s="5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37" t="e">
        <f>BQ1317+BP1317+BO1317+BN1317+BM1317+#REF!+#REF!+BG1317+BF1317+#REF!+BC1317+#REF!+#REF!+AY1317+#REF!+#REF!+#REF!+#REF!+AS1317+#REF!+#REF!+#REF!+#REF!+AM1317+AK1317+#REF!+#REF!+#REF!+AF1317+AD1317+AC1317+AB1317+BL1317+AA1317+Z1317+Y1317+X1317+U1317+T1317+S1317+R1317+Q1317+P1317+O1317+N1317+M1317+L1317+K1317+J1317+I1317+H1317</f>
        <v>#REF!</v>
      </c>
    </row>
    <row r="1318" spans="1:70" hidden="1">
      <c r="A1318" s="6" t="s">
        <v>2165</v>
      </c>
      <c r="B1318" s="6" t="s">
        <v>2166</v>
      </c>
      <c r="C1318" s="6" t="s">
        <v>151</v>
      </c>
      <c r="D1318" s="6"/>
      <c r="E1318" s="6" t="s">
        <v>152</v>
      </c>
      <c r="F1318" s="6" t="s">
        <v>2049</v>
      </c>
      <c r="G1318" s="6"/>
      <c r="H1318" s="1"/>
      <c r="I1318" s="5"/>
      <c r="J1318" s="5"/>
      <c r="K1318" s="1"/>
      <c r="L1318" s="5"/>
      <c r="M1318" s="5"/>
      <c r="N1318" s="26"/>
      <c r="O1318" s="1"/>
      <c r="P1318" s="1"/>
      <c r="Q1318" s="1"/>
      <c r="R1318" s="1"/>
      <c r="S1318" s="1"/>
      <c r="T1318" s="1"/>
      <c r="U1318" s="1"/>
      <c r="V1318" s="5"/>
      <c r="W1318" s="5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37" t="e">
        <f>BQ1318+BP1318+BO1318+BN1318+BM1318+#REF!+#REF!+BG1318+BF1318+#REF!+BC1318+#REF!+#REF!+AY1318+#REF!+#REF!+#REF!+#REF!+AS1318+#REF!+#REF!+#REF!+#REF!+AM1318+AK1318+#REF!+#REF!+#REF!+AF1318+AD1318+AC1318+AB1318+BL1318+AA1318+Z1318+Y1318+X1318+U1318+T1318+S1318+R1318+Q1318+P1318+O1318+N1318+M1318+L1318+K1318+J1318+I1318+H1318</f>
        <v>#REF!</v>
      </c>
    </row>
    <row r="1319" spans="1:70">
      <c r="A1319" s="7" t="s">
        <v>2123</v>
      </c>
      <c r="B1319" s="7" t="s">
        <v>2124</v>
      </c>
      <c r="C1319" s="7" t="s">
        <v>7</v>
      </c>
      <c r="D1319" s="7" t="s">
        <v>8180</v>
      </c>
      <c r="E1319" s="7" t="s">
        <v>21</v>
      </c>
      <c r="F1319" s="7" t="s">
        <v>2049</v>
      </c>
      <c r="G1319" s="25"/>
      <c r="H1319" s="1"/>
      <c r="I1319" s="5"/>
      <c r="J1319" s="5"/>
      <c r="K1319" s="1"/>
      <c r="L1319" s="5"/>
      <c r="M1319" s="5"/>
      <c r="N1319" s="26"/>
      <c r="O1319" s="1"/>
      <c r="P1319" s="1">
        <f>1000*9.42139</f>
        <v>9421.3900000000012</v>
      </c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37">
        <f>BQ1319+BP1319+BO1319+BN1319+BM1319+BG1319+BF1319+BC1319+AY1319+AS1319+AM1319+AL1319+AK1319+AF1319+AE1319+AD1319+AC1319+AB1319+BK1319+BL1319+AA1319+Z1319+Y1319+X1319+V1319+U1319+T1319+S1319+R1319+Q1319+P1319+O1319+N1319+M1319+L1319+K1319+J1319+I1319+H1319+G1319+AX1319+W1319</f>
        <v>9421.3900000000012</v>
      </c>
    </row>
    <row r="1320" spans="1:70" hidden="1">
      <c r="A1320" s="6" t="s">
        <v>2125</v>
      </c>
      <c r="B1320" s="6" t="s">
        <v>2126</v>
      </c>
      <c r="C1320" s="6" t="s">
        <v>7</v>
      </c>
      <c r="D1320" s="6" t="s">
        <v>8180</v>
      </c>
      <c r="E1320" s="6" t="s">
        <v>21</v>
      </c>
      <c r="F1320" s="6" t="s">
        <v>2049</v>
      </c>
      <c r="G1320" s="6"/>
      <c r="H1320" s="1"/>
      <c r="I1320" s="5"/>
      <c r="J1320" s="5"/>
      <c r="K1320" s="1"/>
      <c r="L1320" s="5"/>
      <c r="M1320" s="5"/>
      <c r="N1320" s="26"/>
      <c r="O1320" s="1"/>
      <c r="P1320" s="1"/>
      <c r="Q1320" s="1"/>
      <c r="R1320" s="1"/>
      <c r="S1320" s="1"/>
      <c r="T1320" s="1"/>
      <c r="U1320" s="1"/>
      <c r="V1320" s="5"/>
      <c r="W1320" s="5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37" t="e">
        <f>BQ1320+BP1320+BO1320+BN1320+BM1320+#REF!+#REF!+BG1320+BF1320+#REF!+BC1320+#REF!+#REF!+AY1320+#REF!+#REF!+#REF!+#REF!+AS1320+#REF!+#REF!+#REF!+#REF!+AM1320+AK1320+#REF!+#REF!+#REF!+AF1320+AD1320+AC1320+AB1320+BL1320+AA1320+Z1320+Y1320+X1320+U1320+T1320+S1320+R1320+Q1320+P1320+O1320+N1320+M1320+L1320+K1320+J1320+I1320+H1320</f>
        <v>#REF!</v>
      </c>
    </row>
    <row r="1321" spans="1:70" hidden="1">
      <c r="A1321" s="6" t="s">
        <v>6654</v>
      </c>
      <c r="B1321" s="6" t="s">
        <v>7705</v>
      </c>
      <c r="C1321" s="6" t="s">
        <v>151</v>
      </c>
      <c r="D1321" s="6"/>
      <c r="E1321" s="6" t="s">
        <v>8186</v>
      </c>
      <c r="F1321" s="6" t="s">
        <v>2049</v>
      </c>
      <c r="G1321" s="6"/>
      <c r="H1321" s="1"/>
      <c r="I1321" s="5"/>
      <c r="J1321" s="5"/>
      <c r="K1321" s="1"/>
      <c r="L1321" s="5"/>
      <c r="M1321" s="5"/>
      <c r="N1321" s="26"/>
      <c r="O1321" s="1"/>
      <c r="P1321" s="1"/>
      <c r="Q1321" s="1"/>
      <c r="R1321" s="1"/>
      <c r="S1321" s="1"/>
      <c r="T1321" s="1"/>
      <c r="U1321" s="1"/>
      <c r="V1321" s="5"/>
      <c r="W1321" s="5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37" t="e">
        <f>BQ1321+BP1321+BO1321+BN1321+BM1321+#REF!+#REF!+BG1321+BF1321+#REF!+BC1321+#REF!+#REF!+AY1321+#REF!+#REF!+#REF!+#REF!+AS1321+#REF!+#REF!+#REF!+#REF!+AM1321+AK1321+#REF!+#REF!+#REF!+AF1321+AD1321+AC1321+AB1321+BL1321+AA1321+Z1321+Y1321+X1321+U1321+T1321+S1321+R1321+Q1321+P1321+O1321+N1321+M1321+L1321+K1321+J1321+I1321+H1321</f>
        <v>#REF!</v>
      </c>
    </row>
    <row r="1322" spans="1:70" hidden="1">
      <c r="A1322" s="6" t="s">
        <v>2127</v>
      </c>
      <c r="B1322" s="6" t="s">
        <v>2128</v>
      </c>
      <c r="C1322" s="6" t="s">
        <v>7</v>
      </c>
      <c r="D1322" s="6" t="s">
        <v>18</v>
      </c>
      <c r="E1322" s="6" t="s">
        <v>13</v>
      </c>
      <c r="F1322" s="6" t="s">
        <v>2049</v>
      </c>
      <c r="G1322" s="6"/>
      <c r="H1322" s="1"/>
      <c r="I1322" s="5"/>
      <c r="J1322" s="5"/>
      <c r="K1322" s="1"/>
      <c r="L1322" s="5"/>
      <c r="M1322" s="5"/>
      <c r="N1322" s="26"/>
      <c r="O1322" s="1"/>
      <c r="P1322" s="1"/>
      <c r="Q1322" s="1"/>
      <c r="R1322" s="1"/>
      <c r="S1322" s="1"/>
      <c r="T1322" s="1"/>
      <c r="U1322" s="1"/>
      <c r="V1322" s="5"/>
      <c r="W1322" s="5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37" t="e">
        <f>BQ1322+BP1322+BO1322+BN1322+BM1322+#REF!+#REF!+BG1322+BF1322+#REF!+BC1322+#REF!+#REF!+AY1322+#REF!+#REF!+#REF!+#REF!+AS1322+#REF!+#REF!+#REF!+#REF!+AM1322+AK1322+#REF!+#REF!+#REF!+AF1322+AD1322+AC1322+AB1322+BL1322+AA1322+Z1322+Y1322+X1322+U1322+T1322+S1322+R1322+Q1322+P1322+O1322+N1322+M1322+L1322+K1322+J1322+I1322+H1322</f>
        <v>#REF!</v>
      </c>
    </row>
    <row r="1323" spans="1:70" hidden="1">
      <c r="A1323" s="6" t="s">
        <v>2167</v>
      </c>
      <c r="B1323" s="6" t="s">
        <v>2168</v>
      </c>
      <c r="C1323" s="6" t="s">
        <v>151</v>
      </c>
      <c r="D1323" s="6"/>
      <c r="E1323" s="6" t="s">
        <v>152</v>
      </c>
      <c r="F1323" s="6" t="s">
        <v>2049</v>
      </c>
      <c r="G1323" s="6"/>
      <c r="H1323" s="1"/>
      <c r="I1323" s="5"/>
      <c r="J1323" s="5"/>
      <c r="K1323" s="1"/>
      <c r="L1323" s="5"/>
      <c r="M1323" s="5"/>
      <c r="N1323" s="26"/>
      <c r="O1323" s="1"/>
      <c r="P1323" s="1"/>
      <c r="Q1323" s="1"/>
      <c r="R1323" s="1"/>
      <c r="S1323" s="1"/>
      <c r="T1323" s="1"/>
      <c r="U1323" s="1"/>
      <c r="V1323" s="5"/>
      <c r="W1323" s="5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37" t="e">
        <f>BQ1323+BP1323+BO1323+BN1323+BM1323+#REF!+#REF!+BG1323+BF1323+#REF!+BC1323+#REF!+#REF!+AY1323+#REF!+#REF!+#REF!+#REF!+AS1323+#REF!+#REF!+#REF!+#REF!+AM1323+AK1323+#REF!+#REF!+#REF!+AF1323+AD1323+AC1323+AB1323+BL1323+AA1323+Z1323+Y1323+X1323+U1323+T1323+S1323+R1323+Q1323+P1323+O1323+N1323+M1323+L1323+K1323+J1323+I1323+H1323</f>
        <v>#REF!</v>
      </c>
    </row>
    <row r="1324" spans="1:70" hidden="1">
      <c r="A1324" s="6" t="s">
        <v>2129</v>
      </c>
      <c r="B1324" s="6" t="s">
        <v>2130</v>
      </c>
      <c r="C1324" s="6" t="s">
        <v>7</v>
      </c>
      <c r="D1324" s="6" t="s">
        <v>67</v>
      </c>
      <c r="E1324" s="6" t="s">
        <v>67</v>
      </c>
      <c r="F1324" s="6" t="s">
        <v>2049</v>
      </c>
      <c r="G1324" s="6"/>
      <c r="H1324" s="1"/>
      <c r="I1324" s="5"/>
      <c r="J1324" s="5"/>
      <c r="K1324" s="1"/>
      <c r="L1324" s="5"/>
      <c r="M1324" s="5"/>
      <c r="N1324" s="26"/>
      <c r="O1324" s="1"/>
      <c r="P1324" s="1"/>
      <c r="Q1324" s="1"/>
      <c r="R1324" s="1"/>
      <c r="S1324" s="1"/>
      <c r="T1324" s="1"/>
      <c r="U1324" s="1"/>
      <c r="V1324" s="5"/>
      <c r="W1324" s="5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37" t="e">
        <f>BQ1324+BP1324+BO1324+BN1324+BM1324+#REF!+#REF!+BG1324+BF1324+#REF!+BC1324+#REF!+#REF!+AY1324+#REF!+#REF!+#REF!+#REF!+AS1324+#REF!+#REF!+#REF!+#REF!+AM1324+AK1324+#REF!+#REF!+#REF!+AF1324+AD1324+AC1324+AB1324+BL1324+AA1324+Z1324+Y1324+X1324+U1324+T1324+S1324+R1324+Q1324+P1324+O1324+N1324+M1324+L1324+K1324+J1324+I1324+H1324</f>
        <v>#REF!</v>
      </c>
    </row>
    <row r="1325" spans="1:70" hidden="1">
      <c r="A1325" s="6" t="s">
        <v>6655</v>
      </c>
      <c r="B1325" s="6" t="s">
        <v>7706</v>
      </c>
      <c r="C1325" s="6" t="s">
        <v>151</v>
      </c>
      <c r="D1325" s="6"/>
      <c r="E1325" s="6" t="s">
        <v>8186</v>
      </c>
      <c r="F1325" s="6" t="s">
        <v>2049</v>
      </c>
      <c r="G1325" s="6"/>
      <c r="H1325" s="1"/>
      <c r="I1325" s="5"/>
      <c r="J1325" s="5"/>
      <c r="K1325" s="1"/>
      <c r="L1325" s="5"/>
      <c r="M1325" s="5"/>
      <c r="N1325" s="26"/>
      <c r="O1325" s="1"/>
      <c r="P1325" s="1"/>
      <c r="Q1325" s="1"/>
      <c r="R1325" s="1"/>
      <c r="S1325" s="1"/>
      <c r="T1325" s="1"/>
      <c r="U1325" s="1"/>
      <c r="V1325" s="5"/>
      <c r="W1325" s="5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37" t="e">
        <f>BQ1325+BP1325+BO1325+BN1325+BM1325+#REF!+#REF!+BG1325+BF1325+#REF!+BC1325+#REF!+#REF!+AY1325+#REF!+#REF!+#REF!+#REF!+AS1325+#REF!+#REF!+#REF!+#REF!+AM1325+AK1325+#REF!+#REF!+#REF!+AF1325+AD1325+AC1325+AB1325+BL1325+AA1325+Z1325+Y1325+X1325+U1325+T1325+S1325+R1325+Q1325+P1325+O1325+N1325+M1325+L1325+K1325+J1325+I1325+H1325</f>
        <v>#REF!</v>
      </c>
    </row>
    <row r="1326" spans="1:70" hidden="1">
      <c r="A1326" s="6" t="s">
        <v>2169</v>
      </c>
      <c r="B1326" s="6" t="s">
        <v>2170</v>
      </c>
      <c r="C1326" s="6" t="s">
        <v>151</v>
      </c>
      <c r="D1326" s="6"/>
      <c r="E1326" s="6" t="s">
        <v>152</v>
      </c>
      <c r="F1326" s="6" t="s">
        <v>2049</v>
      </c>
      <c r="G1326" s="6"/>
      <c r="H1326" s="1"/>
      <c r="I1326" s="5"/>
      <c r="J1326" s="5"/>
      <c r="K1326" s="1"/>
      <c r="L1326" s="5"/>
      <c r="M1326" s="5"/>
      <c r="N1326" s="26"/>
      <c r="O1326" s="1"/>
      <c r="P1326" s="1"/>
      <c r="Q1326" s="1"/>
      <c r="R1326" s="1"/>
      <c r="S1326" s="1"/>
      <c r="T1326" s="1"/>
      <c r="U1326" s="1"/>
      <c r="V1326" s="5"/>
      <c r="W1326" s="5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37" t="e">
        <f>BQ1326+BP1326+BO1326+BN1326+BM1326+#REF!+#REF!+BG1326+BF1326+#REF!+BC1326+#REF!+#REF!+AY1326+#REF!+#REF!+#REF!+#REF!+AS1326+#REF!+#REF!+#REF!+#REF!+AM1326+AK1326+#REF!+#REF!+#REF!+AF1326+AD1326+AC1326+AB1326+BL1326+AA1326+Z1326+Y1326+X1326+U1326+T1326+S1326+R1326+Q1326+P1326+O1326+N1326+M1326+L1326+K1326+J1326+I1326+H1326</f>
        <v>#REF!</v>
      </c>
    </row>
    <row r="1327" spans="1:70">
      <c r="A1327" s="7" t="s">
        <v>2131</v>
      </c>
      <c r="B1327" s="7" t="s">
        <v>2132</v>
      </c>
      <c r="C1327" s="7" t="s">
        <v>7</v>
      </c>
      <c r="D1327" s="7" t="s">
        <v>8180</v>
      </c>
      <c r="E1327" s="7" t="s">
        <v>21</v>
      </c>
      <c r="F1327" s="7" t="s">
        <v>2049</v>
      </c>
      <c r="G1327" s="25"/>
      <c r="H1327" s="1"/>
      <c r="I1327" s="5"/>
      <c r="J1327" s="5"/>
      <c r="K1327" s="1"/>
      <c r="L1327" s="5"/>
      <c r="M1327" s="5"/>
      <c r="N1327" s="26"/>
      <c r="O1327" s="1"/>
      <c r="P1327" s="1"/>
      <c r="Q1327" s="1"/>
      <c r="R1327" s="1"/>
      <c r="S1327" s="1"/>
      <c r="T1327" s="1"/>
      <c r="U1327" s="1"/>
      <c r="V1327" s="1"/>
      <c r="W1327" s="1">
        <f>1000*64.5734118976511</f>
        <v>64573.411897651102</v>
      </c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37">
        <f>BQ1327+BP1327+BO1327+BN1327+BM1327+BG1327+BF1327+BC1327+AY1327+AS1327+AM1327+AL1327+AK1327+AF1327+AE1327+AD1327+AC1327+AB1327+BK1327+BL1327+AA1327+Z1327+Y1327+X1327+V1327+U1327+T1327+S1327+R1327+Q1327+P1327+O1327+N1327+M1327+L1327+K1327+J1327+I1327+H1327+G1327+AX1327+W1327</f>
        <v>64573.411897651102</v>
      </c>
    </row>
    <row r="1328" spans="1:70" hidden="1">
      <c r="A1328" s="6" t="s">
        <v>2133</v>
      </c>
      <c r="B1328" s="6" t="s">
        <v>2134</v>
      </c>
      <c r="C1328" s="6" t="s">
        <v>7</v>
      </c>
      <c r="D1328" s="6" t="s">
        <v>67</v>
      </c>
      <c r="E1328" s="6" t="s">
        <v>67</v>
      </c>
      <c r="F1328" s="6" t="s">
        <v>2049</v>
      </c>
      <c r="G1328" s="6"/>
      <c r="H1328" s="1"/>
      <c r="I1328" s="5"/>
      <c r="J1328" s="5"/>
      <c r="K1328" s="1"/>
      <c r="L1328" s="5"/>
      <c r="M1328" s="5"/>
      <c r="N1328" s="26"/>
      <c r="O1328" s="1"/>
      <c r="P1328" s="1"/>
      <c r="Q1328" s="1"/>
      <c r="R1328" s="1"/>
      <c r="S1328" s="1"/>
      <c r="T1328" s="1"/>
      <c r="U1328" s="1"/>
      <c r="V1328" s="5"/>
      <c r="W1328" s="5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37" t="e">
        <f>BQ1328+BP1328+BO1328+BN1328+BM1328+#REF!+#REF!+BG1328+BF1328+#REF!+BC1328+#REF!+#REF!+AY1328+#REF!+#REF!+#REF!+#REF!+AS1328+#REF!+#REF!+#REF!+#REF!+AM1328+AK1328+#REF!+#REF!+#REF!+AF1328+AD1328+AC1328+AB1328+BL1328+AA1328+Z1328+Y1328+X1328+U1328+T1328+S1328+R1328+Q1328+P1328+O1328+N1328+M1328+L1328+K1328+J1328+I1328+H1328</f>
        <v>#REF!</v>
      </c>
    </row>
    <row r="1329" spans="1:70" hidden="1">
      <c r="A1329" s="6" t="s">
        <v>2171</v>
      </c>
      <c r="B1329" s="6" t="s">
        <v>1932</v>
      </c>
      <c r="C1329" s="6" t="s">
        <v>151</v>
      </c>
      <c r="D1329" s="6"/>
      <c r="E1329" s="6" t="s">
        <v>152</v>
      </c>
      <c r="F1329" s="6" t="s">
        <v>2049</v>
      </c>
      <c r="G1329" s="6"/>
      <c r="H1329" s="1"/>
      <c r="I1329" s="5"/>
      <c r="J1329" s="5"/>
      <c r="K1329" s="1"/>
      <c r="L1329" s="5"/>
      <c r="M1329" s="5"/>
      <c r="N1329" s="26"/>
      <c r="O1329" s="1"/>
      <c r="P1329" s="1"/>
      <c r="Q1329" s="1"/>
      <c r="R1329" s="1"/>
      <c r="S1329" s="1"/>
      <c r="T1329" s="1"/>
      <c r="U1329" s="1"/>
      <c r="V1329" s="5"/>
      <c r="W1329" s="5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37" t="e">
        <f>BQ1329+BP1329+BO1329+BN1329+BM1329+#REF!+#REF!+BG1329+BF1329+#REF!+BC1329+#REF!+#REF!+AY1329+#REF!+#REF!+#REF!+#REF!+AS1329+#REF!+#REF!+#REF!+#REF!+AM1329+AK1329+#REF!+#REF!+#REF!+AF1329+AD1329+AC1329+AB1329+BL1329+AA1329+Z1329+Y1329+X1329+U1329+T1329+S1329+R1329+Q1329+P1329+O1329+N1329+M1329+L1329+K1329+J1329+I1329+H1329</f>
        <v>#REF!</v>
      </c>
    </row>
    <row r="1330" spans="1:70" hidden="1">
      <c r="A1330" s="6" t="s">
        <v>2199</v>
      </c>
      <c r="B1330" s="6" t="s">
        <v>2200</v>
      </c>
      <c r="C1330" s="6" t="s">
        <v>151</v>
      </c>
      <c r="D1330" s="6"/>
      <c r="E1330" s="6" t="s">
        <v>152</v>
      </c>
      <c r="F1330" s="6" t="s">
        <v>2174</v>
      </c>
      <c r="G1330" s="6"/>
      <c r="H1330" s="1"/>
      <c r="I1330" s="5"/>
      <c r="J1330" s="5"/>
      <c r="K1330" s="1"/>
      <c r="L1330" s="5"/>
      <c r="M1330" s="5"/>
      <c r="N1330" s="26"/>
      <c r="O1330" s="1"/>
      <c r="P1330" s="1"/>
      <c r="Q1330" s="1"/>
      <c r="R1330" s="1"/>
      <c r="S1330" s="1"/>
      <c r="T1330" s="1"/>
      <c r="U1330" s="1"/>
      <c r="V1330" s="5"/>
      <c r="W1330" s="5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37" t="e">
        <f>BQ1330+BP1330+BO1330+BN1330+BM1330+#REF!+#REF!+BG1330+BF1330+#REF!+BC1330+#REF!+#REF!+AY1330+#REF!+#REF!+#REF!+#REF!+AS1330+#REF!+#REF!+#REF!+#REF!+AM1330+AK1330+#REF!+#REF!+#REF!+AF1330+AD1330+AC1330+AB1330+BL1330+AA1330+Z1330+Y1330+X1330+U1330+T1330+S1330+R1330+Q1330+P1330+O1330+N1330+M1330+L1330+K1330+J1330+I1330+H1330</f>
        <v>#REF!</v>
      </c>
    </row>
    <row r="1331" spans="1:70" hidden="1">
      <c r="A1331" s="6" t="s">
        <v>2201</v>
      </c>
      <c r="B1331" s="6" t="s">
        <v>2202</v>
      </c>
      <c r="C1331" s="6" t="s">
        <v>151</v>
      </c>
      <c r="D1331" s="6"/>
      <c r="E1331" s="6" t="s">
        <v>152</v>
      </c>
      <c r="F1331" s="6" t="s">
        <v>2174</v>
      </c>
      <c r="G1331" s="6"/>
      <c r="H1331" s="1"/>
      <c r="I1331" s="5"/>
      <c r="J1331" s="5"/>
      <c r="K1331" s="1"/>
      <c r="L1331" s="5"/>
      <c r="M1331" s="5"/>
      <c r="N1331" s="26"/>
      <c r="O1331" s="1"/>
      <c r="P1331" s="1"/>
      <c r="Q1331" s="1"/>
      <c r="R1331" s="1"/>
      <c r="S1331" s="1"/>
      <c r="T1331" s="1"/>
      <c r="U1331" s="1"/>
      <c r="V1331" s="5"/>
      <c r="W1331" s="5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37" t="e">
        <f>BQ1331+BP1331+BO1331+BN1331+BM1331+#REF!+#REF!+BG1331+BF1331+#REF!+BC1331+#REF!+#REF!+AY1331+#REF!+#REF!+#REF!+#REF!+AS1331+#REF!+#REF!+#REF!+#REF!+AM1331+AK1331+#REF!+#REF!+#REF!+AF1331+AD1331+AC1331+AB1331+BL1331+AA1331+Z1331+Y1331+X1331+U1331+T1331+S1331+R1331+Q1331+P1331+O1331+N1331+M1331+L1331+K1331+J1331+I1331+H1331</f>
        <v>#REF!</v>
      </c>
    </row>
    <row r="1332" spans="1:70" hidden="1">
      <c r="A1332" s="6" t="s">
        <v>2203</v>
      </c>
      <c r="B1332" s="6" t="s">
        <v>2204</v>
      </c>
      <c r="C1332" s="6" t="s">
        <v>151</v>
      </c>
      <c r="D1332" s="6"/>
      <c r="E1332" s="6" t="s">
        <v>152</v>
      </c>
      <c r="F1332" s="6" t="s">
        <v>2174</v>
      </c>
      <c r="G1332" s="6"/>
      <c r="H1332" s="1"/>
      <c r="I1332" s="5"/>
      <c r="J1332" s="5"/>
      <c r="K1332" s="1"/>
      <c r="L1332" s="5"/>
      <c r="M1332" s="5"/>
      <c r="N1332" s="26"/>
      <c r="O1332" s="1"/>
      <c r="P1332" s="1"/>
      <c r="Q1332" s="1"/>
      <c r="R1332" s="1"/>
      <c r="S1332" s="1"/>
      <c r="T1332" s="1"/>
      <c r="U1332" s="1"/>
      <c r="V1332" s="5"/>
      <c r="W1332" s="5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37" t="e">
        <f>BQ1332+BP1332+BO1332+BN1332+BM1332+#REF!+#REF!+BG1332+BF1332+#REF!+BC1332+#REF!+#REF!+AY1332+#REF!+#REF!+#REF!+#REF!+AS1332+#REF!+#REF!+#REF!+#REF!+AM1332+AK1332+#REF!+#REF!+#REF!+AF1332+AD1332+AC1332+AB1332+BL1332+AA1332+Z1332+Y1332+X1332+U1332+T1332+S1332+R1332+Q1332+P1332+O1332+N1332+M1332+L1332+K1332+J1332+I1332+H1332</f>
        <v>#REF!</v>
      </c>
    </row>
    <row r="1333" spans="1:70" hidden="1">
      <c r="A1333" s="6" t="s">
        <v>6656</v>
      </c>
      <c r="B1333" s="6" t="s">
        <v>7707</v>
      </c>
      <c r="C1333" s="6" t="s">
        <v>151</v>
      </c>
      <c r="D1333" s="6"/>
      <c r="E1333" s="6" t="s">
        <v>8186</v>
      </c>
      <c r="F1333" s="6" t="s">
        <v>2174</v>
      </c>
      <c r="G1333" s="6"/>
      <c r="H1333" s="1"/>
      <c r="I1333" s="5"/>
      <c r="J1333" s="5"/>
      <c r="K1333" s="1"/>
      <c r="L1333" s="5"/>
      <c r="M1333" s="5"/>
      <c r="N1333" s="26"/>
      <c r="O1333" s="1"/>
      <c r="P1333" s="1"/>
      <c r="Q1333" s="1"/>
      <c r="R1333" s="1"/>
      <c r="S1333" s="1"/>
      <c r="T1333" s="1"/>
      <c r="U1333" s="1"/>
      <c r="V1333" s="5"/>
      <c r="W1333" s="5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37" t="e">
        <f>BQ1333+BP1333+BO1333+BN1333+BM1333+#REF!+#REF!+BG1333+BF1333+#REF!+BC1333+#REF!+#REF!+AY1333+#REF!+#REF!+#REF!+#REF!+AS1333+#REF!+#REF!+#REF!+#REF!+AM1333+AK1333+#REF!+#REF!+#REF!+AF1333+AD1333+AC1333+AB1333+BL1333+AA1333+Z1333+Y1333+X1333+U1333+T1333+S1333+R1333+Q1333+P1333+O1333+N1333+M1333+L1333+K1333+J1333+I1333+H1333</f>
        <v>#REF!</v>
      </c>
    </row>
    <row r="1334" spans="1:70" hidden="1">
      <c r="A1334" s="6" t="s">
        <v>2205</v>
      </c>
      <c r="B1334" s="6" t="s">
        <v>2206</v>
      </c>
      <c r="C1334" s="6" t="s">
        <v>151</v>
      </c>
      <c r="D1334" s="6"/>
      <c r="E1334" s="6" t="s">
        <v>152</v>
      </c>
      <c r="F1334" s="6" t="s">
        <v>2174</v>
      </c>
      <c r="G1334" s="6"/>
      <c r="H1334" s="1"/>
      <c r="I1334" s="5"/>
      <c r="J1334" s="5"/>
      <c r="K1334" s="1"/>
      <c r="L1334" s="5"/>
      <c r="M1334" s="5"/>
      <c r="N1334" s="26"/>
      <c r="O1334" s="1"/>
      <c r="P1334" s="1"/>
      <c r="Q1334" s="1"/>
      <c r="R1334" s="1"/>
      <c r="S1334" s="1"/>
      <c r="T1334" s="1"/>
      <c r="U1334" s="1"/>
      <c r="V1334" s="5"/>
      <c r="W1334" s="5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37" t="e">
        <f>BQ1334+BP1334+BO1334+BN1334+BM1334+#REF!+#REF!+BG1334+BF1334+#REF!+BC1334+#REF!+#REF!+AY1334+#REF!+#REF!+#REF!+#REF!+AS1334+#REF!+#REF!+#REF!+#REF!+AM1334+AK1334+#REF!+#REF!+#REF!+AF1334+AD1334+AC1334+AB1334+BL1334+AA1334+Z1334+Y1334+X1334+U1334+T1334+S1334+R1334+Q1334+P1334+O1334+N1334+M1334+L1334+K1334+J1334+I1334+H1334</f>
        <v>#REF!</v>
      </c>
    </row>
    <row r="1335" spans="1:70" hidden="1">
      <c r="A1335" s="6" t="s">
        <v>2172</v>
      </c>
      <c r="B1335" s="6" t="s">
        <v>2173</v>
      </c>
      <c r="C1335" s="6" t="s">
        <v>7</v>
      </c>
      <c r="D1335" s="6" t="s">
        <v>18</v>
      </c>
      <c r="E1335" s="6" t="s">
        <v>31</v>
      </c>
      <c r="F1335" s="6" t="s">
        <v>2174</v>
      </c>
      <c r="G1335" s="6"/>
      <c r="H1335" s="1"/>
      <c r="I1335" s="5"/>
      <c r="J1335" s="5"/>
      <c r="K1335" s="1"/>
      <c r="L1335" s="5"/>
      <c r="M1335" s="5"/>
      <c r="N1335" s="26"/>
      <c r="O1335" s="1"/>
      <c r="P1335" s="1"/>
      <c r="Q1335" s="1"/>
      <c r="R1335" s="1"/>
      <c r="S1335" s="1"/>
      <c r="T1335" s="1"/>
      <c r="U1335" s="1"/>
      <c r="V1335" s="5"/>
      <c r="W1335" s="5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37" t="e">
        <f>BQ1335+BP1335+BO1335+BN1335+BM1335+#REF!+#REF!+BG1335+BF1335+#REF!+BC1335+#REF!+#REF!+AY1335+#REF!+#REF!+#REF!+#REF!+AS1335+#REF!+#REF!+#REF!+#REF!+AM1335+AK1335+#REF!+#REF!+#REF!+AF1335+AD1335+AC1335+AB1335+BL1335+AA1335+Z1335+Y1335+X1335+U1335+T1335+S1335+R1335+Q1335+P1335+O1335+N1335+M1335+L1335+K1335+J1335+I1335+H1335</f>
        <v>#REF!</v>
      </c>
    </row>
    <row r="1336" spans="1:70" hidden="1">
      <c r="A1336" s="6" t="s">
        <v>2175</v>
      </c>
      <c r="B1336" s="6" t="s">
        <v>2176</v>
      </c>
      <c r="C1336" s="6" t="s">
        <v>7</v>
      </c>
      <c r="D1336" s="6" t="s">
        <v>8180</v>
      </c>
      <c r="E1336" s="6" t="s">
        <v>21</v>
      </c>
      <c r="F1336" s="6" t="s">
        <v>2174</v>
      </c>
      <c r="G1336" s="6"/>
      <c r="H1336" s="1"/>
      <c r="I1336" s="5"/>
      <c r="J1336" s="5"/>
      <c r="K1336" s="1"/>
      <c r="L1336" s="5"/>
      <c r="M1336" s="5"/>
      <c r="N1336" s="26"/>
      <c r="O1336" s="1"/>
      <c r="P1336" s="1"/>
      <c r="Q1336" s="1"/>
      <c r="R1336" s="1"/>
      <c r="S1336" s="1"/>
      <c r="T1336" s="1"/>
      <c r="U1336" s="1"/>
      <c r="V1336" s="5"/>
      <c r="W1336" s="5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37" t="e">
        <f>BQ1336+BP1336+BO1336+BN1336+BM1336+#REF!+#REF!+BG1336+BF1336+#REF!+BC1336+#REF!+#REF!+AY1336+#REF!+#REF!+#REF!+#REF!+AS1336+#REF!+#REF!+#REF!+#REF!+AM1336+AK1336+#REF!+#REF!+#REF!+AF1336+AD1336+AC1336+AB1336+BL1336+AA1336+Z1336+Y1336+X1336+U1336+T1336+S1336+R1336+Q1336+P1336+O1336+N1336+M1336+L1336+K1336+J1336+I1336+H1336</f>
        <v>#REF!</v>
      </c>
    </row>
    <row r="1337" spans="1:70" hidden="1">
      <c r="A1337" s="6" t="s">
        <v>2177</v>
      </c>
      <c r="B1337" s="6" t="s">
        <v>2178</v>
      </c>
      <c r="C1337" s="6" t="s">
        <v>7</v>
      </c>
      <c r="D1337" s="6" t="s">
        <v>8180</v>
      </c>
      <c r="E1337" s="6" t="s">
        <v>21</v>
      </c>
      <c r="F1337" s="6" t="s">
        <v>2174</v>
      </c>
      <c r="G1337" s="6"/>
      <c r="H1337" s="1"/>
      <c r="I1337" s="5"/>
      <c r="J1337" s="5"/>
      <c r="K1337" s="1"/>
      <c r="L1337" s="5"/>
      <c r="M1337" s="5"/>
      <c r="N1337" s="26"/>
      <c r="O1337" s="1"/>
      <c r="P1337" s="1"/>
      <c r="Q1337" s="1"/>
      <c r="R1337" s="1"/>
      <c r="S1337" s="1"/>
      <c r="T1337" s="1"/>
      <c r="U1337" s="1"/>
      <c r="V1337" s="5"/>
      <c r="W1337" s="5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37" t="e">
        <f>BQ1337+BP1337+BO1337+BN1337+BM1337+#REF!+#REF!+BG1337+BF1337+#REF!+BC1337+#REF!+#REF!+AY1337+#REF!+#REF!+#REF!+#REF!+AS1337+#REF!+#REF!+#REF!+#REF!+AM1337+AK1337+#REF!+#REF!+#REF!+AF1337+AD1337+AC1337+AB1337+BL1337+AA1337+Z1337+Y1337+X1337+U1337+T1337+S1337+R1337+Q1337+P1337+O1337+N1337+M1337+L1337+K1337+J1337+I1337+H1337</f>
        <v>#REF!</v>
      </c>
    </row>
    <row r="1338" spans="1:70" hidden="1">
      <c r="A1338" s="6" t="s">
        <v>2179</v>
      </c>
      <c r="B1338" s="6" t="s">
        <v>2180</v>
      </c>
      <c r="C1338" s="6" t="s">
        <v>7</v>
      </c>
      <c r="D1338" s="6" t="s">
        <v>8180</v>
      </c>
      <c r="E1338" s="6" t="s">
        <v>21</v>
      </c>
      <c r="F1338" s="6" t="s">
        <v>2174</v>
      </c>
      <c r="G1338" s="6"/>
      <c r="H1338" s="1"/>
      <c r="I1338" s="5"/>
      <c r="J1338" s="5"/>
      <c r="K1338" s="1"/>
      <c r="L1338" s="5"/>
      <c r="M1338" s="5"/>
      <c r="N1338" s="26"/>
      <c r="O1338" s="1"/>
      <c r="P1338" s="1"/>
      <c r="Q1338" s="1"/>
      <c r="R1338" s="1"/>
      <c r="S1338" s="1"/>
      <c r="T1338" s="1"/>
      <c r="U1338" s="1"/>
      <c r="V1338" s="5"/>
      <c r="W1338" s="5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37" t="e">
        <f>BQ1338+BP1338+BO1338+BN1338+BM1338+#REF!+#REF!+BG1338+BF1338+#REF!+BC1338+#REF!+#REF!+AY1338+#REF!+#REF!+#REF!+#REF!+AS1338+#REF!+#REF!+#REF!+#REF!+AM1338+AK1338+#REF!+#REF!+#REF!+AF1338+AD1338+AC1338+AB1338+BL1338+AA1338+Z1338+Y1338+X1338+U1338+T1338+S1338+R1338+Q1338+P1338+O1338+N1338+M1338+L1338+K1338+J1338+I1338+H1338</f>
        <v>#REF!</v>
      </c>
    </row>
    <row r="1339" spans="1:70" hidden="1">
      <c r="A1339" s="6" t="s">
        <v>2181</v>
      </c>
      <c r="B1339" s="6" t="s">
        <v>2182</v>
      </c>
      <c r="C1339" s="6" t="s">
        <v>7</v>
      </c>
      <c r="D1339" s="6" t="s">
        <v>8180</v>
      </c>
      <c r="E1339" s="6" t="s">
        <v>21</v>
      </c>
      <c r="F1339" s="6" t="s">
        <v>2174</v>
      </c>
      <c r="G1339" s="6"/>
      <c r="H1339" s="1"/>
      <c r="I1339" s="5"/>
      <c r="J1339" s="5"/>
      <c r="K1339" s="1"/>
      <c r="L1339" s="5"/>
      <c r="M1339" s="5"/>
      <c r="N1339" s="26"/>
      <c r="O1339" s="1"/>
      <c r="P1339" s="1"/>
      <c r="Q1339" s="1"/>
      <c r="R1339" s="1"/>
      <c r="S1339" s="1"/>
      <c r="T1339" s="1"/>
      <c r="U1339" s="1"/>
      <c r="V1339" s="5"/>
      <c r="W1339" s="5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37" t="e">
        <f>BQ1339+BP1339+BO1339+BN1339+BM1339+#REF!+#REF!+BG1339+BF1339+#REF!+BC1339+#REF!+#REF!+AY1339+#REF!+#REF!+#REF!+#REF!+AS1339+#REF!+#REF!+#REF!+#REF!+AM1339+AK1339+#REF!+#REF!+#REF!+AF1339+AD1339+AC1339+AB1339+BL1339+AA1339+Z1339+Y1339+X1339+U1339+T1339+S1339+R1339+Q1339+P1339+O1339+N1339+M1339+L1339+K1339+J1339+I1339+H1339</f>
        <v>#REF!</v>
      </c>
    </row>
    <row r="1340" spans="1:70" hidden="1">
      <c r="A1340" s="6" t="s">
        <v>2183</v>
      </c>
      <c r="B1340" s="6" t="s">
        <v>2184</v>
      </c>
      <c r="C1340" s="6" t="s">
        <v>7</v>
      </c>
      <c r="D1340" s="6" t="s">
        <v>8180</v>
      </c>
      <c r="E1340" s="6" t="s">
        <v>21</v>
      </c>
      <c r="F1340" s="6" t="s">
        <v>2174</v>
      </c>
      <c r="G1340" s="6"/>
      <c r="H1340" s="1"/>
      <c r="I1340" s="5"/>
      <c r="J1340" s="5"/>
      <c r="K1340" s="1"/>
      <c r="L1340" s="5"/>
      <c r="M1340" s="5"/>
      <c r="N1340" s="26"/>
      <c r="O1340" s="1"/>
      <c r="P1340" s="1"/>
      <c r="Q1340" s="1"/>
      <c r="R1340" s="1"/>
      <c r="S1340" s="1"/>
      <c r="T1340" s="1"/>
      <c r="U1340" s="1"/>
      <c r="V1340" s="5"/>
      <c r="W1340" s="5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37" t="e">
        <f>BQ1340+BP1340+BO1340+BN1340+BM1340+#REF!+#REF!+BG1340+BF1340+#REF!+BC1340+#REF!+#REF!+AY1340+#REF!+#REF!+#REF!+#REF!+AS1340+#REF!+#REF!+#REF!+#REF!+AM1340+AK1340+#REF!+#REF!+#REF!+AF1340+AD1340+AC1340+AB1340+BL1340+AA1340+Z1340+Y1340+X1340+U1340+T1340+S1340+R1340+Q1340+P1340+O1340+N1340+M1340+L1340+K1340+J1340+I1340+H1340</f>
        <v>#REF!</v>
      </c>
    </row>
    <row r="1341" spans="1:70" hidden="1">
      <c r="A1341" s="7" t="s">
        <v>2185</v>
      </c>
      <c r="B1341" s="7" t="s">
        <v>2186</v>
      </c>
      <c r="C1341" s="7" t="s">
        <v>7</v>
      </c>
      <c r="D1341" s="7" t="s">
        <v>8180</v>
      </c>
      <c r="E1341" s="7" t="s">
        <v>28</v>
      </c>
      <c r="F1341" s="7" t="s">
        <v>2174</v>
      </c>
      <c r="G1341" s="25"/>
      <c r="H1341" s="1"/>
      <c r="I1341" s="1"/>
      <c r="J1341" s="5"/>
      <c r="K1341" s="1"/>
      <c r="L1341" s="5"/>
      <c r="M1341" s="5"/>
      <c r="N1341" s="26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37">
        <f>BQ1341+BP1341+BO1341+BN1341+BM1341+BG1341+BF1341+BC1341+AY1341+AS1341+AM1341+AL1341+AK1341+AF1341+AE1341+AD1341+AC1341+AB1341+++BK1341+BL1341+AA1341+Z1341+Y1341+X1341+V1341+U1341+T1341+S1341+R1341+Q1341+P1341+O1341+N1341+M1341+L1341+K1341+J1341+I1341+H1341+G1341</f>
        <v>0</v>
      </c>
    </row>
    <row r="1342" spans="1:70" hidden="1">
      <c r="A1342" s="6" t="s">
        <v>2187</v>
      </c>
      <c r="B1342" s="6" t="s">
        <v>2188</v>
      </c>
      <c r="C1342" s="6" t="s">
        <v>7</v>
      </c>
      <c r="D1342" s="6" t="s">
        <v>18</v>
      </c>
      <c r="E1342" s="6" t="s">
        <v>31</v>
      </c>
      <c r="F1342" s="6" t="s">
        <v>2174</v>
      </c>
      <c r="G1342" s="6"/>
      <c r="H1342" s="1"/>
      <c r="I1342" s="5"/>
      <c r="J1342" s="5"/>
      <c r="K1342" s="1"/>
      <c r="L1342" s="5"/>
      <c r="M1342" s="5"/>
      <c r="N1342" s="26"/>
      <c r="O1342" s="1"/>
      <c r="P1342" s="1"/>
      <c r="Q1342" s="1"/>
      <c r="R1342" s="1"/>
      <c r="S1342" s="1"/>
      <c r="T1342" s="1"/>
      <c r="U1342" s="1"/>
      <c r="V1342" s="5"/>
      <c r="W1342" s="5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37" t="e">
        <f>BQ1342+BP1342+BO1342+BN1342+BM1342+#REF!+#REF!+BG1342+BF1342+#REF!+BC1342+#REF!+#REF!+AY1342+#REF!+#REF!+#REF!+#REF!+AS1342+#REF!+#REF!+#REF!+#REF!+AM1342+AK1342+#REF!+#REF!+#REF!+AF1342+AD1342+AC1342+AB1342+BL1342+AA1342+Z1342+Y1342+X1342+U1342+T1342+S1342+R1342+Q1342+P1342+O1342+N1342+M1342+L1342+K1342+J1342+I1342+H1342</f>
        <v>#REF!</v>
      </c>
    </row>
    <row r="1343" spans="1:70" hidden="1">
      <c r="A1343" s="6" t="s">
        <v>6657</v>
      </c>
      <c r="B1343" s="6" t="s">
        <v>7708</v>
      </c>
      <c r="C1343" s="6" t="s">
        <v>151</v>
      </c>
      <c r="D1343" s="6"/>
      <c r="E1343" s="6" t="s">
        <v>8193</v>
      </c>
      <c r="F1343" s="6" t="s">
        <v>2174</v>
      </c>
      <c r="G1343" s="6"/>
      <c r="H1343" s="1"/>
      <c r="I1343" s="5"/>
      <c r="J1343" s="5"/>
      <c r="K1343" s="1"/>
      <c r="L1343" s="5"/>
      <c r="M1343" s="5"/>
      <c r="N1343" s="26"/>
      <c r="O1343" s="1"/>
      <c r="P1343" s="1"/>
      <c r="Q1343" s="1"/>
      <c r="R1343" s="1"/>
      <c r="S1343" s="1"/>
      <c r="T1343" s="1"/>
      <c r="U1343" s="1"/>
      <c r="V1343" s="5"/>
      <c r="W1343" s="5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37" t="e">
        <f>BQ1343+BP1343+BO1343+BN1343+BM1343+#REF!+#REF!+BG1343+BF1343+#REF!+BC1343+#REF!+#REF!+AY1343+#REF!+#REF!+#REF!+#REF!+AS1343+#REF!+#REF!+#REF!+#REF!+AM1343+AK1343+#REF!+#REF!+#REF!+AF1343+AD1343+AC1343+AB1343+BL1343+AA1343+Z1343+Y1343+X1343+U1343+T1343+S1343+R1343+Q1343+P1343+O1343+N1343+M1343+L1343+K1343+J1343+I1343+H1343</f>
        <v>#REF!</v>
      </c>
    </row>
    <row r="1344" spans="1:70" hidden="1">
      <c r="A1344" s="6" t="s">
        <v>2189</v>
      </c>
      <c r="B1344" s="6" t="s">
        <v>2190</v>
      </c>
      <c r="C1344" s="6" t="s">
        <v>7</v>
      </c>
      <c r="D1344" s="6" t="s">
        <v>18</v>
      </c>
      <c r="E1344" s="6" t="s">
        <v>21</v>
      </c>
      <c r="F1344" s="6" t="s">
        <v>2174</v>
      </c>
      <c r="G1344" s="6"/>
      <c r="H1344" s="1"/>
      <c r="I1344" s="5"/>
      <c r="J1344" s="5"/>
      <c r="K1344" s="1"/>
      <c r="L1344" s="5"/>
      <c r="M1344" s="5"/>
      <c r="N1344" s="26"/>
      <c r="O1344" s="1"/>
      <c r="P1344" s="1"/>
      <c r="Q1344" s="1"/>
      <c r="R1344" s="1"/>
      <c r="S1344" s="1"/>
      <c r="T1344" s="1"/>
      <c r="U1344" s="1"/>
      <c r="V1344" s="5"/>
      <c r="W1344" s="5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37" t="e">
        <f>BQ1344+BP1344+BO1344+BN1344+BM1344+#REF!+#REF!+BG1344+BF1344+#REF!+BC1344+#REF!+#REF!+AY1344+#REF!+#REF!+#REF!+#REF!+AS1344+#REF!+#REF!+#REF!+#REF!+AM1344+AK1344+#REF!+#REF!+#REF!+AF1344+AD1344+AC1344+AB1344+BL1344+AA1344+Z1344+Y1344+X1344+U1344+T1344+S1344+R1344+Q1344+P1344+O1344+N1344+M1344+L1344+K1344+J1344+I1344+H1344</f>
        <v>#REF!</v>
      </c>
    </row>
    <row r="1345" spans="1:70" hidden="1">
      <c r="A1345" s="6" t="s">
        <v>2191</v>
      </c>
      <c r="B1345" s="6" t="s">
        <v>2192</v>
      </c>
      <c r="C1345" s="6" t="s">
        <v>7</v>
      </c>
      <c r="D1345" s="6" t="s">
        <v>18</v>
      </c>
      <c r="E1345" s="6" t="s">
        <v>21</v>
      </c>
      <c r="F1345" s="6" t="s">
        <v>2174</v>
      </c>
      <c r="G1345" s="6"/>
      <c r="H1345" s="1"/>
      <c r="I1345" s="5"/>
      <c r="J1345" s="5"/>
      <c r="K1345" s="1"/>
      <c r="L1345" s="5"/>
      <c r="M1345" s="5"/>
      <c r="N1345" s="26"/>
      <c r="O1345" s="1"/>
      <c r="P1345" s="1"/>
      <c r="Q1345" s="1"/>
      <c r="R1345" s="1"/>
      <c r="S1345" s="1"/>
      <c r="T1345" s="1"/>
      <c r="U1345" s="1"/>
      <c r="V1345" s="5"/>
      <c r="W1345" s="5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37" t="e">
        <f>BQ1345+BP1345+BO1345+BN1345+BM1345+#REF!+#REF!+BG1345+BF1345+#REF!+BC1345+#REF!+#REF!+AY1345+#REF!+#REF!+#REF!+#REF!+AS1345+#REF!+#REF!+#REF!+#REF!+AM1345+AK1345+#REF!+#REF!+#REF!+AF1345+AD1345+AC1345+AB1345+BL1345+AA1345+Z1345+Y1345+X1345+U1345+T1345+S1345+R1345+Q1345+P1345+O1345+N1345+M1345+L1345+K1345+J1345+I1345+H1345</f>
        <v>#REF!</v>
      </c>
    </row>
    <row r="1346" spans="1:70" hidden="1">
      <c r="A1346" s="6" t="s">
        <v>2193</v>
      </c>
      <c r="B1346" s="6" t="s">
        <v>2194</v>
      </c>
      <c r="C1346" s="6" t="s">
        <v>7</v>
      </c>
      <c r="D1346" s="6" t="s">
        <v>67</v>
      </c>
      <c r="E1346" s="6" t="s">
        <v>67</v>
      </c>
      <c r="F1346" s="6" t="s">
        <v>2174</v>
      </c>
      <c r="G1346" s="6"/>
      <c r="H1346" s="1"/>
      <c r="I1346" s="5"/>
      <c r="J1346" s="5"/>
      <c r="K1346" s="1"/>
      <c r="L1346" s="5"/>
      <c r="M1346" s="5"/>
      <c r="N1346" s="26"/>
      <c r="O1346" s="1"/>
      <c r="P1346" s="1"/>
      <c r="Q1346" s="1"/>
      <c r="R1346" s="1"/>
      <c r="S1346" s="1"/>
      <c r="T1346" s="1"/>
      <c r="U1346" s="1"/>
      <c r="V1346" s="5"/>
      <c r="W1346" s="5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37" t="e">
        <f>BQ1346+BP1346+BO1346+BN1346+BM1346+#REF!+#REF!+BG1346+BF1346+#REF!+BC1346+#REF!+#REF!+AY1346+#REF!+#REF!+#REF!+#REF!+AS1346+#REF!+#REF!+#REF!+#REF!+AM1346+AK1346+#REF!+#REF!+#REF!+AF1346+AD1346+AC1346+AB1346+BL1346+AA1346+Z1346+Y1346+X1346+U1346+T1346+S1346+R1346+Q1346+P1346+O1346+N1346+M1346+L1346+K1346+J1346+I1346+H1346</f>
        <v>#REF!</v>
      </c>
    </row>
    <row r="1347" spans="1:70" hidden="1">
      <c r="A1347" s="6" t="s">
        <v>2207</v>
      </c>
      <c r="B1347" s="6" t="s">
        <v>2208</v>
      </c>
      <c r="C1347" s="6" t="s">
        <v>151</v>
      </c>
      <c r="D1347" s="6"/>
      <c r="E1347" s="6" t="s">
        <v>152</v>
      </c>
      <c r="F1347" s="6" t="s">
        <v>2174</v>
      </c>
      <c r="G1347" s="6"/>
      <c r="H1347" s="1"/>
      <c r="I1347" s="5"/>
      <c r="J1347" s="5"/>
      <c r="K1347" s="1"/>
      <c r="L1347" s="5"/>
      <c r="M1347" s="5"/>
      <c r="N1347" s="26"/>
      <c r="O1347" s="1"/>
      <c r="P1347" s="1"/>
      <c r="Q1347" s="1"/>
      <c r="R1347" s="1"/>
      <c r="S1347" s="1"/>
      <c r="T1347" s="1"/>
      <c r="U1347" s="1"/>
      <c r="V1347" s="5"/>
      <c r="W1347" s="5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37" t="e">
        <f>BQ1347+BP1347+BO1347+BN1347+BM1347+#REF!+#REF!+BG1347+BF1347+#REF!+BC1347+#REF!+#REF!+AY1347+#REF!+#REF!+#REF!+#REF!+AS1347+#REF!+#REF!+#REF!+#REF!+AM1347+AK1347+#REF!+#REF!+#REF!+AF1347+AD1347+AC1347+AB1347+BL1347+AA1347+Z1347+Y1347+X1347+U1347+T1347+S1347+R1347+Q1347+P1347+O1347+N1347+M1347+L1347+K1347+J1347+I1347+H1347</f>
        <v>#REF!</v>
      </c>
    </row>
    <row r="1348" spans="1:70" hidden="1">
      <c r="A1348" s="6" t="s">
        <v>6658</v>
      </c>
      <c r="B1348" s="6" t="s">
        <v>6659</v>
      </c>
      <c r="C1348" s="6" t="s">
        <v>151</v>
      </c>
      <c r="D1348" s="6"/>
      <c r="E1348" s="6" t="s">
        <v>8186</v>
      </c>
      <c r="F1348" s="6" t="s">
        <v>2174</v>
      </c>
      <c r="G1348" s="6"/>
      <c r="H1348" s="1"/>
      <c r="I1348" s="5"/>
      <c r="J1348" s="5"/>
      <c r="K1348" s="1"/>
      <c r="L1348" s="5"/>
      <c r="M1348" s="5"/>
      <c r="N1348" s="26"/>
      <c r="O1348" s="1"/>
      <c r="P1348" s="1"/>
      <c r="Q1348" s="1"/>
      <c r="R1348" s="1"/>
      <c r="S1348" s="1"/>
      <c r="T1348" s="1"/>
      <c r="U1348" s="1"/>
      <c r="V1348" s="5"/>
      <c r="W1348" s="5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37" t="e">
        <f>BQ1348+BP1348+BO1348+BN1348+BM1348+#REF!+#REF!+BG1348+BF1348+#REF!+BC1348+#REF!+#REF!+AY1348+#REF!+#REF!+#REF!+#REF!+AS1348+#REF!+#REF!+#REF!+#REF!+AM1348+AK1348+#REF!+#REF!+#REF!+AF1348+AD1348+AC1348+AB1348+BL1348+AA1348+Z1348+Y1348+X1348+U1348+T1348+S1348+R1348+Q1348+P1348+O1348+N1348+M1348+L1348+K1348+J1348+I1348+H1348</f>
        <v>#REF!</v>
      </c>
    </row>
    <row r="1349" spans="1:70" hidden="1">
      <c r="A1349" s="6" t="s">
        <v>2209</v>
      </c>
      <c r="B1349" s="6" t="s">
        <v>2210</v>
      </c>
      <c r="C1349" s="6" t="s">
        <v>151</v>
      </c>
      <c r="D1349" s="6"/>
      <c r="E1349" s="6" t="s">
        <v>152</v>
      </c>
      <c r="F1349" s="6" t="s">
        <v>2174</v>
      </c>
      <c r="G1349" s="6"/>
      <c r="H1349" s="1"/>
      <c r="I1349" s="5"/>
      <c r="J1349" s="5"/>
      <c r="K1349" s="1"/>
      <c r="L1349" s="5"/>
      <c r="M1349" s="5"/>
      <c r="N1349" s="26"/>
      <c r="O1349" s="1"/>
      <c r="P1349" s="1"/>
      <c r="Q1349" s="1"/>
      <c r="R1349" s="1"/>
      <c r="S1349" s="1"/>
      <c r="T1349" s="1"/>
      <c r="U1349" s="1"/>
      <c r="V1349" s="5"/>
      <c r="W1349" s="5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37" t="e">
        <f>BQ1349+BP1349+BO1349+BN1349+BM1349+#REF!+#REF!+BG1349+BF1349+#REF!+BC1349+#REF!+#REF!+AY1349+#REF!+#REF!+#REF!+#REF!+AS1349+#REF!+#REF!+#REF!+#REF!+AM1349+AK1349+#REF!+#REF!+#REF!+AF1349+AD1349+AC1349+AB1349+BL1349+AA1349+Z1349+Y1349+X1349+U1349+T1349+S1349+R1349+Q1349+P1349+O1349+N1349+M1349+L1349+K1349+J1349+I1349+H1349</f>
        <v>#REF!</v>
      </c>
    </row>
    <row r="1350" spans="1:70" hidden="1">
      <c r="A1350" s="6" t="s">
        <v>6660</v>
      </c>
      <c r="B1350" s="6" t="s">
        <v>7709</v>
      </c>
      <c r="C1350" s="6" t="s">
        <v>151</v>
      </c>
      <c r="D1350" s="6"/>
      <c r="E1350" s="6" t="s">
        <v>8186</v>
      </c>
      <c r="F1350" s="6" t="s">
        <v>2174</v>
      </c>
      <c r="G1350" s="6"/>
      <c r="H1350" s="1"/>
      <c r="I1350" s="5"/>
      <c r="J1350" s="5"/>
      <c r="K1350" s="1"/>
      <c r="L1350" s="5"/>
      <c r="M1350" s="5"/>
      <c r="N1350" s="26"/>
      <c r="O1350" s="1"/>
      <c r="P1350" s="1"/>
      <c r="Q1350" s="1"/>
      <c r="R1350" s="1"/>
      <c r="S1350" s="1"/>
      <c r="T1350" s="1"/>
      <c r="U1350" s="1"/>
      <c r="V1350" s="5"/>
      <c r="W1350" s="5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37" t="e">
        <f>BQ1350+BP1350+BO1350+BN1350+BM1350+#REF!+#REF!+BG1350+BF1350+#REF!+BC1350+#REF!+#REF!+AY1350+#REF!+#REF!+#REF!+#REF!+AS1350+#REF!+#REF!+#REF!+#REF!+AM1350+AK1350+#REF!+#REF!+#REF!+AF1350+AD1350+AC1350+AB1350+BL1350+AA1350+Z1350+Y1350+X1350+U1350+T1350+S1350+R1350+Q1350+P1350+O1350+N1350+M1350+L1350+K1350+J1350+I1350+H1350</f>
        <v>#REF!</v>
      </c>
    </row>
    <row r="1351" spans="1:70" hidden="1">
      <c r="A1351" s="6" t="s">
        <v>2195</v>
      </c>
      <c r="B1351" s="6" t="s">
        <v>2196</v>
      </c>
      <c r="C1351" s="6" t="s">
        <v>7</v>
      </c>
      <c r="D1351" s="6" t="s">
        <v>67</v>
      </c>
      <c r="E1351" s="6" t="s">
        <v>67</v>
      </c>
      <c r="F1351" s="6" t="s">
        <v>2174</v>
      </c>
      <c r="G1351" s="6"/>
      <c r="H1351" s="1"/>
      <c r="I1351" s="5"/>
      <c r="J1351" s="5"/>
      <c r="K1351" s="1"/>
      <c r="L1351" s="5"/>
      <c r="M1351" s="5"/>
      <c r="N1351" s="26"/>
      <c r="O1351" s="1"/>
      <c r="P1351" s="1"/>
      <c r="Q1351" s="1"/>
      <c r="R1351" s="1"/>
      <c r="S1351" s="1"/>
      <c r="T1351" s="1"/>
      <c r="U1351" s="1"/>
      <c r="V1351" s="5"/>
      <c r="W1351" s="5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37" t="e">
        <f>BQ1351+BP1351+BO1351+BN1351+BM1351+#REF!+#REF!+BG1351+BF1351+#REF!+BC1351+#REF!+#REF!+AY1351+#REF!+#REF!+#REF!+#REF!+AS1351+#REF!+#REF!+#REF!+#REF!+AM1351+AK1351+#REF!+#REF!+#REF!+AF1351+AD1351+AC1351+AB1351+BL1351+AA1351+Z1351+Y1351+X1351+U1351+T1351+S1351+R1351+Q1351+P1351+O1351+N1351+M1351+L1351+K1351+J1351+I1351+H1351</f>
        <v>#REF!</v>
      </c>
    </row>
    <row r="1352" spans="1:70" hidden="1">
      <c r="A1352" s="6" t="s">
        <v>2197</v>
      </c>
      <c r="B1352" s="6" t="s">
        <v>2198</v>
      </c>
      <c r="C1352" s="6" t="s">
        <v>7</v>
      </c>
      <c r="D1352" s="6" t="s">
        <v>67</v>
      </c>
      <c r="E1352" s="6" t="s">
        <v>67</v>
      </c>
      <c r="F1352" s="6" t="s">
        <v>2174</v>
      </c>
      <c r="G1352" s="6"/>
      <c r="H1352" s="1"/>
      <c r="I1352" s="5"/>
      <c r="J1352" s="5"/>
      <c r="K1352" s="1"/>
      <c r="L1352" s="5"/>
      <c r="M1352" s="5"/>
      <c r="N1352" s="26"/>
      <c r="O1352" s="1"/>
      <c r="P1352" s="1"/>
      <c r="Q1352" s="1"/>
      <c r="R1352" s="1"/>
      <c r="S1352" s="1"/>
      <c r="T1352" s="1"/>
      <c r="U1352" s="1"/>
      <c r="V1352" s="5"/>
      <c r="W1352" s="5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37" t="e">
        <f>BQ1352+BP1352+BO1352+BN1352+BM1352+#REF!+#REF!+BG1352+BF1352+#REF!+BC1352+#REF!+#REF!+AY1352+#REF!+#REF!+#REF!+#REF!+AS1352+#REF!+#REF!+#REF!+#REF!+AM1352+AK1352+#REF!+#REF!+#REF!+AF1352+AD1352+AC1352+AB1352+BL1352+AA1352+Z1352+Y1352+X1352+U1352+T1352+S1352+R1352+Q1352+P1352+O1352+N1352+M1352+L1352+K1352+J1352+I1352+H1352</f>
        <v>#REF!</v>
      </c>
    </row>
    <row r="1353" spans="1:70" hidden="1">
      <c r="A1353" s="6" t="s">
        <v>2211</v>
      </c>
      <c r="B1353" s="6" t="s">
        <v>2212</v>
      </c>
      <c r="C1353" s="6" t="s">
        <v>151</v>
      </c>
      <c r="D1353" s="6"/>
      <c r="E1353" s="6" t="s">
        <v>152</v>
      </c>
      <c r="F1353" s="6" t="s">
        <v>2174</v>
      </c>
      <c r="G1353" s="6"/>
      <c r="H1353" s="1"/>
      <c r="I1353" s="5"/>
      <c r="J1353" s="5"/>
      <c r="K1353" s="1"/>
      <c r="L1353" s="5"/>
      <c r="M1353" s="5"/>
      <c r="N1353" s="26"/>
      <c r="O1353" s="1"/>
      <c r="P1353" s="1"/>
      <c r="Q1353" s="1"/>
      <c r="R1353" s="1"/>
      <c r="S1353" s="1"/>
      <c r="T1353" s="1"/>
      <c r="U1353" s="1"/>
      <c r="V1353" s="5"/>
      <c r="W1353" s="5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37" t="e">
        <f>BQ1353+BP1353+BO1353+BN1353+BM1353+#REF!+#REF!+BG1353+BF1353+#REF!+BC1353+#REF!+#REF!+AY1353+#REF!+#REF!+#REF!+#REF!+AS1353+#REF!+#REF!+#REF!+#REF!+AM1353+AK1353+#REF!+#REF!+#REF!+AF1353+AD1353+AC1353+AB1353+BL1353+AA1353+Z1353+Y1353+X1353+U1353+T1353+S1353+R1353+Q1353+P1353+O1353+N1353+M1353+L1353+K1353+J1353+I1353+H1353</f>
        <v>#REF!</v>
      </c>
    </row>
    <row r="1354" spans="1:70" hidden="1">
      <c r="A1354" s="6" t="s">
        <v>2213</v>
      </c>
      <c r="B1354" s="6" t="s">
        <v>2214</v>
      </c>
      <c r="C1354" s="6" t="s">
        <v>151</v>
      </c>
      <c r="D1354" s="6"/>
      <c r="E1354" s="6" t="s">
        <v>152</v>
      </c>
      <c r="F1354" s="6" t="s">
        <v>2174</v>
      </c>
      <c r="G1354" s="6"/>
      <c r="H1354" s="1"/>
      <c r="I1354" s="5"/>
      <c r="J1354" s="5"/>
      <c r="K1354" s="1"/>
      <c r="L1354" s="5"/>
      <c r="M1354" s="5"/>
      <c r="N1354" s="26"/>
      <c r="O1354" s="1"/>
      <c r="P1354" s="1"/>
      <c r="Q1354" s="1"/>
      <c r="R1354" s="1"/>
      <c r="S1354" s="1"/>
      <c r="T1354" s="1"/>
      <c r="U1354" s="1"/>
      <c r="V1354" s="5"/>
      <c r="W1354" s="5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37" t="e">
        <f>BQ1354+BP1354+BO1354+BN1354+BM1354+#REF!+#REF!+BG1354+BF1354+#REF!+BC1354+#REF!+#REF!+AY1354+#REF!+#REF!+#REF!+#REF!+AS1354+#REF!+#REF!+#REF!+#REF!+AM1354+AK1354+#REF!+#REF!+#REF!+AF1354+AD1354+AC1354+AB1354+BL1354+AA1354+Z1354+Y1354+X1354+U1354+T1354+S1354+R1354+Q1354+P1354+O1354+N1354+M1354+L1354+K1354+J1354+I1354+H1354</f>
        <v>#REF!</v>
      </c>
    </row>
    <row r="1355" spans="1:70" hidden="1">
      <c r="A1355" s="6" t="s">
        <v>7318</v>
      </c>
      <c r="B1355" s="6" t="s">
        <v>7710</v>
      </c>
      <c r="C1355" s="6" t="s">
        <v>151</v>
      </c>
      <c r="D1355" s="6"/>
      <c r="E1355" s="6" t="s">
        <v>8202</v>
      </c>
      <c r="F1355" s="6" t="s">
        <v>2174</v>
      </c>
      <c r="G1355" s="6"/>
      <c r="H1355" s="1"/>
      <c r="I1355" s="5"/>
      <c r="J1355" s="5"/>
      <c r="K1355" s="1"/>
      <c r="L1355" s="5"/>
      <c r="M1355" s="5"/>
      <c r="N1355" s="26"/>
      <c r="O1355" s="1"/>
      <c r="P1355" s="1"/>
      <c r="Q1355" s="1"/>
      <c r="R1355" s="1"/>
      <c r="S1355" s="1"/>
      <c r="T1355" s="1"/>
      <c r="U1355" s="1"/>
      <c r="V1355" s="5"/>
      <c r="W1355" s="5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37" t="e">
        <f>BQ1355+BP1355+BO1355+BN1355+BM1355+#REF!+#REF!+BG1355+BF1355+#REF!+BC1355+#REF!+#REF!+AY1355+#REF!+#REF!+#REF!+#REF!+AS1355+#REF!+#REF!+#REF!+#REF!+AM1355+AK1355+#REF!+#REF!+#REF!+AF1355+AD1355+AC1355+AB1355+BL1355+AA1355+Z1355+Y1355+X1355+U1355+T1355+S1355+R1355+Q1355+P1355+O1355+N1355+M1355+L1355+K1355+J1355+I1355+H1355</f>
        <v>#REF!</v>
      </c>
    </row>
    <row r="1356" spans="1:70" hidden="1">
      <c r="A1356" s="6" t="s">
        <v>6661</v>
      </c>
      <c r="B1356" s="6" t="s">
        <v>7711</v>
      </c>
      <c r="C1356" s="6" t="s">
        <v>151</v>
      </c>
      <c r="D1356" s="6"/>
      <c r="E1356" s="6" t="s">
        <v>8186</v>
      </c>
      <c r="F1356" s="6" t="s">
        <v>2174</v>
      </c>
      <c r="G1356" s="6"/>
      <c r="H1356" s="1"/>
      <c r="I1356" s="5"/>
      <c r="J1356" s="5"/>
      <c r="K1356" s="1"/>
      <c r="L1356" s="5"/>
      <c r="M1356" s="5"/>
      <c r="N1356" s="26"/>
      <c r="O1356" s="1"/>
      <c r="P1356" s="1"/>
      <c r="Q1356" s="1"/>
      <c r="R1356" s="1"/>
      <c r="S1356" s="1"/>
      <c r="T1356" s="1"/>
      <c r="U1356" s="1"/>
      <c r="V1356" s="5"/>
      <c r="W1356" s="5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37" t="e">
        <f>BQ1356+BP1356+BO1356+BN1356+BM1356+#REF!+#REF!+BG1356+BF1356+#REF!+BC1356+#REF!+#REF!+AY1356+#REF!+#REF!+#REF!+#REF!+AS1356+#REF!+#REF!+#REF!+#REF!+AM1356+AK1356+#REF!+#REF!+#REF!+AF1356+AD1356+AC1356+AB1356+BL1356+AA1356+Z1356+Y1356+X1356+U1356+T1356+S1356+R1356+Q1356+P1356+O1356+N1356+M1356+L1356+K1356+J1356+I1356+H1356</f>
        <v>#REF!</v>
      </c>
    </row>
    <row r="1357" spans="1:70" hidden="1">
      <c r="A1357" s="6" t="s">
        <v>2215</v>
      </c>
      <c r="B1357" s="6" t="s">
        <v>2216</v>
      </c>
      <c r="C1357" s="6" t="s">
        <v>151</v>
      </c>
      <c r="D1357" s="6"/>
      <c r="E1357" s="6" t="s">
        <v>152</v>
      </c>
      <c r="F1357" s="6" t="s">
        <v>2174</v>
      </c>
      <c r="G1357" s="6"/>
      <c r="H1357" s="1"/>
      <c r="I1357" s="5"/>
      <c r="J1357" s="5"/>
      <c r="K1357" s="1"/>
      <c r="L1357" s="5"/>
      <c r="M1357" s="5"/>
      <c r="N1357" s="26"/>
      <c r="O1357" s="1"/>
      <c r="P1357" s="1"/>
      <c r="Q1357" s="1"/>
      <c r="R1357" s="1"/>
      <c r="S1357" s="1"/>
      <c r="T1357" s="1"/>
      <c r="U1357" s="1"/>
      <c r="V1357" s="5"/>
      <c r="W1357" s="5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37" t="e">
        <f>BQ1357+BP1357+BO1357+BN1357+BM1357+#REF!+#REF!+BG1357+BF1357+#REF!+BC1357+#REF!+#REF!+AY1357+#REF!+#REF!+#REF!+#REF!+AS1357+#REF!+#REF!+#REF!+#REF!+AM1357+AK1357+#REF!+#REF!+#REF!+AF1357+AD1357+AC1357+AB1357+BL1357+AA1357+Z1357+Y1357+X1357+U1357+T1357+S1357+R1357+Q1357+P1357+O1357+N1357+M1357+L1357+K1357+J1357+I1357+H1357</f>
        <v>#REF!</v>
      </c>
    </row>
    <row r="1358" spans="1:70" hidden="1">
      <c r="A1358" s="6" t="s">
        <v>2217</v>
      </c>
      <c r="B1358" s="6" t="s">
        <v>2218</v>
      </c>
      <c r="C1358" s="6" t="s">
        <v>151</v>
      </c>
      <c r="D1358" s="6"/>
      <c r="E1358" s="6" t="s">
        <v>152</v>
      </c>
      <c r="F1358" s="6" t="s">
        <v>2174</v>
      </c>
      <c r="G1358" s="6"/>
      <c r="H1358" s="1"/>
      <c r="I1358" s="5"/>
      <c r="J1358" s="5"/>
      <c r="K1358" s="1"/>
      <c r="L1358" s="5"/>
      <c r="M1358" s="5"/>
      <c r="N1358" s="26"/>
      <c r="O1358" s="1"/>
      <c r="P1358" s="1"/>
      <c r="Q1358" s="1"/>
      <c r="R1358" s="1"/>
      <c r="S1358" s="1"/>
      <c r="T1358" s="1"/>
      <c r="U1358" s="1"/>
      <c r="V1358" s="5"/>
      <c r="W1358" s="5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37" t="e">
        <f>BQ1358+BP1358+BO1358+BN1358+BM1358+#REF!+#REF!+BG1358+BF1358+#REF!+BC1358+#REF!+#REF!+AY1358+#REF!+#REF!+#REF!+#REF!+AS1358+#REF!+#REF!+#REF!+#REF!+AM1358+AK1358+#REF!+#REF!+#REF!+AF1358+AD1358+AC1358+AB1358+BL1358+AA1358+Z1358+Y1358+X1358+U1358+T1358+S1358+R1358+Q1358+P1358+O1358+N1358+M1358+L1358+K1358+J1358+I1358+H1358</f>
        <v>#REF!</v>
      </c>
    </row>
    <row r="1359" spans="1:70" hidden="1">
      <c r="A1359" s="6" t="s">
        <v>2219</v>
      </c>
      <c r="B1359" s="6" t="s">
        <v>2220</v>
      </c>
      <c r="C1359" s="6" t="s">
        <v>151</v>
      </c>
      <c r="D1359" s="6"/>
      <c r="E1359" s="6" t="s">
        <v>152</v>
      </c>
      <c r="F1359" s="6" t="s">
        <v>2174</v>
      </c>
      <c r="G1359" s="6"/>
      <c r="H1359" s="1"/>
      <c r="I1359" s="5"/>
      <c r="J1359" s="5"/>
      <c r="K1359" s="1"/>
      <c r="L1359" s="5"/>
      <c r="M1359" s="5"/>
      <c r="N1359" s="26"/>
      <c r="O1359" s="1"/>
      <c r="P1359" s="1"/>
      <c r="Q1359" s="1"/>
      <c r="R1359" s="1"/>
      <c r="S1359" s="1"/>
      <c r="T1359" s="1"/>
      <c r="U1359" s="1"/>
      <c r="V1359" s="5"/>
      <c r="W1359" s="5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37" t="e">
        <f>BQ1359+BP1359+BO1359+BN1359+BM1359+#REF!+#REF!+BG1359+BF1359+#REF!+BC1359+#REF!+#REF!+AY1359+#REF!+#REF!+#REF!+#REF!+AS1359+#REF!+#REF!+#REF!+#REF!+AM1359+AK1359+#REF!+#REF!+#REF!+AF1359+AD1359+AC1359+AB1359+BL1359+AA1359+Z1359+Y1359+X1359+U1359+T1359+S1359+R1359+Q1359+P1359+O1359+N1359+M1359+L1359+K1359+J1359+I1359+H1359</f>
        <v>#REF!</v>
      </c>
    </row>
    <row r="1360" spans="1:70" hidden="1">
      <c r="A1360" s="6" t="s">
        <v>2221</v>
      </c>
      <c r="B1360" s="6" t="s">
        <v>2222</v>
      </c>
      <c r="C1360" s="6" t="s">
        <v>151</v>
      </c>
      <c r="D1360" s="6"/>
      <c r="E1360" s="6" t="s">
        <v>152</v>
      </c>
      <c r="F1360" s="6" t="s">
        <v>2174</v>
      </c>
      <c r="G1360" s="6"/>
      <c r="H1360" s="1"/>
      <c r="I1360" s="5"/>
      <c r="J1360" s="5"/>
      <c r="K1360" s="1"/>
      <c r="L1360" s="5"/>
      <c r="M1360" s="5"/>
      <c r="N1360" s="26"/>
      <c r="O1360" s="1"/>
      <c r="P1360" s="1"/>
      <c r="Q1360" s="1"/>
      <c r="R1360" s="1"/>
      <c r="S1360" s="1"/>
      <c r="T1360" s="1"/>
      <c r="U1360" s="1"/>
      <c r="V1360" s="5"/>
      <c r="W1360" s="5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37" t="e">
        <f>BQ1360+BP1360+BO1360+BN1360+BM1360+#REF!+#REF!+BG1360+BF1360+#REF!+BC1360+#REF!+#REF!+AY1360+#REF!+#REF!+#REF!+#REF!+AS1360+#REF!+#REF!+#REF!+#REF!+AM1360+AK1360+#REF!+#REF!+#REF!+AF1360+AD1360+AC1360+AB1360+BL1360+AA1360+Z1360+Y1360+X1360+U1360+T1360+S1360+R1360+Q1360+P1360+O1360+N1360+M1360+L1360+K1360+J1360+I1360+H1360</f>
        <v>#REF!</v>
      </c>
    </row>
    <row r="1361" spans="1:70" hidden="1">
      <c r="A1361" s="6" t="s">
        <v>2223</v>
      </c>
      <c r="B1361" s="6" t="s">
        <v>2224</v>
      </c>
      <c r="C1361" s="6" t="s">
        <v>151</v>
      </c>
      <c r="D1361" s="6"/>
      <c r="E1361" s="6" t="s">
        <v>152</v>
      </c>
      <c r="F1361" s="6" t="s">
        <v>2174</v>
      </c>
      <c r="G1361" s="6"/>
      <c r="H1361" s="1"/>
      <c r="I1361" s="5"/>
      <c r="J1361" s="5"/>
      <c r="K1361" s="1"/>
      <c r="L1361" s="5"/>
      <c r="M1361" s="5"/>
      <c r="N1361" s="26"/>
      <c r="O1361" s="1"/>
      <c r="P1361" s="1"/>
      <c r="Q1361" s="1"/>
      <c r="R1361" s="1"/>
      <c r="S1361" s="1"/>
      <c r="T1361" s="1"/>
      <c r="U1361" s="1"/>
      <c r="V1361" s="5"/>
      <c r="W1361" s="5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37" t="e">
        <f>BQ1361+BP1361+BO1361+BN1361+BM1361+#REF!+#REF!+BG1361+BF1361+#REF!+BC1361+#REF!+#REF!+AY1361+#REF!+#REF!+#REF!+#REF!+AS1361+#REF!+#REF!+#REF!+#REF!+AM1361+AK1361+#REF!+#REF!+#REF!+AF1361+AD1361+AC1361+AB1361+BL1361+AA1361+Z1361+Y1361+X1361+U1361+T1361+S1361+R1361+Q1361+P1361+O1361+N1361+M1361+L1361+K1361+J1361+I1361+H1361</f>
        <v>#REF!</v>
      </c>
    </row>
    <row r="1362" spans="1:70" hidden="1">
      <c r="A1362" s="6" t="s">
        <v>7319</v>
      </c>
      <c r="B1362" s="6" t="s">
        <v>7712</v>
      </c>
      <c r="C1362" s="6" t="s">
        <v>151</v>
      </c>
      <c r="D1362" s="6"/>
      <c r="E1362" s="6" t="s">
        <v>8185</v>
      </c>
      <c r="F1362" s="6" t="s">
        <v>2174</v>
      </c>
      <c r="G1362" s="6"/>
      <c r="H1362" s="1"/>
      <c r="I1362" s="5"/>
      <c r="J1362" s="5"/>
      <c r="K1362" s="1"/>
      <c r="L1362" s="5"/>
      <c r="M1362" s="5"/>
      <c r="N1362" s="26"/>
      <c r="O1362" s="1"/>
      <c r="P1362" s="1"/>
      <c r="Q1362" s="1"/>
      <c r="R1362" s="1"/>
      <c r="S1362" s="1"/>
      <c r="T1362" s="1"/>
      <c r="U1362" s="1"/>
      <c r="V1362" s="5"/>
      <c r="W1362" s="5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37" t="e">
        <f>BQ1362+BP1362+BO1362+BN1362+BM1362+#REF!+#REF!+BG1362+BF1362+#REF!+BC1362+#REF!+#REF!+AY1362+#REF!+#REF!+#REF!+#REF!+AS1362+#REF!+#REF!+#REF!+#REF!+AM1362+AK1362+#REF!+#REF!+#REF!+AF1362+AD1362+AC1362+AB1362+BL1362+AA1362+Z1362+Y1362+X1362+U1362+T1362+S1362+R1362+Q1362+P1362+O1362+N1362+M1362+L1362+K1362+J1362+I1362+H1362</f>
        <v>#REF!</v>
      </c>
    </row>
    <row r="1363" spans="1:70" hidden="1">
      <c r="A1363" s="6" t="s">
        <v>7320</v>
      </c>
      <c r="B1363" s="6" t="s">
        <v>7713</v>
      </c>
      <c r="C1363" s="6" t="s">
        <v>151</v>
      </c>
      <c r="D1363" s="6"/>
      <c r="E1363" s="6" t="s">
        <v>8185</v>
      </c>
      <c r="F1363" s="6" t="s">
        <v>2174</v>
      </c>
      <c r="G1363" s="6"/>
      <c r="H1363" s="1"/>
      <c r="I1363" s="5"/>
      <c r="J1363" s="5"/>
      <c r="K1363" s="1"/>
      <c r="L1363" s="5"/>
      <c r="M1363" s="5"/>
      <c r="N1363" s="26"/>
      <c r="O1363" s="1"/>
      <c r="P1363" s="1"/>
      <c r="Q1363" s="1"/>
      <c r="R1363" s="1"/>
      <c r="S1363" s="1"/>
      <c r="T1363" s="1"/>
      <c r="U1363" s="1"/>
      <c r="V1363" s="5"/>
      <c r="W1363" s="5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37" t="e">
        <f>BQ1363+BP1363+BO1363+BN1363+BM1363+#REF!+#REF!+BG1363+BF1363+#REF!+BC1363+#REF!+#REF!+AY1363+#REF!+#REF!+#REF!+#REF!+AS1363+#REF!+#REF!+#REF!+#REF!+AM1363+AK1363+#REF!+#REF!+#REF!+AF1363+AD1363+AC1363+AB1363+BL1363+AA1363+Z1363+Y1363+X1363+U1363+T1363+S1363+R1363+Q1363+P1363+O1363+N1363+M1363+L1363+K1363+J1363+I1363+H1363</f>
        <v>#REF!</v>
      </c>
    </row>
    <row r="1364" spans="1:70" hidden="1">
      <c r="A1364" s="7" t="s">
        <v>2225</v>
      </c>
      <c r="B1364" s="7" t="s">
        <v>2226</v>
      </c>
      <c r="C1364" s="7" t="s">
        <v>7</v>
      </c>
      <c r="D1364" s="7" t="s">
        <v>8180</v>
      </c>
      <c r="E1364" s="7" t="s">
        <v>21</v>
      </c>
      <c r="F1364" s="7" t="s">
        <v>2227</v>
      </c>
      <c r="G1364" s="25"/>
      <c r="H1364" s="1"/>
      <c r="I1364" s="1"/>
      <c r="J1364" s="5"/>
      <c r="K1364" s="1"/>
      <c r="L1364" s="5"/>
      <c r="M1364" s="1"/>
      <c r="N1364" s="26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37">
        <f t="shared" ref="BR1364:BR1366" si="16">BQ1364+BP1364+BO1364+BN1364+BM1364+BG1364+BF1364+BC1364+AY1364+AS1364+AM1364+AL1364+AK1364+AF1364+AE1364+AD1364+AC1364+AB1364+++BK1364+BL1364+AA1364+Z1364+Y1364+X1364+V1364+U1364+T1364+S1364+R1364+Q1364+P1364+O1364+N1364+M1364+L1364+K1364+J1364+I1364+H1364+G1364</f>
        <v>0</v>
      </c>
    </row>
    <row r="1365" spans="1:70" hidden="1">
      <c r="A1365" s="7" t="s">
        <v>2228</v>
      </c>
      <c r="B1365" s="7" t="s">
        <v>2229</v>
      </c>
      <c r="C1365" s="7" t="s">
        <v>7</v>
      </c>
      <c r="D1365" s="7" t="s">
        <v>8180</v>
      </c>
      <c r="E1365" s="7" t="s">
        <v>21</v>
      </c>
      <c r="F1365" s="7" t="s">
        <v>2227</v>
      </c>
      <c r="G1365" s="25"/>
      <c r="H1365" s="1"/>
      <c r="I1365" s="5"/>
      <c r="J1365" s="5"/>
      <c r="K1365" s="1"/>
      <c r="L1365" s="5"/>
      <c r="M1365" s="5"/>
      <c r="N1365" s="26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37">
        <f t="shared" si="16"/>
        <v>0</v>
      </c>
    </row>
    <row r="1366" spans="1:70" hidden="1">
      <c r="A1366" s="7" t="s">
        <v>2230</v>
      </c>
      <c r="B1366" s="7" t="s">
        <v>2231</v>
      </c>
      <c r="C1366" s="7" t="s">
        <v>7</v>
      </c>
      <c r="D1366" s="7" t="s">
        <v>8180</v>
      </c>
      <c r="E1366" s="7" t="s">
        <v>13</v>
      </c>
      <c r="F1366" s="7" t="s">
        <v>2227</v>
      </c>
      <c r="G1366" s="25"/>
      <c r="H1366" s="1"/>
      <c r="I1366" s="5"/>
      <c r="J1366" s="5"/>
      <c r="K1366" s="1"/>
      <c r="L1366" s="5"/>
      <c r="M1366" s="5"/>
      <c r="N1366" s="26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37">
        <f t="shared" si="16"/>
        <v>0</v>
      </c>
    </row>
    <row r="1367" spans="1:70" hidden="1">
      <c r="A1367" s="6" t="s">
        <v>2234</v>
      </c>
      <c r="B1367" s="6" t="s">
        <v>2235</v>
      </c>
      <c r="C1367" s="6" t="s">
        <v>151</v>
      </c>
      <c r="D1367" s="6"/>
      <c r="E1367" s="6" t="s">
        <v>152</v>
      </c>
      <c r="F1367" s="6" t="s">
        <v>2227</v>
      </c>
      <c r="G1367" s="6"/>
      <c r="H1367" s="1"/>
      <c r="I1367" s="5"/>
      <c r="J1367" s="5"/>
      <c r="K1367" s="1"/>
      <c r="L1367" s="5"/>
      <c r="M1367" s="5"/>
      <c r="N1367" s="26"/>
      <c r="O1367" s="1"/>
      <c r="P1367" s="1"/>
      <c r="Q1367" s="1"/>
      <c r="R1367" s="1"/>
      <c r="S1367" s="1"/>
      <c r="T1367" s="1"/>
      <c r="U1367" s="1"/>
      <c r="V1367" s="5"/>
      <c r="W1367" s="5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37" t="e">
        <f>BQ1367+BP1367+BO1367+BN1367+BM1367+#REF!+#REF!+BG1367+BF1367+#REF!+BC1367+#REF!+#REF!+AY1367+#REF!+#REF!+#REF!+#REF!+AS1367+#REF!+#REF!+#REF!+#REF!+AM1367+AK1367+#REF!+#REF!+#REF!+AF1367+AD1367+AC1367+AB1367+BL1367+AA1367+Z1367+Y1367+X1367+U1367+T1367+S1367+R1367+Q1367+P1367+O1367+N1367+M1367+L1367+K1367+J1367+I1367+H1367</f>
        <v>#REF!</v>
      </c>
    </row>
    <row r="1368" spans="1:70" hidden="1">
      <c r="A1368" s="6" t="s">
        <v>2236</v>
      </c>
      <c r="B1368" s="6" t="s">
        <v>2237</v>
      </c>
      <c r="C1368" s="6" t="s">
        <v>151</v>
      </c>
      <c r="D1368" s="6"/>
      <c r="E1368" s="6" t="s">
        <v>152</v>
      </c>
      <c r="F1368" s="6" t="s">
        <v>2227</v>
      </c>
      <c r="G1368" s="6"/>
      <c r="H1368" s="1"/>
      <c r="I1368" s="5"/>
      <c r="J1368" s="5"/>
      <c r="K1368" s="1"/>
      <c r="L1368" s="5"/>
      <c r="M1368" s="5"/>
      <c r="N1368" s="26"/>
      <c r="O1368" s="1"/>
      <c r="P1368" s="1"/>
      <c r="Q1368" s="1"/>
      <c r="R1368" s="1"/>
      <c r="S1368" s="1"/>
      <c r="T1368" s="1"/>
      <c r="U1368" s="1"/>
      <c r="V1368" s="5"/>
      <c r="W1368" s="5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37" t="e">
        <f>BQ1368+BP1368+BO1368+BN1368+BM1368+#REF!+#REF!+BG1368+BF1368+#REF!+BC1368+#REF!+#REF!+AY1368+#REF!+#REF!+#REF!+#REF!+AS1368+#REF!+#REF!+#REF!+#REF!+AM1368+AK1368+#REF!+#REF!+#REF!+AF1368+AD1368+AC1368+AB1368+BL1368+AA1368+Z1368+Y1368+X1368+U1368+T1368+S1368+R1368+Q1368+P1368+O1368+N1368+M1368+L1368+K1368+J1368+I1368+H1368</f>
        <v>#REF!</v>
      </c>
    </row>
    <row r="1369" spans="1:70" hidden="1">
      <c r="A1369" s="6" t="s">
        <v>2238</v>
      </c>
      <c r="B1369" s="6" t="s">
        <v>2239</v>
      </c>
      <c r="C1369" s="6" t="s">
        <v>151</v>
      </c>
      <c r="D1369" s="6"/>
      <c r="E1369" s="6" t="s">
        <v>152</v>
      </c>
      <c r="F1369" s="6" t="s">
        <v>2227</v>
      </c>
      <c r="G1369" s="6"/>
      <c r="H1369" s="1"/>
      <c r="I1369" s="5"/>
      <c r="J1369" s="5"/>
      <c r="K1369" s="1"/>
      <c r="L1369" s="5"/>
      <c r="M1369" s="5"/>
      <c r="N1369" s="26"/>
      <c r="O1369" s="1"/>
      <c r="P1369" s="1"/>
      <c r="Q1369" s="1"/>
      <c r="R1369" s="1"/>
      <c r="S1369" s="1"/>
      <c r="T1369" s="1"/>
      <c r="U1369" s="1"/>
      <c r="V1369" s="5"/>
      <c r="W1369" s="5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37" t="e">
        <f>BQ1369+BP1369+BO1369+BN1369+BM1369+#REF!+#REF!+BG1369+BF1369+#REF!+BC1369+#REF!+#REF!+AY1369+#REF!+#REF!+#REF!+#REF!+AS1369+#REF!+#REF!+#REF!+#REF!+AM1369+AK1369+#REF!+#REF!+#REF!+AF1369+AD1369+AC1369+AB1369+BL1369+AA1369+Z1369+Y1369+X1369+U1369+T1369+S1369+R1369+Q1369+P1369+O1369+N1369+M1369+L1369+K1369+J1369+I1369+H1369</f>
        <v>#REF!</v>
      </c>
    </row>
    <row r="1370" spans="1:70" hidden="1">
      <c r="A1370" s="6" t="s">
        <v>6662</v>
      </c>
      <c r="B1370" s="6" t="s">
        <v>7714</v>
      </c>
      <c r="C1370" s="6" t="s">
        <v>151</v>
      </c>
      <c r="D1370" s="6"/>
      <c r="E1370" s="6" t="s">
        <v>8186</v>
      </c>
      <c r="F1370" s="6" t="s">
        <v>2227</v>
      </c>
      <c r="G1370" s="6"/>
      <c r="H1370" s="1"/>
      <c r="I1370" s="5"/>
      <c r="J1370" s="5"/>
      <c r="K1370" s="1"/>
      <c r="L1370" s="5"/>
      <c r="M1370" s="5"/>
      <c r="N1370" s="26"/>
      <c r="O1370" s="1"/>
      <c r="P1370" s="1"/>
      <c r="Q1370" s="1"/>
      <c r="R1370" s="1"/>
      <c r="S1370" s="1"/>
      <c r="T1370" s="1"/>
      <c r="U1370" s="1"/>
      <c r="V1370" s="5"/>
      <c r="W1370" s="5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37" t="e">
        <f>BQ1370+BP1370+BO1370+BN1370+BM1370+#REF!+#REF!+BG1370+BF1370+#REF!+BC1370+#REF!+#REF!+AY1370+#REF!+#REF!+#REF!+#REF!+AS1370+#REF!+#REF!+#REF!+#REF!+AM1370+AK1370+#REF!+#REF!+#REF!+AF1370+AD1370+AC1370+AB1370+BL1370+AA1370+Z1370+Y1370+X1370+U1370+T1370+S1370+R1370+Q1370+P1370+O1370+N1370+M1370+L1370+K1370+J1370+I1370+H1370</f>
        <v>#REF!</v>
      </c>
    </row>
    <row r="1371" spans="1:70" hidden="1">
      <c r="A1371" s="6" t="s">
        <v>2240</v>
      </c>
      <c r="B1371" s="6" t="s">
        <v>2241</v>
      </c>
      <c r="C1371" s="6" t="s">
        <v>151</v>
      </c>
      <c r="D1371" s="6"/>
      <c r="E1371" s="6" t="s">
        <v>152</v>
      </c>
      <c r="F1371" s="6" t="s">
        <v>2227</v>
      </c>
      <c r="G1371" s="6"/>
      <c r="H1371" s="1"/>
      <c r="I1371" s="5"/>
      <c r="J1371" s="5"/>
      <c r="K1371" s="1"/>
      <c r="L1371" s="5"/>
      <c r="M1371" s="5"/>
      <c r="N1371" s="26"/>
      <c r="O1371" s="1"/>
      <c r="P1371" s="1"/>
      <c r="Q1371" s="1"/>
      <c r="R1371" s="1"/>
      <c r="S1371" s="1"/>
      <c r="T1371" s="1"/>
      <c r="U1371" s="1"/>
      <c r="V1371" s="5"/>
      <c r="W1371" s="5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37" t="e">
        <f>BQ1371+BP1371+BO1371+BN1371+BM1371+#REF!+#REF!+BG1371+BF1371+#REF!+BC1371+#REF!+#REF!+AY1371+#REF!+#REF!+#REF!+#REF!+AS1371+#REF!+#REF!+#REF!+#REF!+AM1371+AK1371+#REF!+#REF!+#REF!+AF1371+AD1371+AC1371+AB1371+BL1371+AA1371+Z1371+Y1371+X1371+U1371+T1371+S1371+R1371+Q1371+P1371+O1371+N1371+M1371+L1371+K1371+J1371+I1371+H1371</f>
        <v>#REF!</v>
      </c>
    </row>
    <row r="1372" spans="1:70" hidden="1">
      <c r="A1372" s="6" t="s">
        <v>2242</v>
      </c>
      <c r="B1372" s="6" t="s">
        <v>2243</v>
      </c>
      <c r="C1372" s="6" t="s">
        <v>151</v>
      </c>
      <c r="D1372" s="6"/>
      <c r="E1372" s="6" t="s">
        <v>152</v>
      </c>
      <c r="F1372" s="6" t="s">
        <v>2227</v>
      </c>
      <c r="G1372" s="6"/>
      <c r="H1372" s="1"/>
      <c r="I1372" s="5"/>
      <c r="J1372" s="5"/>
      <c r="K1372" s="1"/>
      <c r="L1372" s="5"/>
      <c r="M1372" s="5"/>
      <c r="N1372" s="26"/>
      <c r="O1372" s="1"/>
      <c r="P1372" s="1"/>
      <c r="Q1372" s="1"/>
      <c r="R1372" s="1"/>
      <c r="S1372" s="1"/>
      <c r="T1372" s="1"/>
      <c r="U1372" s="1"/>
      <c r="V1372" s="5"/>
      <c r="W1372" s="5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37" t="e">
        <f>BQ1372+BP1372+BO1372+BN1372+BM1372+#REF!+#REF!+BG1372+BF1372+#REF!+BC1372+#REF!+#REF!+AY1372+#REF!+#REF!+#REF!+#REF!+AS1372+#REF!+#REF!+#REF!+#REF!+AM1372+AK1372+#REF!+#REF!+#REF!+AF1372+AD1372+AC1372+AB1372+BL1372+AA1372+Z1372+Y1372+X1372+U1372+T1372+S1372+R1372+Q1372+P1372+O1372+N1372+M1372+L1372+K1372+J1372+I1372+H1372</f>
        <v>#REF!</v>
      </c>
    </row>
    <row r="1373" spans="1:70" hidden="1">
      <c r="A1373" s="6" t="s">
        <v>2244</v>
      </c>
      <c r="B1373" s="6" t="s">
        <v>2245</v>
      </c>
      <c r="C1373" s="6" t="s">
        <v>151</v>
      </c>
      <c r="D1373" s="6"/>
      <c r="E1373" s="6" t="s">
        <v>152</v>
      </c>
      <c r="F1373" s="6" t="s">
        <v>2227</v>
      </c>
      <c r="G1373" s="6"/>
      <c r="H1373" s="1"/>
      <c r="I1373" s="5"/>
      <c r="J1373" s="5"/>
      <c r="K1373" s="1"/>
      <c r="L1373" s="5"/>
      <c r="M1373" s="5"/>
      <c r="N1373" s="26"/>
      <c r="O1373" s="1"/>
      <c r="P1373" s="1"/>
      <c r="Q1373" s="1"/>
      <c r="R1373" s="1"/>
      <c r="S1373" s="1"/>
      <c r="T1373" s="1"/>
      <c r="U1373" s="1"/>
      <c r="V1373" s="5"/>
      <c r="W1373" s="5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37" t="e">
        <f>BQ1373+BP1373+BO1373+BN1373+BM1373+#REF!+#REF!+BG1373+BF1373+#REF!+BC1373+#REF!+#REF!+AY1373+#REF!+#REF!+#REF!+#REF!+AS1373+#REF!+#REF!+#REF!+#REF!+AM1373+AK1373+#REF!+#REF!+#REF!+AF1373+AD1373+AC1373+AB1373+BL1373+AA1373+Z1373+Y1373+X1373+U1373+T1373+S1373+R1373+Q1373+P1373+O1373+N1373+M1373+L1373+K1373+J1373+I1373+H1373</f>
        <v>#REF!</v>
      </c>
    </row>
    <row r="1374" spans="1:70" hidden="1">
      <c r="A1374" s="6" t="s">
        <v>7321</v>
      </c>
      <c r="B1374" s="6" t="s">
        <v>7715</v>
      </c>
      <c r="C1374" s="6" t="s">
        <v>151</v>
      </c>
      <c r="D1374" s="6"/>
      <c r="E1374" s="6" t="s">
        <v>152</v>
      </c>
      <c r="F1374" s="6" t="s">
        <v>2227</v>
      </c>
      <c r="G1374" s="6"/>
      <c r="H1374" s="1"/>
      <c r="I1374" s="5"/>
      <c r="J1374" s="5"/>
      <c r="K1374" s="1"/>
      <c r="L1374" s="5"/>
      <c r="M1374" s="5"/>
      <c r="N1374" s="26"/>
      <c r="O1374" s="1"/>
      <c r="P1374" s="1"/>
      <c r="Q1374" s="1"/>
      <c r="R1374" s="1"/>
      <c r="S1374" s="1"/>
      <c r="T1374" s="1"/>
      <c r="U1374" s="1"/>
      <c r="V1374" s="5"/>
      <c r="W1374" s="5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37" t="e">
        <f>BQ1374+BP1374+BO1374+BN1374+BM1374+#REF!+#REF!+BG1374+BF1374+#REF!+BC1374+#REF!+#REF!+AY1374+#REF!+#REF!+#REF!+#REF!+AS1374+#REF!+#REF!+#REF!+#REF!+AM1374+AK1374+#REF!+#REF!+#REF!+AF1374+AD1374+AC1374+AB1374+BL1374+AA1374+Z1374+Y1374+X1374+U1374+T1374+S1374+R1374+Q1374+P1374+O1374+N1374+M1374+L1374+K1374+J1374+I1374+H1374</f>
        <v>#REF!</v>
      </c>
    </row>
    <row r="1375" spans="1:70" hidden="1">
      <c r="A1375" s="6" t="s">
        <v>2232</v>
      </c>
      <c r="B1375" s="6" t="s">
        <v>2233</v>
      </c>
      <c r="C1375" s="6" t="s">
        <v>7</v>
      </c>
      <c r="D1375" s="6" t="s">
        <v>67</v>
      </c>
      <c r="E1375" s="6" t="s">
        <v>67</v>
      </c>
      <c r="F1375" s="6" t="s">
        <v>2227</v>
      </c>
      <c r="G1375" s="6"/>
      <c r="H1375" s="1"/>
      <c r="I1375" s="5"/>
      <c r="J1375" s="5"/>
      <c r="K1375" s="1"/>
      <c r="L1375" s="5"/>
      <c r="M1375" s="5"/>
      <c r="N1375" s="26"/>
      <c r="O1375" s="1"/>
      <c r="P1375" s="1"/>
      <c r="Q1375" s="1"/>
      <c r="R1375" s="1"/>
      <c r="S1375" s="1"/>
      <c r="T1375" s="1"/>
      <c r="U1375" s="1"/>
      <c r="V1375" s="5"/>
      <c r="W1375" s="5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37" t="e">
        <f>BQ1375+BP1375+BO1375+BN1375+BM1375+#REF!+#REF!+BG1375+BF1375+#REF!+BC1375+#REF!+#REF!+AY1375+#REF!+#REF!+#REF!+#REF!+AS1375+#REF!+#REF!+#REF!+#REF!+AM1375+AK1375+#REF!+#REF!+#REF!+AF1375+AD1375+AC1375+AB1375+BL1375+AA1375+Z1375+Y1375+X1375+U1375+T1375+S1375+R1375+Q1375+P1375+O1375+N1375+M1375+L1375+K1375+J1375+I1375+H1375</f>
        <v>#REF!</v>
      </c>
    </row>
    <row r="1376" spans="1:70" hidden="1">
      <c r="A1376" s="6" t="s">
        <v>7322</v>
      </c>
      <c r="B1376" s="6" t="s">
        <v>7716</v>
      </c>
      <c r="C1376" s="6" t="s">
        <v>151</v>
      </c>
      <c r="D1376" s="6"/>
      <c r="E1376" s="6" t="s">
        <v>8193</v>
      </c>
      <c r="F1376" s="6" t="s">
        <v>2227</v>
      </c>
      <c r="G1376" s="6"/>
      <c r="H1376" s="1"/>
      <c r="I1376" s="5"/>
      <c r="J1376" s="5"/>
      <c r="K1376" s="1"/>
      <c r="L1376" s="5"/>
      <c r="M1376" s="5"/>
      <c r="N1376" s="26"/>
      <c r="O1376" s="1"/>
      <c r="P1376" s="1"/>
      <c r="Q1376" s="1"/>
      <c r="R1376" s="1"/>
      <c r="S1376" s="1"/>
      <c r="T1376" s="1"/>
      <c r="U1376" s="1"/>
      <c r="V1376" s="5"/>
      <c r="W1376" s="5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37" t="e">
        <f>BQ1376+BP1376+BO1376+BN1376+BM1376+#REF!+#REF!+BG1376+BF1376+#REF!+BC1376+#REF!+#REF!+AY1376+#REF!+#REF!+#REF!+#REF!+AS1376+#REF!+#REF!+#REF!+#REF!+AM1376+AK1376+#REF!+#REF!+#REF!+AF1376+AD1376+AC1376+AB1376+BL1376+AA1376+Z1376+Y1376+X1376+U1376+T1376+S1376+R1376+Q1376+P1376+O1376+N1376+M1376+L1376+K1376+J1376+I1376+H1376</f>
        <v>#REF!</v>
      </c>
    </row>
    <row r="1377" spans="1:70" hidden="1">
      <c r="A1377" s="6" t="s">
        <v>2246</v>
      </c>
      <c r="B1377" s="6" t="s">
        <v>2247</v>
      </c>
      <c r="C1377" s="6" t="s">
        <v>7</v>
      </c>
      <c r="D1377" s="6" t="s">
        <v>8180</v>
      </c>
      <c r="E1377" s="6" t="s">
        <v>21</v>
      </c>
      <c r="F1377" s="6" t="s">
        <v>2248</v>
      </c>
      <c r="G1377" s="6"/>
      <c r="H1377" s="1"/>
      <c r="I1377" s="5"/>
      <c r="J1377" s="5"/>
      <c r="K1377" s="1"/>
      <c r="L1377" s="5"/>
      <c r="M1377" s="5"/>
      <c r="N1377" s="26"/>
      <c r="O1377" s="1"/>
      <c r="P1377" s="1"/>
      <c r="Q1377" s="1"/>
      <c r="R1377" s="1"/>
      <c r="S1377" s="1"/>
      <c r="T1377" s="1"/>
      <c r="U1377" s="1"/>
      <c r="V1377" s="5"/>
      <c r="W1377" s="5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37" t="e">
        <f>BQ1377+BP1377+BO1377+BN1377+BM1377+#REF!+#REF!+BG1377+BF1377+#REF!+BC1377+#REF!+#REF!+AY1377+#REF!+#REF!+#REF!+#REF!+AS1377+#REF!+#REF!+#REF!+#REF!+AM1377+AK1377+#REF!+#REF!+#REF!+AF1377+AD1377+AC1377+AB1377+BL1377+AA1377+Z1377+Y1377+X1377+U1377+T1377+S1377+R1377+Q1377+P1377+O1377+N1377+M1377+L1377+K1377+J1377+I1377+H1377</f>
        <v>#REF!</v>
      </c>
    </row>
    <row r="1378" spans="1:70" hidden="1">
      <c r="A1378" s="7" t="s">
        <v>2249</v>
      </c>
      <c r="B1378" s="7" t="s">
        <v>2250</v>
      </c>
      <c r="C1378" s="7" t="s">
        <v>7</v>
      </c>
      <c r="D1378" s="7" t="s">
        <v>8180</v>
      </c>
      <c r="E1378" s="7" t="s">
        <v>21</v>
      </c>
      <c r="F1378" s="7" t="s">
        <v>2248</v>
      </c>
      <c r="G1378" s="25"/>
      <c r="H1378" s="1"/>
      <c r="I1378" s="5"/>
      <c r="J1378" s="5"/>
      <c r="K1378" s="1"/>
      <c r="L1378" s="5"/>
      <c r="M1378" s="5"/>
      <c r="N1378" s="26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37">
        <f>BQ1378+BP1378+BO1378+BN1378+BM1378+BG1378+BF1378+BC1378+AY1378+AS1378+AM1378+AL1378+AK1378+AF1378+AE1378+AD1378+AC1378+AB1378+++BK1378+BL1378+AA1378+Z1378+Y1378+X1378+V1378+U1378+T1378+S1378+R1378+Q1378+P1378+O1378+N1378+M1378+L1378+K1378+J1378+I1378+H1378+G1378</f>
        <v>0</v>
      </c>
    </row>
    <row r="1379" spans="1:70" hidden="1">
      <c r="A1379" s="6" t="s">
        <v>2251</v>
      </c>
      <c r="B1379" s="6" t="s">
        <v>2252</v>
      </c>
      <c r="C1379" s="6" t="s">
        <v>7</v>
      </c>
      <c r="D1379" s="6" t="s">
        <v>8180</v>
      </c>
      <c r="E1379" s="6" t="s">
        <v>21</v>
      </c>
      <c r="F1379" s="6" t="s">
        <v>2248</v>
      </c>
      <c r="G1379" s="6"/>
      <c r="H1379" s="1"/>
      <c r="I1379" s="5"/>
      <c r="J1379" s="5"/>
      <c r="K1379" s="1"/>
      <c r="L1379" s="5"/>
      <c r="M1379" s="5"/>
      <c r="N1379" s="26"/>
      <c r="O1379" s="1"/>
      <c r="P1379" s="1"/>
      <c r="Q1379" s="1"/>
      <c r="R1379" s="1"/>
      <c r="S1379" s="1"/>
      <c r="T1379" s="1"/>
      <c r="U1379" s="1"/>
      <c r="V1379" s="5"/>
      <c r="W1379" s="5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37" t="e">
        <f>BQ1379+BP1379+BO1379+BN1379+BM1379+#REF!+#REF!+BG1379+BF1379+#REF!+BC1379+#REF!+#REF!+AY1379+#REF!+#REF!+#REF!+#REF!+AS1379+#REF!+#REF!+#REF!+#REF!+AM1379+AK1379+#REF!+#REF!+#REF!+AF1379+AD1379+AC1379+AB1379+BL1379+AA1379+Z1379+Y1379+X1379+U1379+T1379+S1379+R1379+Q1379+P1379+O1379+N1379+M1379+L1379+K1379+J1379+I1379+H1379</f>
        <v>#REF!</v>
      </c>
    </row>
    <row r="1380" spans="1:70" hidden="1">
      <c r="A1380" s="6" t="s">
        <v>2253</v>
      </c>
      <c r="B1380" s="6" t="s">
        <v>2254</v>
      </c>
      <c r="C1380" s="6" t="s">
        <v>7</v>
      </c>
      <c r="D1380" s="6" t="s">
        <v>8180</v>
      </c>
      <c r="E1380" s="6" t="s">
        <v>21</v>
      </c>
      <c r="F1380" s="6" t="s">
        <v>2248</v>
      </c>
      <c r="G1380" s="6"/>
      <c r="H1380" s="1"/>
      <c r="I1380" s="5"/>
      <c r="J1380" s="5"/>
      <c r="K1380" s="1"/>
      <c r="L1380" s="5"/>
      <c r="M1380" s="5"/>
      <c r="N1380" s="26"/>
      <c r="O1380" s="1"/>
      <c r="P1380" s="1"/>
      <c r="Q1380" s="1"/>
      <c r="R1380" s="1"/>
      <c r="S1380" s="1"/>
      <c r="T1380" s="1"/>
      <c r="U1380" s="1"/>
      <c r="V1380" s="5"/>
      <c r="W1380" s="5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37" t="e">
        <f>BQ1380+BP1380+BO1380+BN1380+BM1380+#REF!+#REF!+BG1380+BF1380+#REF!+BC1380+#REF!+#REF!+AY1380+#REF!+#REF!+#REF!+#REF!+AS1380+#REF!+#REF!+#REF!+#REF!+AM1380+AK1380+#REF!+#REF!+#REF!+AF1380+AD1380+AC1380+AB1380+BL1380+AA1380+Z1380+Y1380+X1380+U1380+T1380+S1380+R1380+Q1380+P1380+O1380+N1380+M1380+L1380+K1380+J1380+I1380+H1380</f>
        <v>#REF!</v>
      </c>
    </row>
    <row r="1381" spans="1:70" hidden="1">
      <c r="A1381" s="6" t="s">
        <v>2255</v>
      </c>
      <c r="B1381" s="6" t="s">
        <v>2256</v>
      </c>
      <c r="C1381" s="6" t="s">
        <v>7</v>
      </c>
      <c r="D1381" s="6" t="s">
        <v>18</v>
      </c>
      <c r="E1381" s="6" t="s">
        <v>31</v>
      </c>
      <c r="F1381" s="6" t="s">
        <v>2248</v>
      </c>
      <c r="G1381" s="6"/>
      <c r="H1381" s="1"/>
      <c r="I1381" s="5"/>
      <c r="J1381" s="5"/>
      <c r="K1381" s="1"/>
      <c r="L1381" s="5"/>
      <c r="M1381" s="5"/>
      <c r="N1381" s="26"/>
      <c r="O1381" s="1"/>
      <c r="P1381" s="1"/>
      <c r="Q1381" s="1"/>
      <c r="R1381" s="1"/>
      <c r="S1381" s="1"/>
      <c r="T1381" s="1"/>
      <c r="U1381" s="1"/>
      <c r="V1381" s="5"/>
      <c r="W1381" s="5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37" t="e">
        <f>BQ1381+BP1381+BO1381+BN1381+BM1381+#REF!+#REF!+BG1381+BF1381+#REF!+BC1381+#REF!+#REF!+AY1381+#REF!+#REF!+#REF!+#REF!+AS1381+#REF!+#REF!+#REF!+#REF!+AM1381+AK1381+#REF!+#REF!+#REF!+AF1381+AD1381+AC1381+AB1381+BL1381+AA1381+Z1381+Y1381+X1381+U1381+T1381+S1381+R1381+Q1381+P1381+O1381+N1381+M1381+L1381+K1381+J1381+I1381+H1381</f>
        <v>#REF!</v>
      </c>
    </row>
    <row r="1382" spans="1:70" hidden="1">
      <c r="A1382" s="6" t="s">
        <v>2257</v>
      </c>
      <c r="B1382" s="6" t="s">
        <v>2258</v>
      </c>
      <c r="C1382" s="6" t="s">
        <v>7</v>
      </c>
      <c r="D1382" s="6" t="s">
        <v>18</v>
      </c>
      <c r="E1382" s="6" t="s">
        <v>31</v>
      </c>
      <c r="F1382" s="6" t="s">
        <v>2248</v>
      </c>
      <c r="G1382" s="6"/>
      <c r="H1382" s="1"/>
      <c r="I1382" s="5"/>
      <c r="J1382" s="5"/>
      <c r="K1382" s="1"/>
      <c r="L1382" s="5"/>
      <c r="M1382" s="5"/>
      <c r="N1382" s="26"/>
      <c r="O1382" s="1"/>
      <c r="P1382" s="1"/>
      <c r="Q1382" s="1"/>
      <c r="R1382" s="1"/>
      <c r="S1382" s="1"/>
      <c r="T1382" s="1"/>
      <c r="U1382" s="1"/>
      <c r="V1382" s="5"/>
      <c r="W1382" s="5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37" t="e">
        <f>BQ1382+BP1382+BO1382+BN1382+BM1382+#REF!+#REF!+BG1382+BF1382+#REF!+BC1382+#REF!+#REF!+AY1382+#REF!+#REF!+#REF!+#REF!+AS1382+#REF!+#REF!+#REF!+#REF!+AM1382+AK1382+#REF!+#REF!+#REF!+AF1382+AD1382+AC1382+AB1382+BL1382+AA1382+Z1382+Y1382+X1382+U1382+T1382+S1382+R1382+Q1382+P1382+O1382+N1382+M1382+L1382+K1382+J1382+I1382+H1382</f>
        <v>#REF!</v>
      </c>
    </row>
    <row r="1383" spans="1:70" hidden="1">
      <c r="A1383" s="6" t="s">
        <v>2259</v>
      </c>
      <c r="B1383" s="6" t="s">
        <v>2260</v>
      </c>
      <c r="C1383" s="6" t="s">
        <v>7</v>
      </c>
      <c r="D1383" s="6" t="s">
        <v>18</v>
      </c>
      <c r="E1383" s="6" t="s">
        <v>31</v>
      </c>
      <c r="F1383" s="6" t="s">
        <v>2248</v>
      </c>
      <c r="G1383" s="6"/>
      <c r="H1383" s="1"/>
      <c r="I1383" s="5"/>
      <c r="J1383" s="5"/>
      <c r="K1383" s="1"/>
      <c r="L1383" s="5"/>
      <c r="M1383" s="5"/>
      <c r="N1383" s="26"/>
      <c r="O1383" s="1"/>
      <c r="P1383" s="1"/>
      <c r="Q1383" s="1"/>
      <c r="R1383" s="1"/>
      <c r="S1383" s="1"/>
      <c r="T1383" s="1"/>
      <c r="U1383" s="1"/>
      <c r="V1383" s="5"/>
      <c r="W1383" s="5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37" t="e">
        <f>BQ1383+BP1383+BO1383+BN1383+BM1383+#REF!+#REF!+BG1383+BF1383+#REF!+BC1383+#REF!+#REF!+AY1383+#REF!+#REF!+#REF!+#REF!+AS1383+#REF!+#REF!+#REF!+#REF!+AM1383+AK1383+#REF!+#REF!+#REF!+AF1383+AD1383+AC1383+AB1383+BL1383+AA1383+Z1383+Y1383+X1383+U1383+T1383+S1383+R1383+Q1383+P1383+O1383+N1383+M1383+L1383+K1383+J1383+I1383+H1383</f>
        <v>#REF!</v>
      </c>
    </row>
    <row r="1384" spans="1:70" hidden="1">
      <c r="A1384" s="6" t="s">
        <v>2261</v>
      </c>
      <c r="B1384" s="6" t="s">
        <v>2262</v>
      </c>
      <c r="C1384" s="6" t="s">
        <v>7</v>
      </c>
      <c r="D1384" s="6" t="s">
        <v>18</v>
      </c>
      <c r="E1384" s="6" t="s">
        <v>31</v>
      </c>
      <c r="F1384" s="6" t="s">
        <v>2248</v>
      </c>
      <c r="G1384" s="6"/>
      <c r="H1384" s="1"/>
      <c r="I1384" s="5"/>
      <c r="J1384" s="5"/>
      <c r="K1384" s="1"/>
      <c r="L1384" s="5"/>
      <c r="M1384" s="5"/>
      <c r="N1384" s="26"/>
      <c r="O1384" s="1"/>
      <c r="P1384" s="1"/>
      <c r="Q1384" s="1"/>
      <c r="R1384" s="1"/>
      <c r="S1384" s="1"/>
      <c r="T1384" s="1"/>
      <c r="U1384" s="1"/>
      <c r="V1384" s="5"/>
      <c r="W1384" s="5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37" t="e">
        <f>BQ1384+BP1384+BO1384+BN1384+BM1384+#REF!+#REF!+BG1384+BF1384+#REF!+BC1384+#REF!+#REF!+AY1384+#REF!+#REF!+#REF!+#REF!+AS1384+#REF!+#REF!+#REF!+#REF!+AM1384+AK1384+#REF!+#REF!+#REF!+AF1384+AD1384+AC1384+AB1384+BL1384+AA1384+Z1384+Y1384+X1384+U1384+T1384+S1384+R1384+Q1384+P1384+O1384+N1384+M1384+L1384+K1384+J1384+I1384+H1384</f>
        <v>#REF!</v>
      </c>
    </row>
    <row r="1385" spans="1:70" hidden="1">
      <c r="A1385" s="6" t="s">
        <v>2263</v>
      </c>
      <c r="B1385" s="6" t="s">
        <v>7403</v>
      </c>
      <c r="C1385" s="6" t="s">
        <v>7</v>
      </c>
      <c r="D1385" s="6" t="s">
        <v>8180</v>
      </c>
      <c r="E1385" s="6" t="s">
        <v>8182</v>
      </c>
      <c r="F1385" s="6" t="s">
        <v>2248</v>
      </c>
      <c r="G1385" s="6"/>
      <c r="H1385" s="1"/>
      <c r="I1385" s="5"/>
      <c r="J1385" s="5"/>
      <c r="K1385" s="1"/>
      <c r="L1385" s="5"/>
      <c r="M1385" s="5"/>
      <c r="N1385" s="26"/>
      <c r="O1385" s="1"/>
      <c r="P1385" s="1"/>
      <c r="Q1385" s="1"/>
      <c r="R1385" s="1"/>
      <c r="S1385" s="1"/>
      <c r="T1385" s="1"/>
      <c r="U1385" s="1"/>
      <c r="V1385" s="5"/>
      <c r="W1385" s="5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37" t="e">
        <f>BQ1385+BP1385+BO1385+BN1385+BM1385+#REF!+#REF!+BG1385+BF1385+#REF!+BC1385+#REF!+#REF!+AY1385+#REF!+#REF!+#REF!+#REF!+AS1385+#REF!+#REF!+#REF!+#REF!+AM1385+AK1385+#REF!+#REF!+#REF!+AF1385+AD1385+AC1385+AB1385+BL1385+AA1385+Z1385+Y1385+X1385+U1385+T1385+S1385+R1385+Q1385+P1385+O1385+N1385+M1385+L1385+K1385+J1385+I1385+H1385</f>
        <v>#REF!</v>
      </c>
    </row>
    <row r="1386" spans="1:70" hidden="1">
      <c r="A1386" s="6" t="s">
        <v>2264</v>
      </c>
      <c r="B1386" s="6" t="s">
        <v>2265</v>
      </c>
      <c r="C1386" s="6" t="s">
        <v>7</v>
      </c>
      <c r="D1386" s="6" t="s">
        <v>18</v>
      </c>
      <c r="E1386" s="6" t="s">
        <v>21</v>
      </c>
      <c r="F1386" s="6" t="s">
        <v>2248</v>
      </c>
      <c r="G1386" s="6"/>
      <c r="H1386" s="1"/>
      <c r="I1386" s="5"/>
      <c r="J1386" s="5"/>
      <c r="K1386" s="1"/>
      <c r="L1386" s="5"/>
      <c r="M1386" s="5"/>
      <c r="N1386" s="26"/>
      <c r="O1386" s="1"/>
      <c r="P1386" s="1"/>
      <c r="Q1386" s="1"/>
      <c r="R1386" s="1"/>
      <c r="S1386" s="1"/>
      <c r="T1386" s="1"/>
      <c r="U1386" s="1"/>
      <c r="V1386" s="5"/>
      <c r="W1386" s="5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37" t="e">
        <f>BQ1386+BP1386+BO1386+BN1386+BM1386+#REF!+#REF!+BG1386+BF1386+#REF!+BC1386+#REF!+#REF!+AY1386+#REF!+#REF!+#REF!+#REF!+AS1386+#REF!+#REF!+#REF!+#REF!+AM1386+AK1386+#REF!+#REF!+#REF!+AF1386+AD1386+AC1386+AB1386+BL1386+AA1386+Z1386+Y1386+X1386+U1386+T1386+S1386+R1386+Q1386+P1386+O1386+N1386+M1386+L1386+K1386+J1386+I1386+H1386</f>
        <v>#REF!</v>
      </c>
    </row>
    <row r="1387" spans="1:70" hidden="1">
      <c r="A1387" s="6" t="s">
        <v>2346</v>
      </c>
      <c r="B1387" s="6" t="s">
        <v>414</v>
      </c>
      <c r="C1387" s="6" t="s">
        <v>151</v>
      </c>
      <c r="D1387" s="6"/>
      <c r="E1387" s="6" t="s">
        <v>152</v>
      </c>
      <c r="F1387" s="6" t="s">
        <v>2248</v>
      </c>
      <c r="G1387" s="6"/>
      <c r="H1387" s="1"/>
      <c r="I1387" s="1"/>
      <c r="J1387" s="5"/>
      <c r="K1387" s="1"/>
      <c r="L1387" s="5"/>
      <c r="M1387" s="1"/>
      <c r="N1387" s="26"/>
      <c r="O1387" s="1"/>
      <c r="P1387" s="1"/>
      <c r="Q1387" s="1"/>
      <c r="R1387" s="1"/>
      <c r="S1387" s="1"/>
      <c r="T1387" s="1"/>
      <c r="U1387" s="1"/>
      <c r="V1387" s="5"/>
      <c r="W1387" s="5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37" t="e">
        <f>BQ1387+BP1387+BO1387+BN1387+BM1387+#REF!+#REF!+BG1387+BF1387+#REF!+BC1387+#REF!+#REF!+AY1387+#REF!+#REF!+#REF!+#REF!+AS1387+#REF!+#REF!+#REF!+#REF!+AM1387+AK1387+#REF!+#REF!+#REF!+AF1387+AD1387+AC1387+AB1387+BL1387+AA1387+Z1387+Y1387+X1387+U1387+T1387+S1387+R1387+Q1387+P1387+O1387+N1387+M1387+L1387+K1387+J1387+I1387+H1387</f>
        <v>#REF!</v>
      </c>
    </row>
    <row r="1388" spans="1:70" hidden="1">
      <c r="A1388" s="6" t="s">
        <v>6663</v>
      </c>
      <c r="B1388" s="6" t="s">
        <v>6664</v>
      </c>
      <c r="C1388" s="6" t="s">
        <v>151</v>
      </c>
      <c r="D1388" s="6"/>
      <c r="E1388" s="6" t="s">
        <v>8186</v>
      </c>
      <c r="F1388" s="6" t="s">
        <v>2248</v>
      </c>
      <c r="G1388" s="6"/>
      <c r="H1388" s="1"/>
      <c r="I1388" s="5"/>
      <c r="J1388" s="5"/>
      <c r="K1388" s="1"/>
      <c r="L1388" s="5"/>
      <c r="M1388" s="5"/>
      <c r="N1388" s="26"/>
      <c r="O1388" s="1"/>
      <c r="P1388" s="1"/>
      <c r="Q1388" s="1"/>
      <c r="R1388" s="1"/>
      <c r="S1388" s="1"/>
      <c r="T1388" s="1"/>
      <c r="U1388" s="1"/>
      <c r="V1388" s="5"/>
      <c r="W1388" s="5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37" t="e">
        <f>BQ1388+BP1388+BO1388+BN1388+BM1388+#REF!+#REF!+BG1388+BF1388+#REF!+BC1388+#REF!+#REF!+AY1388+#REF!+#REF!+#REF!+#REF!+AS1388+#REF!+#REF!+#REF!+#REF!+AM1388+AK1388+#REF!+#REF!+#REF!+AF1388+AD1388+AC1388+AB1388+BL1388+AA1388+Z1388+Y1388+X1388+U1388+T1388+S1388+R1388+Q1388+P1388+O1388+N1388+M1388+L1388+K1388+J1388+I1388+H1388</f>
        <v>#REF!</v>
      </c>
    </row>
    <row r="1389" spans="1:70" hidden="1">
      <c r="A1389" s="6" t="s">
        <v>2266</v>
      </c>
      <c r="B1389" s="6" t="s">
        <v>2267</v>
      </c>
      <c r="C1389" s="6" t="s">
        <v>7</v>
      </c>
      <c r="D1389" s="6" t="s">
        <v>18</v>
      </c>
      <c r="E1389" s="6" t="s">
        <v>13</v>
      </c>
      <c r="F1389" s="6" t="s">
        <v>2248</v>
      </c>
      <c r="G1389" s="6"/>
      <c r="H1389" s="1"/>
      <c r="I1389" s="5"/>
      <c r="J1389" s="5"/>
      <c r="K1389" s="1"/>
      <c r="L1389" s="5"/>
      <c r="M1389" s="5"/>
      <c r="N1389" s="26"/>
      <c r="O1389" s="1"/>
      <c r="P1389" s="1"/>
      <c r="Q1389" s="1"/>
      <c r="R1389" s="1"/>
      <c r="S1389" s="1"/>
      <c r="T1389" s="1"/>
      <c r="U1389" s="1"/>
      <c r="V1389" s="5"/>
      <c r="W1389" s="5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37" t="e">
        <f>BQ1389+BP1389+BO1389+BN1389+BM1389+#REF!+#REF!+BG1389+BF1389+#REF!+BC1389+#REF!+#REF!+AY1389+#REF!+#REF!+#REF!+#REF!+AS1389+#REF!+#REF!+#REF!+#REF!+AM1389+AK1389+#REF!+#REF!+#REF!+AF1389+AD1389+AC1389+AB1389+BL1389+AA1389+Z1389+Y1389+X1389+U1389+T1389+S1389+R1389+Q1389+P1389+O1389+N1389+M1389+L1389+K1389+J1389+I1389+H1389</f>
        <v>#REF!</v>
      </c>
    </row>
    <row r="1390" spans="1:70" hidden="1">
      <c r="A1390" s="6" t="s">
        <v>6665</v>
      </c>
      <c r="B1390" s="6" t="s">
        <v>7717</v>
      </c>
      <c r="C1390" s="6" t="s">
        <v>151</v>
      </c>
      <c r="D1390" s="6"/>
      <c r="E1390" s="6" t="s">
        <v>8186</v>
      </c>
      <c r="F1390" s="6" t="s">
        <v>2248</v>
      </c>
      <c r="G1390" s="6"/>
      <c r="H1390" s="1"/>
      <c r="I1390" s="5"/>
      <c r="J1390" s="5"/>
      <c r="K1390" s="1"/>
      <c r="L1390" s="5"/>
      <c r="M1390" s="5"/>
      <c r="N1390" s="26"/>
      <c r="O1390" s="1"/>
      <c r="P1390" s="1"/>
      <c r="Q1390" s="1"/>
      <c r="R1390" s="1"/>
      <c r="S1390" s="1"/>
      <c r="T1390" s="1"/>
      <c r="U1390" s="1"/>
      <c r="V1390" s="5"/>
      <c r="W1390" s="5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37" t="e">
        <f>BQ1390+BP1390+BO1390+BN1390+BM1390+#REF!+#REF!+BG1390+BF1390+#REF!+BC1390+#REF!+#REF!+AY1390+#REF!+#REF!+#REF!+#REF!+AS1390+#REF!+#REF!+#REF!+#REF!+AM1390+AK1390+#REF!+#REF!+#REF!+AF1390+AD1390+AC1390+AB1390+BL1390+AA1390+Z1390+Y1390+X1390+U1390+T1390+S1390+R1390+Q1390+P1390+O1390+N1390+M1390+L1390+K1390+J1390+I1390+H1390</f>
        <v>#REF!</v>
      </c>
    </row>
    <row r="1391" spans="1:70" hidden="1">
      <c r="A1391" s="6" t="s">
        <v>2347</v>
      </c>
      <c r="B1391" s="6" t="s">
        <v>2348</v>
      </c>
      <c r="C1391" s="6" t="s">
        <v>151</v>
      </c>
      <c r="D1391" s="6"/>
      <c r="E1391" s="6" t="s">
        <v>152</v>
      </c>
      <c r="F1391" s="6" t="s">
        <v>2248</v>
      </c>
      <c r="G1391" s="6"/>
      <c r="H1391" s="1"/>
      <c r="I1391" s="5"/>
      <c r="J1391" s="5"/>
      <c r="K1391" s="1"/>
      <c r="L1391" s="5"/>
      <c r="M1391" s="5"/>
      <c r="N1391" s="26"/>
      <c r="O1391" s="1"/>
      <c r="P1391" s="1"/>
      <c r="Q1391" s="1"/>
      <c r="R1391" s="1"/>
      <c r="S1391" s="1"/>
      <c r="T1391" s="1"/>
      <c r="U1391" s="1"/>
      <c r="V1391" s="5"/>
      <c r="W1391" s="5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37" t="e">
        <f>BQ1391+BP1391+BO1391+BN1391+BM1391+#REF!+#REF!+BG1391+BF1391+#REF!+BC1391+#REF!+#REF!+AY1391+#REF!+#REF!+#REF!+#REF!+AS1391+#REF!+#REF!+#REF!+#REF!+AM1391+AK1391+#REF!+#REF!+#REF!+AF1391+AD1391+AC1391+AB1391+BL1391+AA1391+Z1391+Y1391+X1391+U1391+T1391+S1391+R1391+Q1391+P1391+O1391+N1391+M1391+L1391+K1391+J1391+I1391+H1391</f>
        <v>#REF!</v>
      </c>
    </row>
    <row r="1392" spans="1:70" hidden="1">
      <c r="A1392" s="6" t="s">
        <v>6666</v>
      </c>
      <c r="B1392" s="6" t="s">
        <v>6667</v>
      </c>
      <c r="C1392" s="6" t="s">
        <v>151</v>
      </c>
      <c r="D1392" s="6"/>
      <c r="E1392" s="6" t="s">
        <v>8186</v>
      </c>
      <c r="F1392" s="6" t="s">
        <v>2248</v>
      </c>
      <c r="G1392" s="6"/>
      <c r="H1392" s="1"/>
      <c r="I1392" s="5"/>
      <c r="J1392" s="5"/>
      <c r="K1392" s="1"/>
      <c r="L1392" s="5"/>
      <c r="M1392" s="5"/>
      <c r="N1392" s="26"/>
      <c r="O1392" s="1"/>
      <c r="P1392" s="1"/>
      <c r="Q1392" s="1"/>
      <c r="R1392" s="1"/>
      <c r="S1392" s="1"/>
      <c r="T1392" s="1"/>
      <c r="U1392" s="1"/>
      <c r="V1392" s="5"/>
      <c r="W1392" s="5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37" t="e">
        <f>BQ1392+BP1392+BO1392+BN1392+BM1392+#REF!+#REF!+BG1392+BF1392+#REF!+BC1392+#REF!+#REF!+AY1392+#REF!+#REF!+#REF!+#REF!+AS1392+#REF!+#REF!+#REF!+#REF!+AM1392+AK1392+#REF!+#REF!+#REF!+AF1392+AD1392+AC1392+AB1392+BL1392+AA1392+Z1392+Y1392+X1392+U1392+T1392+S1392+R1392+Q1392+P1392+O1392+N1392+M1392+L1392+K1392+J1392+I1392+H1392</f>
        <v>#REF!</v>
      </c>
    </row>
    <row r="1393" spans="1:70" hidden="1">
      <c r="A1393" s="6" t="s">
        <v>2268</v>
      </c>
      <c r="B1393" s="6" t="s">
        <v>2269</v>
      </c>
      <c r="C1393" s="6" t="s">
        <v>7</v>
      </c>
      <c r="D1393" s="6" t="s">
        <v>18</v>
      </c>
      <c r="E1393" s="6" t="s">
        <v>13</v>
      </c>
      <c r="F1393" s="6" t="s">
        <v>2248</v>
      </c>
      <c r="G1393" s="6"/>
      <c r="H1393" s="1"/>
      <c r="I1393" s="5"/>
      <c r="J1393" s="5"/>
      <c r="K1393" s="1"/>
      <c r="L1393" s="5"/>
      <c r="M1393" s="5"/>
      <c r="N1393" s="26"/>
      <c r="O1393" s="1"/>
      <c r="P1393" s="1"/>
      <c r="Q1393" s="1"/>
      <c r="R1393" s="1"/>
      <c r="S1393" s="1"/>
      <c r="T1393" s="1"/>
      <c r="U1393" s="1"/>
      <c r="V1393" s="5"/>
      <c r="W1393" s="5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37" t="e">
        <f>BQ1393+BP1393+BO1393+BN1393+BM1393+#REF!+#REF!+BG1393+BF1393+#REF!+BC1393+#REF!+#REF!+AY1393+#REF!+#REF!+#REF!+#REF!+AS1393+#REF!+#REF!+#REF!+#REF!+AM1393+AK1393+#REF!+#REF!+#REF!+AF1393+AD1393+AC1393+AB1393+BL1393+AA1393+Z1393+Y1393+X1393+U1393+T1393+S1393+R1393+Q1393+P1393+O1393+N1393+M1393+L1393+K1393+J1393+I1393+H1393</f>
        <v>#REF!</v>
      </c>
    </row>
    <row r="1394" spans="1:70" hidden="1">
      <c r="A1394" s="6" t="s">
        <v>2270</v>
      </c>
      <c r="B1394" s="6" t="s">
        <v>2271</v>
      </c>
      <c r="C1394" s="6" t="s">
        <v>7</v>
      </c>
      <c r="D1394" s="6" t="s">
        <v>67</v>
      </c>
      <c r="E1394" s="6" t="s">
        <v>67</v>
      </c>
      <c r="F1394" s="6" t="s">
        <v>2248</v>
      </c>
      <c r="G1394" s="6"/>
      <c r="H1394" s="1"/>
      <c r="I1394" s="5"/>
      <c r="J1394" s="5"/>
      <c r="K1394" s="1"/>
      <c r="L1394" s="5"/>
      <c r="M1394" s="5"/>
      <c r="N1394" s="26"/>
      <c r="O1394" s="1"/>
      <c r="P1394" s="1"/>
      <c r="Q1394" s="1"/>
      <c r="R1394" s="1"/>
      <c r="S1394" s="1"/>
      <c r="T1394" s="1"/>
      <c r="U1394" s="1"/>
      <c r="V1394" s="5"/>
      <c r="W1394" s="5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37" t="e">
        <f>BQ1394+BP1394+BO1394+BN1394+BM1394+#REF!+#REF!+BG1394+BF1394+#REF!+BC1394+#REF!+#REF!+AY1394+#REF!+#REF!+#REF!+#REF!+AS1394+#REF!+#REF!+#REF!+#REF!+AM1394+AK1394+#REF!+#REF!+#REF!+AF1394+AD1394+AC1394+AB1394+BL1394+AA1394+Z1394+Y1394+X1394+U1394+T1394+S1394+R1394+Q1394+P1394+O1394+N1394+M1394+L1394+K1394+J1394+I1394+H1394</f>
        <v>#REF!</v>
      </c>
    </row>
    <row r="1395" spans="1:70" hidden="1">
      <c r="A1395" s="6" t="s">
        <v>2272</v>
      </c>
      <c r="B1395" s="6" t="s">
        <v>2273</v>
      </c>
      <c r="C1395" s="6" t="s">
        <v>7</v>
      </c>
      <c r="D1395" s="6" t="s">
        <v>67</v>
      </c>
      <c r="E1395" s="6" t="s">
        <v>67</v>
      </c>
      <c r="F1395" s="6" t="s">
        <v>2248</v>
      </c>
      <c r="G1395" s="6"/>
      <c r="H1395" s="1"/>
      <c r="I1395" s="5"/>
      <c r="J1395" s="5"/>
      <c r="K1395" s="1"/>
      <c r="L1395" s="5"/>
      <c r="M1395" s="5"/>
      <c r="N1395" s="26"/>
      <c r="O1395" s="1"/>
      <c r="P1395" s="1"/>
      <c r="Q1395" s="1"/>
      <c r="R1395" s="1"/>
      <c r="S1395" s="1"/>
      <c r="T1395" s="1"/>
      <c r="U1395" s="1"/>
      <c r="V1395" s="5"/>
      <c r="W1395" s="5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37" t="e">
        <f>BQ1395+BP1395+BO1395+BN1395+BM1395+#REF!+#REF!+BG1395+BF1395+#REF!+BC1395+#REF!+#REF!+AY1395+#REF!+#REF!+#REF!+#REF!+AS1395+#REF!+#REF!+#REF!+#REF!+AM1395+AK1395+#REF!+#REF!+#REF!+AF1395+AD1395+AC1395+AB1395+BL1395+AA1395+Z1395+Y1395+X1395+U1395+T1395+S1395+R1395+Q1395+P1395+O1395+N1395+M1395+L1395+K1395+J1395+I1395+H1395</f>
        <v>#REF!</v>
      </c>
    </row>
    <row r="1396" spans="1:70" hidden="1">
      <c r="A1396" s="6" t="s">
        <v>2274</v>
      </c>
      <c r="B1396" s="6" t="s">
        <v>2275</v>
      </c>
      <c r="C1396" s="6" t="s">
        <v>7</v>
      </c>
      <c r="D1396" s="6" t="s">
        <v>67</v>
      </c>
      <c r="E1396" s="6" t="s">
        <v>67</v>
      </c>
      <c r="F1396" s="6" t="s">
        <v>2248</v>
      </c>
      <c r="G1396" s="6"/>
      <c r="H1396" s="1"/>
      <c r="I1396" s="5"/>
      <c r="J1396" s="5"/>
      <c r="K1396" s="1"/>
      <c r="L1396" s="5"/>
      <c r="M1396" s="5"/>
      <c r="N1396" s="26"/>
      <c r="O1396" s="1"/>
      <c r="P1396" s="1"/>
      <c r="Q1396" s="1"/>
      <c r="R1396" s="1"/>
      <c r="S1396" s="1"/>
      <c r="T1396" s="1"/>
      <c r="U1396" s="1"/>
      <c r="V1396" s="5"/>
      <c r="W1396" s="5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37" t="e">
        <f>BQ1396+BP1396+BO1396+BN1396+BM1396+#REF!+#REF!+BG1396+BF1396+#REF!+BC1396+#REF!+#REF!+AY1396+#REF!+#REF!+#REF!+#REF!+AS1396+#REF!+#REF!+#REF!+#REF!+AM1396+AK1396+#REF!+#REF!+#REF!+AF1396+AD1396+AC1396+AB1396+BL1396+AA1396+Z1396+Y1396+X1396+U1396+T1396+S1396+R1396+Q1396+P1396+O1396+N1396+M1396+L1396+K1396+J1396+I1396+H1396</f>
        <v>#REF!</v>
      </c>
    </row>
    <row r="1397" spans="1:70" hidden="1">
      <c r="A1397" s="6" t="s">
        <v>2276</v>
      </c>
      <c r="B1397" s="6" t="s">
        <v>2277</v>
      </c>
      <c r="C1397" s="6" t="s">
        <v>7</v>
      </c>
      <c r="D1397" s="6" t="s">
        <v>67</v>
      </c>
      <c r="E1397" s="6" t="s">
        <v>67</v>
      </c>
      <c r="F1397" s="6" t="s">
        <v>2248</v>
      </c>
      <c r="G1397" s="6"/>
      <c r="H1397" s="1"/>
      <c r="I1397" s="5"/>
      <c r="J1397" s="5"/>
      <c r="K1397" s="1"/>
      <c r="L1397" s="5"/>
      <c r="M1397" s="5"/>
      <c r="N1397" s="26"/>
      <c r="O1397" s="1"/>
      <c r="P1397" s="1"/>
      <c r="Q1397" s="1"/>
      <c r="R1397" s="1"/>
      <c r="S1397" s="1"/>
      <c r="T1397" s="1"/>
      <c r="U1397" s="1"/>
      <c r="V1397" s="5"/>
      <c r="W1397" s="5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37" t="e">
        <f>BQ1397+BP1397+BO1397+BN1397+BM1397+#REF!+#REF!+BG1397+BF1397+#REF!+BC1397+#REF!+#REF!+AY1397+#REF!+#REF!+#REF!+#REF!+AS1397+#REF!+#REF!+#REF!+#REF!+AM1397+AK1397+#REF!+#REF!+#REF!+AF1397+AD1397+AC1397+AB1397+BL1397+AA1397+Z1397+Y1397+X1397+U1397+T1397+S1397+R1397+Q1397+P1397+O1397+N1397+M1397+L1397+K1397+J1397+I1397+H1397</f>
        <v>#REF!</v>
      </c>
    </row>
    <row r="1398" spans="1:70" hidden="1">
      <c r="A1398" s="6" t="s">
        <v>2349</v>
      </c>
      <c r="B1398" s="6" t="s">
        <v>2350</v>
      </c>
      <c r="C1398" s="6" t="s">
        <v>151</v>
      </c>
      <c r="D1398" s="6"/>
      <c r="E1398" s="6" t="s">
        <v>152</v>
      </c>
      <c r="F1398" s="6" t="s">
        <v>2248</v>
      </c>
      <c r="G1398" s="6"/>
      <c r="H1398" s="1"/>
      <c r="I1398" s="5"/>
      <c r="J1398" s="5"/>
      <c r="K1398" s="1"/>
      <c r="L1398" s="5"/>
      <c r="M1398" s="5"/>
      <c r="N1398" s="26"/>
      <c r="O1398" s="1"/>
      <c r="P1398" s="1"/>
      <c r="Q1398" s="1"/>
      <c r="R1398" s="1"/>
      <c r="S1398" s="1"/>
      <c r="T1398" s="1"/>
      <c r="U1398" s="1"/>
      <c r="V1398" s="5"/>
      <c r="W1398" s="5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37" t="e">
        <f>BQ1398+BP1398+BO1398+BN1398+BM1398+#REF!+#REF!+BG1398+BF1398+#REF!+BC1398+#REF!+#REF!+AY1398+#REF!+#REF!+#REF!+#REF!+AS1398+#REF!+#REF!+#REF!+#REF!+AM1398+AK1398+#REF!+#REF!+#REF!+AF1398+AD1398+AC1398+AB1398+BL1398+AA1398+Z1398+Y1398+X1398+U1398+T1398+S1398+R1398+Q1398+P1398+O1398+N1398+M1398+L1398+K1398+J1398+I1398+H1398</f>
        <v>#REF!</v>
      </c>
    </row>
    <row r="1399" spans="1:70" hidden="1">
      <c r="A1399" s="6" t="s">
        <v>2351</v>
      </c>
      <c r="B1399" s="6" t="s">
        <v>2352</v>
      </c>
      <c r="C1399" s="6" t="s">
        <v>151</v>
      </c>
      <c r="D1399" s="6"/>
      <c r="E1399" s="6" t="s">
        <v>152</v>
      </c>
      <c r="F1399" s="6" t="s">
        <v>2248</v>
      </c>
      <c r="G1399" s="6"/>
      <c r="H1399" s="1"/>
      <c r="I1399" s="5"/>
      <c r="J1399" s="5"/>
      <c r="K1399" s="1"/>
      <c r="L1399" s="5"/>
      <c r="M1399" s="5"/>
      <c r="N1399" s="26"/>
      <c r="O1399" s="1"/>
      <c r="P1399" s="1"/>
      <c r="Q1399" s="1"/>
      <c r="R1399" s="1"/>
      <c r="S1399" s="1"/>
      <c r="T1399" s="1"/>
      <c r="U1399" s="1"/>
      <c r="V1399" s="5"/>
      <c r="W1399" s="5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37" t="e">
        <f>BQ1399+BP1399+BO1399+BN1399+BM1399+#REF!+#REF!+BG1399+BF1399+#REF!+BC1399+#REF!+#REF!+AY1399+#REF!+#REF!+#REF!+#REF!+AS1399+#REF!+#REF!+#REF!+#REF!+AM1399+AK1399+#REF!+#REF!+#REF!+AF1399+AD1399+AC1399+AB1399+BL1399+AA1399+Z1399+Y1399+X1399+U1399+T1399+S1399+R1399+Q1399+P1399+O1399+N1399+M1399+L1399+K1399+J1399+I1399+H1399</f>
        <v>#REF!</v>
      </c>
    </row>
    <row r="1400" spans="1:70" hidden="1">
      <c r="A1400" s="7" t="s">
        <v>2278</v>
      </c>
      <c r="B1400" s="7" t="s">
        <v>2279</v>
      </c>
      <c r="C1400" s="7" t="s">
        <v>7</v>
      </c>
      <c r="D1400" s="7" t="s">
        <v>8180</v>
      </c>
      <c r="E1400" s="7" t="s">
        <v>21</v>
      </c>
      <c r="F1400" s="7" t="s">
        <v>2248</v>
      </c>
      <c r="G1400" s="25"/>
      <c r="H1400" s="1"/>
      <c r="I1400" s="5"/>
      <c r="J1400" s="5"/>
      <c r="K1400" s="1"/>
      <c r="L1400" s="5"/>
      <c r="M1400" s="5"/>
      <c r="N1400" s="26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37">
        <f>BQ1400+BP1400+BO1400+BN1400+BM1400+BG1400+BF1400+BC1400+AY1400+AS1400+AM1400+AL1400+AK1400+AF1400+AE1400+AD1400+AC1400+AB1400+++BK1400+BL1400+AA1400+Z1400+Y1400+X1400+V1400+U1400+T1400+S1400+R1400+Q1400+P1400+O1400+N1400+M1400+L1400+K1400+J1400+I1400+H1400+G1400</f>
        <v>0</v>
      </c>
    </row>
    <row r="1401" spans="1:70" hidden="1">
      <c r="A1401" s="6" t="s">
        <v>6668</v>
      </c>
      <c r="B1401" s="6" t="s">
        <v>7718</v>
      </c>
      <c r="C1401" s="6" t="s">
        <v>151</v>
      </c>
      <c r="D1401" s="6"/>
      <c r="E1401" s="6" t="s">
        <v>8192</v>
      </c>
      <c r="F1401" s="6" t="s">
        <v>2248</v>
      </c>
      <c r="G1401" s="6"/>
      <c r="H1401" s="1"/>
      <c r="I1401" s="5"/>
      <c r="J1401" s="5"/>
      <c r="K1401" s="1"/>
      <c r="L1401" s="5"/>
      <c r="M1401" s="5"/>
      <c r="N1401" s="26"/>
      <c r="O1401" s="1"/>
      <c r="P1401" s="1"/>
      <c r="Q1401" s="1"/>
      <c r="R1401" s="1"/>
      <c r="S1401" s="1"/>
      <c r="T1401" s="1"/>
      <c r="U1401" s="1"/>
      <c r="V1401" s="5"/>
      <c r="W1401" s="5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37" t="e">
        <f>BQ1401+BP1401+BO1401+BN1401+BM1401+#REF!+#REF!+BG1401+BF1401+#REF!+BC1401+#REF!+#REF!+AY1401+#REF!+#REF!+#REF!+#REF!+AS1401+#REF!+#REF!+#REF!+#REF!+AM1401+AK1401+#REF!+#REF!+#REF!+AF1401+AD1401+AC1401+AB1401+BL1401+AA1401+Z1401+Y1401+X1401+U1401+T1401+S1401+R1401+Q1401+P1401+O1401+N1401+M1401+L1401+K1401+J1401+I1401+H1401</f>
        <v>#REF!</v>
      </c>
    </row>
    <row r="1402" spans="1:70" hidden="1">
      <c r="A1402" s="6" t="s">
        <v>2280</v>
      </c>
      <c r="B1402" s="6" t="s">
        <v>2281</v>
      </c>
      <c r="C1402" s="6" t="s">
        <v>7</v>
      </c>
      <c r="D1402" s="6" t="s">
        <v>67</v>
      </c>
      <c r="E1402" s="6" t="s">
        <v>67</v>
      </c>
      <c r="F1402" s="6" t="s">
        <v>2248</v>
      </c>
      <c r="G1402" s="6"/>
      <c r="H1402" s="1"/>
      <c r="I1402" s="5"/>
      <c r="J1402" s="5"/>
      <c r="K1402" s="1"/>
      <c r="L1402" s="5"/>
      <c r="M1402" s="5"/>
      <c r="N1402" s="26"/>
      <c r="O1402" s="1"/>
      <c r="P1402" s="1"/>
      <c r="Q1402" s="1"/>
      <c r="R1402" s="1"/>
      <c r="S1402" s="1"/>
      <c r="T1402" s="1"/>
      <c r="U1402" s="1"/>
      <c r="V1402" s="5"/>
      <c r="W1402" s="5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37" t="e">
        <f>BQ1402+BP1402+BO1402+BN1402+BM1402+#REF!+#REF!+BG1402+BF1402+#REF!+BC1402+#REF!+#REF!+AY1402+#REF!+#REF!+#REF!+#REF!+AS1402+#REF!+#REF!+#REF!+#REF!+AM1402+AK1402+#REF!+#REF!+#REF!+AF1402+AD1402+AC1402+AB1402+BL1402+AA1402+Z1402+Y1402+X1402+U1402+T1402+S1402+R1402+Q1402+P1402+O1402+N1402+M1402+L1402+K1402+J1402+I1402+H1402</f>
        <v>#REF!</v>
      </c>
    </row>
    <row r="1403" spans="1:70">
      <c r="A1403" s="7" t="s">
        <v>2282</v>
      </c>
      <c r="B1403" s="7" t="s">
        <v>2283</v>
      </c>
      <c r="C1403" s="7" t="s">
        <v>7</v>
      </c>
      <c r="D1403" s="7" t="s">
        <v>8180</v>
      </c>
      <c r="E1403" s="7" t="s">
        <v>9</v>
      </c>
      <c r="F1403" s="7" t="s">
        <v>2248</v>
      </c>
      <c r="G1403" s="25"/>
      <c r="H1403" s="1"/>
      <c r="I1403" s="5"/>
      <c r="J1403" s="5"/>
      <c r="K1403" s="1"/>
      <c r="L1403" s="5"/>
      <c r="M1403" s="5"/>
      <c r="N1403" s="26"/>
      <c r="O1403" s="1"/>
      <c r="P1403" s="1">
        <f>1000*43.632435</f>
        <v>43632.434999999998</v>
      </c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37">
        <f>BQ1403+BP1403+BO1403+BN1403+BM1403+BG1403+BF1403+BC1403+AY1403+AS1403+AM1403+AL1403+AK1403+AF1403+AE1403+AD1403+AC1403+AB1403+BK1403+BL1403+AA1403+Z1403+Y1403+X1403+V1403+U1403+T1403+S1403+R1403+Q1403+P1403+O1403+N1403+M1403+L1403+K1403+J1403+I1403+H1403+G1403+AX1403+W1403</f>
        <v>43632.434999999998</v>
      </c>
    </row>
    <row r="1404" spans="1:70" hidden="1">
      <c r="A1404" s="6" t="s">
        <v>2353</v>
      </c>
      <c r="B1404" s="6" t="s">
        <v>2354</v>
      </c>
      <c r="C1404" s="6" t="s">
        <v>151</v>
      </c>
      <c r="D1404" s="6"/>
      <c r="E1404" s="6" t="s">
        <v>152</v>
      </c>
      <c r="F1404" s="6" t="s">
        <v>2248</v>
      </c>
      <c r="G1404" s="6"/>
      <c r="H1404" s="1"/>
      <c r="I1404" s="5"/>
      <c r="J1404" s="5"/>
      <c r="K1404" s="1"/>
      <c r="L1404" s="5"/>
      <c r="M1404" s="5"/>
      <c r="N1404" s="26"/>
      <c r="O1404" s="1"/>
      <c r="P1404" s="1"/>
      <c r="Q1404" s="1"/>
      <c r="R1404" s="1"/>
      <c r="S1404" s="1"/>
      <c r="T1404" s="1"/>
      <c r="U1404" s="1"/>
      <c r="V1404" s="5"/>
      <c r="W1404" s="5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37" t="e">
        <f>BQ1404+BP1404+BO1404+BN1404+BM1404+#REF!+#REF!+BG1404+BF1404+#REF!+BC1404+#REF!+#REF!+AY1404+#REF!+#REF!+#REF!+#REF!+AS1404+#REF!+#REF!+#REF!+#REF!+AM1404+AK1404+#REF!+#REF!+#REF!+AF1404+AD1404+AC1404+AB1404+BL1404+AA1404+Z1404+Y1404+X1404+U1404+T1404+S1404+R1404+Q1404+P1404+O1404+N1404+M1404+L1404+K1404+J1404+I1404+H1404</f>
        <v>#REF!</v>
      </c>
    </row>
    <row r="1405" spans="1:70" hidden="1">
      <c r="A1405" s="6" t="s">
        <v>6669</v>
      </c>
      <c r="B1405" s="6" t="s">
        <v>6670</v>
      </c>
      <c r="C1405" s="6" t="s">
        <v>151</v>
      </c>
      <c r="D1405" s="6"/>
      <c r="E1405" s="6" t="s">
        <v>8186</v>
      </c>
      <c r="F1405" s="6" t="s">
        <v>2248</v>
      </c>
      <c r="G1405" s="6"/>
      <c r="H1405" s="1"/>
      <c r="I1405" s="5"/>
      <c r="J1405" s="5"/>
      <c r="K1405" s="1"/>
      <c r="L1405" s="5"/>
      <c r="M1405" s="5"/>
      <c r="N1405" s="26"/>
      <c r="O1405" s="1"/>
      <c r="P1405" s="1"/>
      <c r="Q1405" s="1"/>
      <c r="R1405" s="1"/>
      <c r="S1405" s="1"/>
      <c r="T1405" s="1"/>
      <c r="U1405" s="1"/>
      <c r="V1405" s="5"/>
      <c r="W1405" s="5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37" t="e">
        <f>BQ1405+BP1405+BO1405+BN1405+BM1405+#REF!+#REF!+BG1405+BF1405+#REF!+BC1405+#REF!+#REF!+AY1405+#REF!+#REF!+#REF!+#REF!+AS1405+#REF!+#REF!+#REF!+#REF!+AM1405+AK1405+#REF!+#REF!+#REF!+AF1405+AD1405+AC1405+AB1405+BL1405+AA1405+Z1405+Y1405+X1405+U1405+T1405+S1405+R1405+Q1405+P1405+O1405+N1405+M1405+L1405+K1405+J1405+I1405+H1405</f>
        <v>#REF!</v>
      </c>
    </row>
    <row r="1406" spans="1:70" hidden="1">
      <c r="A1406" s="6" t="s">
        <v>2355</v>
      </c>
      <c r="B1406" s="6" t="s">
        <v>2356</v>
      </c>
      <c r="C1406" s="6" t="s">
        <v>151</v>
      </c>
      <c r="D1406" s="6"/>
      <c r="E1406" s="6" t="s">
        <v>152</v>
      </c>
      <c r="F1406" s="6" t="s">
        <v>2248</v>
      </c>
      <c r="G1406" s="6"/>
      <c r="H1406" s="1"/>
      <c r="I1406" s="5"/>
      <c r="J1406" s="5"/>
      <c r="K1406" s="1"/>
      <c r="L1406" s="5"/>
      <c r="M1406" s="5"/>
      <c r="N1406" s="26"/>
      <c r="O1406" s="1"/>
      <c r="P1406" s="1"/>
      <c r="Q1406" s="1"/>
      <c r="R1406" s="1"/>
      <c r="S1406" s="1"/>
      <c r="T1406" s="1"/>
      <c r="U1406" s="1"/>
      <c r="V1406" s="5"/>
      <c r="W1406" s="5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37" t="e">
        <f>BQ1406+BP1406+BO1406+BN1406+BM1406+#REF!+#REF!+BG1406+BF1406+#REF!+BC1406+#REF!+#REF!+AY1406+#REF!+#REF!+#REF!+#REF!+AS1406+#REF!+#REF!+#REF!+#REF!+AM1406+AK1406+#REF!+#REF!+#REF!+AF1406+AD1406+AC1406+AB1406+BL1406+AA1406+Z1406+Y1406+X1406+U1406+T1406+S1406+R1406+Q1406+P1406+O1406+N1406+M1406+L1406+K1406+J1406+I1406+H1406</f>
        <v>#REF!</v>
      </c>
    </row>
    <row r="1407" spans="1:70" hidden="1">
      <c r="A1407" s="7" t="s">
        <v>2357</v>
      </c>
      <c r="B1407" s="7" t="s">
        <v>2358</v>
      </c>
      <c r="C1407" s="7" t="s">
        <v>151</v>
      </c>
      <c r="D1407" s="7"/>
      <c r="E1407" s="7" t="s">
        <v>152</v>
      </c>
      <c r="F1407" s="7" t="s">
        <v>2248</v>
      </c>
      <c r="G1407" s="25"/>
      <c r="H1407" s="1"/>
      <c r="I1407" s="5"/>
      <c r="J1407" s="5"/>
      <c r="K1407" s="1"/>
      <c r="L1407" s="5"/>
      <c r="M1407" s="5"/>
      <c r="N1407" s="26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37">
        <f t="shared" ref="BR1407" si="17">BQ1407+BP1407+BO1407+BN1407+BM1407+BG1407+BF1407+BC1407+AY1407+AS1407+AM1407+AL1407+AK1407+AF1407+AE1407+AD1407+AC1407+AB1407+++BK1407+BL1407+AA1407+Z1407+Y1407+X1407+V1407+U1407+T1407+S1407+R1407+Q1407+P1407+O1407+N1407+M1407+L1407+K1407+J1407+I1407+H1407+G1407</f>
        <v>0</v>
      </c>
    </row>
    <row r="1408" spans="1:70">
      <c r="A1408" s="7" t="s">
        <v>2284</v>
      </c>
      <c r="B1408" s="7" t="s">
        <v>2285</v>
      </c>
      <c r="C1408" s="7" t="s">
        <v>7</v>
      </c>
      <c r="D1408" s="7" t="s">
        <v>8180</v>
      </c>
      <c r="E1408" s="7" t="s">
        <v>21</v>
      </c>
      <c r="F1408" s="7" t="s">
        <v>2248</v>
      </c>
      <c r="G1408" s="25"/>
      <c r="H1408" s="1"/>
      <c r="I1408" s="5"/>
      <c r="J1408" s="5"/>
      <c r="K1408" s="1"/>
      <c r="L1408" s="5"/>
      <c r="M1408" s="5"/>
      <c r="N1408" s="26"/>
      <c r="O1408" s="1"/>
      <c r="P1408" s="1">
        <f>1000*6.22327</f>
        <v>6223.27</v>
      </c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37">
        <f>BQ1408+BP1408+BO1408+BN1408+BM1408+BG1408+BF1408+BC1408+AY1408+AS1408+AM1408+AL1408+AK1408+AF1408+AE1408+AD1408+AC1408+AB1408+BK1408+BL1408+AA1408+Z1408+Y1408+X1408+V1408+U1408+T1408+S1408+R1408+Q1408+P1408+O1408+N1408+M1408+L1408+K1408+J1408+I1408+H1408+G1408+AX1408+W1408</f>
        <v>6223.27</v>
      </c>
    </row>
    <row r="1409" spans="1:70" hidden="1">
      <c r="A1409" s="6" t="s">
        <v>2359</v>
      </c>
      <c r="B1409" s="6" t="s">
        <v>2360</v>
      </c>
      <c r="C1409" s="6" t="s">
        <v>151</v>
      </c>
      <c r="D1409" s="6"/>
      <c r="E1409" s="6" t="s">
        <v>152</v>
      </c>
      <c r="F1409" s="6" t="s">
        <v>2248</v>
      </c>
      <c r="G1409" s="6"/>
      <c r="H1409" s="1"/>
      <c r="I1409" s="5"/>
      <c r="J1409" s="5"/>
      <c r="K1409" s="1"/>
      <c r="L1409" s="5"/>
      <c r="M1409" s="5"/>
      <c r="N1409" s="26"/>
      <c r="O1409" s="1"/>
      <c r="P1409" s="1"/>
      <c r="Q1409" s="1"/>
      <c r="R1409" s="1"/>
      <c r="S1409" s="1"/>
      <c r="T1409" s="1"/>
      <c r="U1409" s="1"/>
      <c r="V1409" s="5"/>
      <c r="W1409" s="5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37" t="e">
        <f>BQ1409+BP1409+BO1409+BN1409+BM1409+#REF!+#REF!+BG1409+BF1409+#REF!+BC1409+#REF!+#REF!+AY1409+#REF!+#REF!+#REF!+#REF!+AS1409+#REF!+#REF!+#REF!+#REF!+AM1409+AK1409+#REF!+#REF!+#REF!+AF1409+AD1409+AC1409+AB1409+BL1409+AA1409+Z1409+Y1409+X1409+U1409+T1409+S1409+R1409+Q1409+P1409+O1409+N1409+M1409+L1409+K1409+J1409+I1409+H1409</f>
        <v>#REF!</v>
      </c>
    </row>
    <row r="1410" spans="1:70" hidden="1">
      <c r="A1410" s="6" t="s">
        <v>6671</v>
      </c>
      <c r="B1410" s="6" t="s">
        <v>7719</v>
      </c>
      <c r="C1410" s="6" t="s">
        <v>151</v>
      </c>
      <c r="D1410" s="6"/>
      <c r="E1410" s="6" t="s">
        <v>8192</v>
      </c>
      <c r="F1410" s="6" t="s">
        <v>2248</v>
      </c>
      <c r="G1410" s="6"/>
      <c r="H1410" s="1"/>
      <c r="I1410" s="5"/>
      <c r="J1410" s="5"/>
      <c r="K1410" s="1"/>
      <c r="L1410" s="5"/>
      <c r="M1410" s="5"/>
      <c r="N1410" s="26"/>
      <c r="O1410" s="1"/>
      <c r="P1410" s="1"/>
      <c r="Q1410" s="1"/>
      <c r="R1410" s="1"/>
      <c r="S1410" s="1"/>
      <c r="T1410" s="1"/>
      <c r="U1410" s="1"/>
      <c r="V1410" s="5"/>
      <c r="W1410" s="5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37" t="e">
        <f>BQ1410+BP1410+BO1410+BN1410+BM1410+#REF!+#REF!+BG1410+BF1410+#REF!+BC1410+#REF!+#REF!+AY1410+#REF!+#REF!+#REF!+#REF!+AS1410+#REF!+#REF!+#REF!+#REF!+AM1410+AK1410+#REF!+#REF!+#REF!+AF1410+AD1410+AC1410+AB1410+BL1410+AA1410+Z1410+Y1410+X1410+U1410+T1410+S1410+R1410+Q1410+P1410+O1410+N1410+M1410+L1410+K1410+J1410+I1410+H1410</f>
        <v>#REF!</v>
      </c>
    </row>
    <row r="1411" spans="1:70" hidden="1">
      <c r="A1411" s="6" t="s">
        <v>2361</v>
      </c>
      <c r="B1411" s="6" t="s">
        <v>2362</v>
      </c>
      <c r="C1411" s="6" t="s">
        <v>151</v>
      </c>
      <c r="D1411" s="6"/>
      <c r="E1411" s="6" t="s">
        <v>152</v>
      </c>
      <c r="F1411" s="6" t="s">
        <v>2248</v>
      </c>
      <c r="G1411" s="6"/>
      <c r="H1411" s="1"/>
      <c r="I1411" s="5"/>
      <c r="J1411" s="5"/>
      <c r="K1411" s="1"/>
      <c r="L1411" s="5"/>
      <c r="M1411" s="5"/>
      <c r="N1411" s="26"/>
      <c r="O1411" s="1"/>
      <c r="P1411" s="1"/>
      <c r="Q1411" s="1"/>
      <c r="R1411" s="1"/>
      <c r="S1411" s="1"/>
      <c r="T1411" s="1"/>
      <c r="U1411" s="1"/>
      <c r="V1411" s="5"/>
      <c r="W1411" s="5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37" t="e">
        <f>BQ1411+BP1411+BO1411+BN1411+BM1411+#REF!+#REF!+BG1411+BF1411+#REF!+BC1411+#REF!+#REF!+AY1411+#REF!+#REF!+#REF!+#REF!+AS1411+#REF!+#REF!+#REF!+#REF!+AM1411+AK1411+#REF!+#REF!+#REF!+AF1411+AD1411+AC1411+AB1411+BL1411+AA1411+Z1411+Y1411+X1411+U1411+T1411+S1411+R1411+Q1411+P1411+O1411+N1411+M1411+L1411+K1411+J1411+I1411+H1411</f>
        <v>#REF!</v>
      </c>
    </row>
    <row r="1412" spans="1:70" hidden="1">
      <c r="A1412" s="6" t="s">
        <v>2363</v>
      </c>
      <c r="B1412" s="6" t="s">
        <v>2364</v>
      </c>
      <c r="C1412" s="6" t="s">
        <v>151</v>
      </c>
      <c r="D1412" s="6"/>
      <c r="E1412" s="6" t="s">
        <v>152</v>
      </c>
      <c r="F1412" s="6" t="s">
        <v>2248</v>
      </c>
      <c r="G1412" s="6"/>
      <c r="H1412" s="1"/>
      <c r="I1412" s="5"/>
      <c r="J1412" s="5"/>
      <c r="K1412" s="1"/>
      <c r="L1412" s="5"/>
      <c r="M1412" s="5"/>
      <c r="N1412" s="26"/>
      <c r="O1412" s="1"/>
      <c r="P1412" s="1"/>
      <c r="Q1412" s="1"/>
      <c r="R1412" s="1"/>
      <c r="S1412" s="1"/>
      <c r="T1412" s="1"/>
      <c r="U1412" s="1"/>
      <c r="V1412" s="5"/>
      <c r="W1412" s="5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37" t="e">
        <f>BQ1412+BP1412+BO1412+BN1412+BM1412+#REF!+#REF!+BG1412+BF1412+#REF!+BC1412+#REF!+#REF!+AY1412+#REF!+#REF!+#REF!+#REF!+AS1412+#REF!+#REF!+#REF!+#REF!+AM1412+AK1412+#REF!+#REF!+#REF!+AF1412+AD1412+AC1412+AB1412+BL1412+AA1412+Z1412+Y1412+X1412+U1412+T1412+S1412+R1412+Q1412+P1412+O1412+N1412+M1412+L1412+K1412+J1412+I1412+H1412</f>
        <v>#REF!</v>
      </c>
    </row>
    <row r="1413" spans="1:70" hidden="1">
      <c r="A1413" s="6" t="s">
        <v>2286</v>
      </c>
      <c r="B1413" s="6" t="s">
        <v>2287</v>
      </c>
      <c r="C1413" s="6" t="s">
        <v>7</v>
      </c>
      <c r="D1413" s="6" t="s">
        <v>67</v>
      </c>
      <c r="E1413" s="6" t="s">
        <v>67</v>
      </c>
      <c r="F1413" s="6" t="s">
        <v>2248</v>
      </c>
      <c r="G1413" s="6"/>
      <c r="H1413" s="1"/>
      <c r="I1413" s="5"/>
      <c r="J1413" s="5"/>
      <c r="K1413" s="1"/>
      <c r="L1413" s="5"/>
      <c r="M1413" s="5"/>
      <c r="N1413" s="26"/>
      <c r="O1413" s="1"/>
      <c r="P1413" s="1"/>
      <c r="Q1413" s="1"/>
      <c r="R1413" s="1"/>
      <c r="S1413" s="1"/>
      <c r="T1413" s="1"/>
      <c r="U1413" s="1"/>
      <c r="V1413" s="5"/>
      <c r="W1413" s="5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37" t="e">
        <f>BQ1413+BP1413+BO1413+BN1413+BM1413+#REF!+#REF!+BG1413+BF1413+#REF!+BC1413+#REF!+#REF!+AY1413+#REF!+#REF!+#REF!+#REF!+AS1413+#REF!+#REF!+#REF!+#REF!+AM1413+AK1413+#REF!+#REF!+#REF!+AF1413+AD1413+AC1413+AB1413+BL1413+AA1413+Z1413+Y1413+X1413+U1413+T1413+S1413+R1413+Q1413+P1413+O1413+N1413+M1413+L1413+K1413+J1413+I1413+H1413</f>
        <v>#REF!</v>
      </c>
    </row>
    <row r="1414" spans="1:70" hidden="1">
      <c r="A1414" s="7" t="s">
        <v>2288</v>
      </c>
      <c r="B1414" s="7" t="s">
        <v>2289</v>
      </c>
      <c r="C1414" s="7" t="s">
        <v>7</v>
      </c>
      <c r="D1414" s="7" t="s">
        <v>8180</v>
      </c>
      <c r="E1414" s="7" t="s">
        <v>21</v>
      </c>
      <c r="F1414" s="7" t="s">
        <v>2248</v>
      </c>
      <c r="G1414" s="25"/>
      <c r="H1414" s="1"/>
      <c r="I1414" s="5"/>
      <c r="J1414" s="5"/>
      <c r="K1414" s="1"/>
      <c r="L1414" s="5"/>
      <c r="M1414" s="5"/>
      <c r="N1414" s="26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37">
        <f>BQ1414+BP1414+BO1414+BN1414+BM1414+BG1414+BF1414+BC1414+AY1414+AS1414+AM1414+AL1414+AK1414+AF1414+AE1414+AD1414+AC1414+AB1414+++BK1414+BL1414+AA1414+Z1414+Y1414+X1414+V1414+U1414+T1414+S1414+R1414+Q1414+P1414+O1414+N1414+M1414+L1414+K1414+J1414+I1414+H1414+G1414</f>
        <v>0</v>
      </c>
    </row>
    <row r="1415" spans="1:70" hidden="1">
      <c r="A1415" s="6" t="s">
        <v>2290</v>
      </c>
      <c r="B1415" s="6" t="s">
        <v>2291</v>
      </c>
      <c r="C1415" s="6" t="s">
        <v>7</v>
      </c>
      <c r="D1415" s="6" t="s">
        <v>18</v>
      </c>
      <c r="E1415" s="6" t="s">
        <v>31</v>
      </c>
      <c r="F1415" s="6" t="s">
        <v>2248</v>
      </c>
      <c r="G1415" s="6"/>
      <c r="H1415" s="1"/>
      <c r="I1415" s="5"/>
      <c r="J1415" s="5"/>
      <c r="K1415" s="1"/>
      <c r="L1415" s="5"/>
      <c r="M1415" s="5"/>
      <c r="N1415" s="26"/>
      <c r="O1415" s="1"/>
      <c r="P1415" s="1"/>
      <c r="Q1415" s="1"/>
      <c r="R1415" s="1"/>
      <c r="S1415" s="1"/>
      <c r="T1415" s="1"/>
      <c r="U1415" s="1"/>
      <c r="V1415" s="5"/>
      <c r="W1415" s="5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37" t="e">
        <f>BQ1415+BP1415+BO1415+BN1415+BM1415+#REF!+#REF!+BG1415+BF1415+#REF!+BC1415+#REF!+#REF!+AY1415+#REF!+#REF!+#REF!+#REF!+AS1415+#REF!+#REF!+#REF!+#REF!+AM1415+AK1415+#REF!+#REF!+#REF!+AF1415+AD1415+AC1415+AB1415+BL1415+AA1415+Z1415+Y1415+X1415+U1415+T1415+S1415+R1415+Q1415+P1415+O1415+N1415+M1415+L1415+K1415+J1415+I1415+H1415</f>
        <v>#REF!</v>
      </c>
    </row>
    <row r="1416" spans="1:70" hidden="1">
      <c r="A1416" s="6" t="s">
        <v>2292</v>
      </c>
      <c r="B1416" s="6" t="s">
        <v>2293</v>
      </c>
      <c r="C1416" s="6" t="s">
        <v>7</v>
      </c>
      <c r="D1416" s="6" t="s">
        <v>18</v>
      </c>
      <c r="E1416" s="6" t="s">
        <v>31</v>
      </c>
      <c r="F1416" s="6" t="s">
        <v>2248</v>
      </c>
      <c r="G1416" s="6"/>
      <c r="H1416" s="1"/>
      <c r="I1416" s="5"/>
      <c r="J1416" s="5"/>
      <c r="K1416" s="1"/>
      <c r="L1416" s="5"/>
      <c r="M1416" s="5"/>
      <c r="N1416" s="26"/>
      <c r="O1416" s="1"/>
      <c r="P1416" s="1"/>
      <c r="Q1416" s="1"/>
      <c r="R1416" s="1"/>
      <c r="S1416" s="1"/>
      <c r="T1416" s="1"/>
      <c r="U1416" s="1"/>
      <c r="V1416" s="5"/>
      <c r="W1416" s="5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37" t="e">
        <f>BQ1416+BP1416+BO1416+BN1416+BM1416+#REF!+#REF!+BG1416+BF1416+#REF!+BC1416+#REF!+#REF!+AY1416+#REF!+#REF!+#REF!+#REF!+AS1416+#REF!+#REF!+#REF!+#REF!+AM1416+AK1416+#REF!+#REF!+#REF!+AF1416+AD1416+AC1416+AB1416+BL1416+AA1416+Z1416+Y1416+X1416+U1416+T1416+S1416+R1416+Q1416+P1416+O1416+N1416+M1416+L1416+K1416+J1416+I1416+H1416</f>
        <v>#REF!</v>
      </c>
    </row>
    <row r="1417" spans="1:70" hidden="1">
      <c r="A1417" s="6" t="s">
        <v>2294</v>
      </c>
      <c r="B1417" s="6" t="s">
        <v>2295</v>
      </c>
      <c r="C1417" s="6" t="s">
        <v>7</v>
      </c>
      <c r="D1417" s="6" t="s">
        <v>8180</v>
      </c>
      <c r="E1417" s="6" t="s">
        <v>21</v>
      </c>
      <c r="F1417" s="6" t="s">
        <v>2248</v>
      </c>
      <c r="G1417" s="6"/>
      <c r="H1417" s="1"/>
      <c r="I1417" s="5"/>
      <c r="J1417" s="5"/>
      <c r="K1417" s="1"/>
      <c r="L1417" s="5"/>
      <c r="M1417" s="5"/>
      <c r="N1417" s="26"/>
      <c r="O1417" s="1"/>
      <c r="P1417" s="1"/>
      <c r="Q1417" s="1"/>
      <c r="R1417" s="1"/>
      <c r="S1417" s="1"/>
      <c r="T1417" s="1"/>
      <c r="U1417" s="1"/>
      <c r="V1417" s="5"/>
      <c r="W1417" s="5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37" t="e">
        <f>BQ1417+BP1417+BO1417+BN1417+BM1417+#REF!+#REF!+BG1417+BF1417+#REF!+BC1417+#REF!+#REF!+AY1417+#REF!+#REF!+#REF!+#REF!+AS1417+#REF!+#REF!+#REF!+#REF!+AM1417+AK1417+#REF!+#REF!+#REF!+AF1417+AD1417+AC1417+AB1417+BL1417+AA1417+Z1417+Y1417+X1417+U1417+T1417+S1417+R1417+Q1417+P1417+O1417+N1417+M1417+L1417+K1417+J1417+I1417+H1417</f>
        <v>#REF!</v>
      </c>
    </row>
    <row r="1418" spans="1:70" hidden="1">
      <c r="A1418" s="6" t="s">
        <v>2296</v>
      </c>
      <c r="B1418" s="6" t="s">
        <v>2297</v>
      </c>
      <c r="C1418" s="6" t="s">
        <v>7</v>
      </c>
      <c r="D1418" s="6" t="s">
        <v>8180</v>
      </c>
      <c r="E1418" s="6" t="s">
        <v>21</v>
      </c>
      <c r="F1418" s="6" t="s">
        <v>2248</v>
      </c>
      <c r="G1418" s="6"/>
      <c r="H1418" s="1"/>
      <c r="I1418" s="5"/>
      <c r="J1418" s="5"/>
      <c r="K1418" s="1"/>
      <c r="L1418" s="5"/>
      <c r="M1418" s="5"/>
      <c r="N1418" s="26"/>
      <c r="O1418" s="1"/>
      <c r="P1418" s="1"/>
      <c r="Q1418" s="1"/>
      <c r="R1418" s="1"/>
      <c r="S1418" s="1"/>
      <c r="T1418" s="1"/>
      <c r="U1418" s="1"/>
      <c r="V1418" s="5"/>
      <c r="W1418" s="5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37" t="e">
        <f>BQ1418+BP1418+BO1418+BN1418+BM1418+#REF!+#REF!+BG1418+BF1418+#REF!+BC1418+#REF!+#REF!+AY1418+#REF!+#REF!+#REF!+#REF!+AS1418+#REF!+#REF!+#REF!+#REF!+AM1418+AK1418+#REF!+#REF!+#REF!+AF1418+AD1418+AC1418+AB1418+BL1418+AA1418+Z1418+Y1418+X1418+U1418+T1418+S1418+R1418+Q1418+P1418+O1418+N1418+M1418+L1418+K1418+J1418+I1418+H1418</f>
        <v>#REF!</v>
      </c>
    </row>
    <row r="1419" spans="1:70" hidden="1">
      <c r="A1419" s="6" t="s">
        <v>6672</v>
      </c>
      <c r="B1419" s="6" t="s">
        <v>7720</v>
      </c>
      <c r="C1419" s="6" t="s">
        <v>151</v>
      </c>
      <c r="D1419" s="6"/>
      <c r="E1419" s="6" t="s">
        <v>8186</v>
      </c>
      <c r="F1419" s="6" t="s">
        <v>2248</v>
      </c>
      <c r="G1419" s="6"/>
      <c r="H1419" s="1"/>
      <c r="I1419" s="5"/>
      <c r="J1419" s="5"/>
      <c r="K1419" s="1"/>
      <c r="L1419" s="5"/>
      <c r="M1419" s="5"/>
      <c r="N1419" s="26"/>
      <c r="O1419" s="1"/>
      <c r="P1419" s="1"/>
      <c r="Q1419" s="1"/>
      <c r="R1419" s="1"/>
      <c r="S1419" s="1"/>
      <c r="T1419" s="1"/>
      <c r="U1419" s="1"/>
      <c r="V1419" s="5"/>
      <c r="W1419" s="5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37" t="e">
        <f>BQ1419+BP1419+BO1419+BN1419+BM1419+#REF!+#REF!+BG1419+BF1419+#REF!+BC1419+#REF!+#REF!+AY1419+#REF!+#REF!+#REF!+#REF!+AS1419+#REF!+#REF!+#REF!+#REF!+AM1419+AK1419+#REF!+#REF!+#REF!+AF1419+AD1419+AC1419+AB1419+BL1419+AA1419+Z1419+Y1419+X1419+U1419+T1419+S1419+R1419+Q1419+P1419+O1419+N1419+M1419+L1419+K1419+J1419+I1419+H1419</f>
        <v>#REF!</v>
      </c>
    </row>
    <row r="1420" spans="1:70" hidden="1">
      <c r="A1420" s="6" t="s">
        <v>2365</v>
      </c>
      <c r="B1420" s="6" t="s">
        <v>2366</v>
      </c>
      <c r="C1420" s="6" t="s">
        <v>151</v>
      </c>
      <c r="D1420" s="6"/>
      <c r="E1420" s="6" t="s">
        <v>152</v>
      </c>
      <c r="F1420" s="6" t="s">
        <v>2248</v>
      </c>
      <c r="G1420" s="6"/>
      <c r="H1420" s="1"/>
      <c r="I1420" s="5"/>
      <c r="J1420" s="5"/>
      <c r="K1420" s="1"/>
      <c r="L1420" s="5"/>
      <c r="M1420" s="5"/>
      <c r="N1420" s="26"/>
      <c r="O1420" s="1"/>
      <c r="P1420" s="1"/>
      <c r="Q1420" s="1"/>
      <c r="R1420" s="1"/>
      <c r="S1420" s="1"/>
      <c r="T1420" s="1"/>
      <c r="U1420" s="1"/>
      <c r="V1420" s="5"/>
      <c r="W1420" s="5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37" t="e">
        <f>BQ1420+BP1420+BO1420+BN1420+BM1420+#REF!+#REF!+BG1420+BF1420+#REF!+BC1420+#REF!+#REF!+AY1420+#REF!+#REF!+#REF!+#REF!+AS1420+#REF!+#REF!+#REF!+#REF!+AM1420+AK1420+#REF!+#REF!+#REF!+AF1420+AD1420+AC1420+AB1420+BL1420+AA1420+Z1420+Y1420+X1420+U1420+T1420+S1420+R1420+Q1420+P1420+O1420+N1420+M1420+L1420+K1420+J1420+I1420+H1420</f>
        <v>#REF!</v>
      </c>
    </row>
    <row r="1421" spans="1:70" hidden="1">
      <c r="A1421" s="6" t="s">
        <v>2367</v>
      </c>
      <c r="B1421" s="6" t="s">
        <v>2034</v>
      </c>
      <c r="C1421" s="6" t="s">
        <v>151</v>
      </c>
      <c r="D1421" s="6"/>
      <c r="E1421" s="6" t="s">
        <v>152</v>
      </c>
      <c r="F1421" s="6" t="s">
        <v>2248</v>
      </c>
      <c r="G1421" s="6"/>
      <c r="H1421" s="1"/>
      <c r="I1421" s="5"/>
      <c r="J1421" s="5"/>
      <c r="K1421" s="1"/>
      <c r="L1421" s="5"/>
      <c r="M1421" s="5"/>
      <c r="N1421" s="26"/>
      <c r="O1421" s="1"/>
      <c r="P1421" s="1"/>
      <c r="Q1421" s="1"/>
      <c r="R1421" s="1"/>
      <c r="S1421" s="1"/>
      <c r="T1421" s="1"/>
      <c r="U1421" s="1"/>
      <c r="V1421" s="5"/>
      <c r="W1421" s="5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37" t="e">
        <f>BQ1421+BP1421+BO1421+BN1421+BM1421+#REF!+#REF!+BG1421+BF1421+#REF!+BC1421+#REF!+#REF!+AY1421+#REF!+#REF!+#REF!+#REF!+AS1421+#REF!+#REF!+#REF!+#REF!+AM1421+AK1421+#REF!+#REF!+#REF!+AF1421+AD1421+AC1421+AB1421+BL1421+AA1421+Z1421+Y1421+X1421+U1421+T1421+S1421+R1421+Q1421+P1421+O1421+N1421+M1421+L1421+K1421+J1421+I1421+H1421</f>
        <v>#REF!</v>
      </c>
    </row>
    <row r="1422" spans="1:70" hidden="1">
      <c r="A1422" s="6" t="s">
        <v>2298</v>
      </c>
      <c r="B1422" s="6" t="s">
        <v>2299</v>
      </c>
      <c r="C1422" s="6" t="s">
        <v>7</v>
      </c>
      <c r="D1422" s="6" t="s">
        <v>18</v>
      </c>
      <c r="E1422" s="6" t="s">
        <v>31</v>
      </c>
      <c r="F1422" s="6" t="s">
        <v>2248</v>
      </c>
      <c r="G1422" s="6"/>
      <c r="H1422" s="1"/>
      <c r="I1422" s="5"/>
      <c r="J1422" s="5"/>
      <c r="K1422" s="1"/>
      <c r="L1422" s="5"/>
      <c r="M1422" s="5"/>
      <c r="N1422" s="26"/>
      <c r="O1422" s="1"/>
      <c r="P1422" s="1"/>
      <c r="Q1422" s="1"/>
      <c r="R1422" s="1"/>
      <c r="S1422" s="1"/>
      <c r="T1422" s="1"/>
      <c r="U1422" s="1"/>
      <c r="V1422" s="5"/>
      <c r="W1422" s="5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37" t="e">
        <f>BQ1422+BP1422+BO1422+BN1422+BM1422+#REF!+#REF!+BG1422+BF1422+#REF!+BC1422+#REF!+#REF!+AY1422+#REF!+#REF!+#REF!+#REF!+AS1422+#REF!+#REF!+#REF!+#REF!+AM1422+AK1422+#REF!+#REF!+#REF!+AF1422+AD1422+AC1422+AB1422+BL1422+AA1422+Z1422+Y1422+X1422+U1422+T1422+S1422+R1422+Q1422+P1422+O1422+N1422+M1422+L1422+K1422+J1422+I1422+H1422</f>
        <v>#REF!</v>
      </c>
    </row>
    <row r="1423" spans="1:70">
      <c r="A1423" s="7" t="s">
        <v>2300</v>
      </c>
      <c r="B1423" s="7" t="s">
        <v>2301</v>
      </c>
      <c r="C1423" s="7" t="s">
        <v>7</v>
      </c>
      <c r="D1423" s="7" t="s">
        <v>8180</v>
      </c>
      <c r="E1423" s="7" t="s">
        <v>28</v>
      </c>
      <c r="F1423" s="7" t="s">
        <v>2248</v>
      </c>
      <c r="G1423" s="25"/>
      <c r="H1423" s="1"/>
      <c r="I1423" s="1"/>
      <c r="J1423" s="5"/>
      <c r="K1423" s="1"/>
      <c r="L1423" s="5"/>
      <c r="M1423" s="1"/>
      <c r="N1423" s="26"/>
      <c r="O1423" s="1"/>
      <c r="P1423" s="1"/>
      <c r="Q1423" s="1"/>
      <c r="R1423" s="1"/>
      <c r="S1423" s="1"/>
      <c r="T1423" s="1"/>
      <c r="U1423" s="1">
        <v>78500</v>
      </c>
      <c r="V1423" s="1"/>
      <c r="W1423" s="1">
        <f>1000*298.652030026636</f>
        <v>298652.03002663597</v>
      </c>
      <c r="X1423" s="1"/>
      <c r="Y1423" s="1"/>
      <c r="Z1423" s="1"/>
      <c r="AA1423" s="1"/>
      <c r="AB1423" s="1"/>
      <c r="AC1423" s="1"/>
      <c r="AD1423" s="1"/>
      <c r="AE1423" s="1"/>
      <c r="AF1423" s="1">
        <f>1000*72.496</f>
        <v>72496</v>
      </c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>
        <f>1000*25.792</f>
        <v>25792</v>
      </c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37">
        <f>BQ1423+BP1423+BO1423+BN1423+BM1423+BG1423+BF1423+BC1423+AY1423+AS1423+AM1423+AL1423+AK1423+AF1423+AE1423+AD1423+AC1423+AB1423+BK1423+BL1423+AA1423+Z1423+Y1423+X1423+V1423+U1423+T1423+S1423+R1423+Q1423+P1423+O1423+N1423+M1423+L1423+K1423+J1423+I1423+H1423+G1423+AX1423+W1423</f>
        <v>475440.03002663597</v>
      </c>
    </row>
    <row r="1424" spans="1:70" hidden="1">
      <c r="A1424" s="6" t="s">
        <v>2302</v>
      </c>
      <c r="B1424" s="6" t="s">
        <v>2303</v>
      </c>
      <c r="C1424" s="6" t="s">
        <v>7</v>
      </c>
      <c r="D1424" s="6" t="s">
        <v>18</v>
      </c>
      <c r="E1424" s="6" t="s">
        <v>31</v>
      </c>
      <c r="F1424" s="6" t="s">
        <v>2248</v>
      </c>
      <c r="G1424" s="6"/>
      <c r="H1424" s="1"/>
      <c r="I1424" s="5"/>
      <c r="J1424" s="5"/>
      <c r="K1424" s="1"/>
      <c r="L1424" s="5"/>
      <c r="M1424" s="5"/>
      <c r="N1424" s="26"/>
      <c r="O1424" s="1"/>
      <c r="P1424" s="1"/>
      <c r="Q1424" s="1"/>
      <c r="R1424" s="1"/>
      <c r="S1424" s="1"/>
      <c r="T1424" s="1"/>
      <c r="U1424" s="1"/>
      <c r="V1424" s="5"/>
      <c r="W1424" s="5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37" t="e">
        <f>BQ1424+BP1424+BO1424+BN1424+BM1424+#REF!+#REF!+BG1424+BF1424+#REF!+BC1424+#REF!+#REF!+AY1424+#REF!+#REF!+#REF!+#REF!+AS1424+#REF!+#REF!+#REF!+#REF!+AM1424+AK1424+#REF!+#REF!+#REF!+AF1424+AD1424+AC1424+AB1424+BL1424+AA1424+Z1424+Y1424+X1424+U1424+T1424+S1424+R1424+Q1424+P1424+O1424+N1424+M1424+L1424+K1424+J1424+I1424+H1424</f>
        <v>#REF!</v>
      </c>
    </row>
    <row r="1425" spans="1:70" hidden="1">
      <c r="A1425" s="6" t="s">
        <v>2304</v>
      </c>
      <c r="B1425" s="6" t="s">
        <v>2305</v>
      </c>
      <c r="C1425" s="6" t="s">
        <v>7</v>
      </c>
      <c r="D1425" s="6" t="s">
        <v>8180</v>
      </c>
      <c r="E1425" s="6" t="s">
        <v>21</v>
      </c>
      <c r="F1425" s="6" t="s">
        <v>2248</v>
      </c>
      <c r="G1425" s="6"/>
      <c r="H1425" s="1"/>
      <c r="I1425" s="5"/>
      <c r="J1425" s="5"/>
      <c r="K1425" s="1"/>
      <c r="L1425" s="5"/>
      <c r="M1425" s="5"/>
      <c r="N1425" s="26"/>
      <c r="O1425" s="1"/>
      <c r="P1425" s="1"/>
      <c r="Q1425" s="1"/>
      <c r="R1425" s="1"/>
      <c r="S1425" s="1"/>
      <c r="T1425" s="1"/>
      <c r="U1425" s="1"/>
      <c r="V1425" s="5"/>
      <c r="W1425" s="5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37" t="e">
        <f>BQ1425+BP1425+BO1425+BN1425+BM1425+#REF!+#REF!+BG1425+BF1425+#REF!+BC1425+#REF!+#REF!+AY1425+#REF!+#REF!+#REF!+#REF!+AS1425+#REF!+#REF!+#REF!+#REF!+AM1425+AK1425+#REF!+#REF!+#REF!+AF1425+AD1425+AC1425+AB1425+BL1425+AA1425+Z1425+Y1425+X1425+U1425+T1425+S1425+R1425+Q1425+P1425+O1425+N1425+M1425+L1425+K1425+J1425+I1425+H1425</f>
        <v>#REF!</v>
      </c>
    </row>
    <row r="1426" spans="1:70" hidden="1">
      <c r="A1426" s="7" t="s">
        <v>2306</v>
      </c>
      <c r="B1426" s="7" t="s">
        <v>2307</v>
      </c>
      <c r="C1426" s="7" t="s">
        <v>7</v>
      </c>
      <c r="D1426" s="7" t="s">
        <v>18</v>
      </c>
      <c r="E1426" s="7" t="s">
        <v>21</v>
      </c>
      <c r="F1426" s="7" t="s">
        <v>2248</v>
      </c>
      <c r="G1426" s="25"/>
      <c r="H1426" s="1"/>
      <c r="I1426" s="5"/>
      <c r="J1426" s="5"/>
      <c r="K1426" s="1"/>
      <c r="L1426" s="5"/>
      <c r="M1426" s="5"/>
      <c r="N1426" s="26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37">
        <f>BQ1426+BP1426+BO1426+BN1426+BM1426+BG1426+BF1426+BC1426+AY1426+AS1426+AM1426+AL1426+AK1426+AF1426+AE1426+AD1426+AC1426+AB1426+++BK1426+BL1426+AA1426+Z1426+Y1426+X1426+V1426+U1426+T1426+S1426+R1426+Q1426+P1426+O1426+N1426+M1426+L1426+K1426+J1426+I1426+H1426+G1426</f>
        <v>0</v>
      </c>
    </row>
    <row r="1427" spans="1:70" hidden="1">
      <c r="A1427" s="6" t="s">
        <v>2308</v>
      </c>
      <c r="B1427" s="6" t="s">
        <v>2309</v>
      </c>
      <c r="C1427" s="6" t="s">
        <v>7</v>
      </c>
      <c r="D1427" s="6" t="s">
        <v>18</v>
      </c>
      <c r="E1427" s="6" t="s">
        <v>13</v>
      </c>
      <c r="F1427" s="6" t="s">
        <v>2248</v>
      </c>
      <c r="G1427" s="6"/>
      <c r="H1427" s="1"/>
      <c r="I1427" s="5"/>
      <c r="J1427" s="5"/>
      <c r="K1427" s="1"/>
      <c r="L1427" s="5"/>
      <c r="M1427" s="5"/>
      <c r="N1427" s="26"/>
      <c r="O1427" s="1"/>
      <c r="P1427" s="1"/>
      <c r="Q1427" s="1"/>
      <c r="R1427" s="1"/>
      <c r="S1427" s="1"/>
      <c r="T1427" s="1"/>
      <c r="U1427" s="1"/>
      <c r="V1427" s="5"/>
      <c r="W1427" s="5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37" t="e">
        <f>BQ1427+BP1427+BO1427+BN1427+BM1427+#REF!+#REF!+BG1427+BF1427+#REF!+BC1427+#REF!+#REF!+AY1427+#REF!+#REF!+#REF!+#REF!+AS1427+#REF!+#REF!+#REF!+#REF!+AM1427+AK1427+#REF!+#REF!+#REF!+AF1427+AD1427+AC1427+AB1427+BL1427+AA1427+Z1427+Y1427+X1427+U1427+T1427+S1427+R1427+Q1427+P1427+O1427+N1427+M1427+L1427+K1427+J1427+I1427+H1427</f>
        <v>#REF!</v>
      </c>
    </row>
    <row r="1428" spans="1:70" hidden="1">
      <c r="A1428" s="7" t="s">
        <v>2368</v>
      </c>
      <c r="B1428" s="7" t="s">
        <v>2369</v>
      </c>
      <c r="C1428" s="7" t="s">
        <v>151</v>
      </c>
      <c r="D1428" s="7"/>
      <c r="E1428" s="7" t="s">
        <v>152</v>
      </c>
      <c r="F1428" s="7" t="s">
        <v>2248</v>
      </c>
      <c r="G1428" s="25"/>
      <c r="H1428" s="1"/>
      <c r="I1428" s="5"/>
      <c r="J1428" s="5"/>
      <c r="K1428" s="1"/>
      <c r="L1428" s="5"/>
      <c r="M1428" s="5"/>
      <c r="N1428" s="26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37">
        <f>BQ1428+BP1428+BO1428+BN1428+BM1428+BG1428+BF1428+BC1428+AY1428+AS1428+AM1428+AL1428+AK1428+AF1428+AE1428+AD1428+AC1428+AB1428+++BK1428+BL1428+AA1428+Z1428+Y1428+X1428+V1428+U1428+T1428+S1428+R1428+Q1428+P1428+O1428+N1428+M1428+L1428+K1428+J1428+I1428+H1428+G1428</f>
        <v>0</v>
      </c>
    </row>
    <row r="1429" spans="1:70" hidden="1">
      <c r="A1429" s="6" t="s">
        <v>2370</v>
      </c>
      <c r="B1429" s="6" t="s">
        <v>2371</v>
      </c>
      <c r="C1429" s="6" t="s">
        <v>151</v>
      </c>
      <c r="D1429" s="6"/>
      <c r="E1429" s="6" t="s">
        <v>152</v>
      </c>
      <c r="F1429" s="6" t="s">
        <v>2248</v>
      </c>
      <c r="G1429" s="6"/>
      <c r="H1429" s="1"/>
      <c r="I1429" s="5"/>
      <c r="J1429" s="5"/>
      <c r="K1429" s="1"/>
      <c r="L1429" s="5"/>
      <c r="M1429" s="5"/>
      <c r="N1429" s="26"/>
      <c r="O1429" s="1"/>
      <c r="P1429" s="1"/>
      <c r="Q1429" s="1"/>
      <c r="R1429" s="1"/>
      <c r="S1429" s="1"/>
      <c r="T1429" s="1"/>
      <c r="U1429" s="1"/>
      <c r="V1429" s="5"/>
      <c r="W1429" s="5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37" t="e">
        <f>BQ1429+BP1429+BO1429+BN1429+BM1429+#REF!+#REF!+BG1429+BF1429+#REF!+BC1429+#REF!+#REF!+AY1429+#REF!+#REF!+#REF!+#REF!+AS1429+#REF!+#REF!+#REF!+#REF!+AM1429+AK1429+#REF!+#REF!+#REF!+AF1429+AD1429+AC1429+AB1429+BL1429+AA1429+Z1429+Y1429+X1429+U1429+T1429+S1429+R1429+Q1429+P1429+O1429+N1429+M1429+L1429+K1429+J1429+I1429+H1429</f>
        <v>#REF!</v>
      </c>
    </row>
    <row r="1430" spans="1:70" hidden="1">
      <c r="A1430" s="6" t="s">
        <v>2372</v>
      </c>
      <c r="B1430" s="6" t="s">
        <v>2373</v>
      </c>
      <c r="C1430" s="6" t="s">
        <v>151</v>
      </c>
      <c r="D1430" s="6"/>
      <c r="E1430" s="6" t="s">
        <v>152</v>
      </c>
      <c r="F1430" s="6" t="s">
        <v>2248</v>
      </c>
      <c r="G1430" s="6"/>
      <c r="H1430" s="1"/>
      <c r="I1430" s="5"/>
      <c r="J1430" s="5"/>
      <c r="K1430" s="1"/>
      <c r="L1430" s="5"/>
      <c r="M1430" s="5"/>
      <c r="N1430" s="26"/>
      <c r="O1430" s="1"/>
      <c r="P1430" s="1"/>
      <c r="Q1430" s="1"/>
      <c r="R1430" s="1"/>
      <c r="S1430" s="1"/>
      <c r="T1430" s="1"/>
      <c r="U1430" s="1"/>
      <c r="V1430" s="5"/>
      <c r="W1430" s="5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37" t="e">
        <f>BQ1430+BP1430+BO1430+BN1430+BM1430+#REF!+#REF!+BG1430+BF1430+#REF!+BC1430+#REF!+#REF!+AY1430+#REF!+#REF!+#REF!+#REF!+AS1430+#REF!+#REF!+#REF!+#REF!+AM1430+AK1430+#REF!+#REF!+#REF!+AF1430+AD1430+AC1430+AB1430+BL1430+AA1430+Z1430+Y1430+X1430+U1430+T1430+S1430+R1430+Q1430+P1430+O1430+N1430+M1430+L1430+K1430+J1430+I1430+H1430</f>
        <v>#REF!</v>
      </c>
    </row>
    <row r="1431" spans="1:70" hidden="1">
      <c r="A1431" s="6" t="s">
        <v>2310</v>
      </c>
      <c r="B1431" s="6" t="s">
        <v>2311</v>
      </c>
      <c r="C1431" s="6" t="s">
        <v>7</v>
      </c>
      <c r="D1431" s="6" t="s">
        <v>18</v>
      </c>
      <c r="E1431" s="6" t="s">
        <v>13</v>
      </c>
      <c r="F1431" s="6" t="s">
        <v>2248</v>
      </c>
      <c r="G1431" s="6"/>
      <c r="H1431" s="1"/>
      <c r="I1431" s="5"/>
      <c r="J1431" s="5"/>
      <c r="K1431" s="1"/>
      <c r="L1431" s="5"/>
      <c r="M1431" s="5"/>
      <c r="N1431" s="26"/>
      <c r="O1431" s="1"/>
      <c r="P1431" s="1"/>
      <c r="Q1431" s="1"/>
      <c r="R1431" s="1"/>
      <c r="S1431" s="1"/>
      <c r="T1431" s="1"/>
      <c r="U1431" s="1"/>
      <c r="V1431" s="5"/>
      <c r="W1431" s="5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37" t="e">
        <f>BQ1431+BP1431+BO1431+BN1431+BM1431+#REF!+#REF!+BG1431+BF1431+#REF!+BC1431+#REF!+#REF!+AY1431+#REF!+#REF!+#REF!+#REF!+AS1431+#REF!+#REF!+#REF!+#REF!+AM1431+AK1431+#REF!+#REF!+#REF!+AF1431+AD1431+AC1431+AB1431+BL1431+AA1431+Z1431+Y1431+X1431+U1431+T1431+S1431+R1431+Q1431+P1431+O1431+N1431+M1431+L1431+K1431+J1431+I1431+H1431</f>
        <v>#REF!</v>
      </c>
    </row>
    <row r="1432" spans="1:70" hidden="1">
      <c r="A1432" s="6" t="s">
        <v>2312</v>
      </c>
      <c r="B1432" s="6" t="s">
        <v>2313</v>
      </c>
      <c r="C1432" s="6" t="s">
        <v>7</v>
      </c>
      <c r="D1432" s="6" t="s">
        <v>18</v>
      </c>
      <c r="E1432" s="6" t="s">
        <v>13</v>
      </c>
      <c r="F1432" s="6" t="s">
        <v>2248</v>
      </c>
      <c r="G1432" s="6"/>
      <c r="H1432" s="1"/>
      <c r="I1432" s="5"/>
      <c r="J1432" s="5"/>
      <c r="K1432" s="1"/>
      <c r="L1432" s="5"/>
      <c r="M1432" s="5"/>
      <c r="N1432" s="26"/>
      <c r="O1432" s="1"/>
      <c r="P1432" s="1"/>
      <c r="Q1432" s="1"/>
      <c r="R1432" s="1"/>
      <c r="S1432" s="1"/>
      <c r="T1432" s="1"/>
      <c r="U1432" s="1"/>
      <c r="V1432" s="5"/>
      <c r="W1432" s="5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37" t="e">
        <f>BQ1432+BP1432+BO1432+BN1432+BM1432+#REF!+#REF!+BG1432+BF1432+#REF!+BC1432+#REF!+#REF!+AY1432+#REF!+#REF!+#REF!+#REF!+AS1432+#REF!+#REF!+#REF!+#REF!+AM1432+AK1432+#REF!+#REF!+#REF!+AF1432+AD1432+AC1432+AB1432+BL1432+AA1432+Z1432+Y1432+X1432+U1432+T1432+S1432+R1432+Q1432+P1432+O1432+N1432+M1432+L1432+K1432+J1432+I1432+H1432</f>
        <v>#REF!</v>
      </c>
    </row>
    <row r="1433" spans="1:70">
      <c r="A1433" s="7" t="s">
        <v>2314</v>
      </c>
      <c r="B1433" s="7" t="s">
        <v>2315</v>
      </c>
      <c r="C1433" s="7" t="s">
        <v>7</v>
      </c>
      <c r="D1433" s="7" t="s">
        <v>8180</v>
      </c>
      <c r="E1433" s="7" t="s">
        <v>21</v>
      </c>
      <c r="F1433" s="7" t="s">
        <v>2248</v>
      </c>
      <c r="G1433" s="25"/>
      <c r="H1433" s="1"/>
      <c r="I1433" s="5"/>
      <c r="J1433" s="5"/>
      <c r="K1433" s="1"/>
      <c r="L1433" s="5"/>
      <c r="M1433" s="5"/>
      <c r="N1433" s="26"/>
      <c r="O1433" s="1"/>
      <c r="P1433" s="1">
        <f>1000*18.17594</f>
        <v>18175.940000000002</v>
      </c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37">
        <f>BQ1433+BP1433+BO1433+BN1433+BM1433+BG1433+BF1433+BC1433+AY1433+AS1433+AM1433+AL1433+AK1433+AF1433+AE1433+AD1433+AC1433+AB1433+BK1433+BL1433+AA1433+Z1433+Y1433+X1433+V1433+U1433+T1433+S1433+R1433+Q1433+P1433+O1433+N1433+M1433+L1433+K1433+J1433+I1433+H1433+G1433+AX1433+W1433</f>
        <v>18175.940000000002</v>
      </c>
    </row>
    <row r="1434" spans="1:70" hidden="1">
      <c r="A1434" s="6" t="s">
        <v>2316</v>
      </c>
      <c r="B1434" s="6" t="s">
        <v>2317</v>
      </c>
      <c r="C1434" s="6" t="s">
        <v>7</v>
      </c>
      <c r="D1434" s="6" t="s">
        <v>8180</v>
      </c>
      <c r="E1434" s="6" t="s">
        <v>21</v>
      </c>
      <c r="F1434" s="6" t="s">
        <v>2248</v>
      </c>
      <c r="G1434" s="6"/>
      <c r="H1434" s="1"/>
      <c r="I1434" s="5"/>
      <c r="J1434" s="5"/>
      <c r="K1434" s="1"/>
      <c r="L1434" s="5"/>
      <c r="M1434" s="5"/>
      <c r="N1434" s="26"/>
      <c r="O1434" s="1"/>
      <c r="P1434" s="1"/>
      <c r="Q1434" s="1"/>
      <c r="R1434" s="1"/>
      <c r="S1434" s="1"/>
      <c r="T1434" s="1"/>
      <c r="U1434" s="1"/>
      <c r="V1434" s="5"/>
      <c r="W1434" s="5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37" t="e">
        <f>BQ1434+BP1434+BO1434+BN1434+BM1434+#REF!+#REF!+BG1434+BF1434+#REF!+BC1434+#REF!+#REF!+AY1434+#REF!+#REF!+#REF!+#REF!+AS1434+#REF!+#REF!+#REF!+#REF!+AM1434+AK1434+#REF!+#REF!+#REF!+AF1434+AD1434+AC1434+AB1434+BL1434+AA1434+Z1434+Y1434+X1434+U1434+T1434+S1434+R1434+Q1434+P1434+O1434+N1434+M1434+L1434+K1434+J1434+I1434+H1434</f>
        <v>#REF!</v>
      </c>
    </row>
    <row r="1435" spans="1:70" hidden="1">
      <c r="A1435" s="6" t="s">
        <v>2318</v>
      </c>
      <c r="B1435" s="6" t="s">
        <v>2319</v>
      </c>
      <c r="C1435" s="6" t="s">
        <v>7</v>
      </c>
      <c r="D1435" s="6" t="s">
        <v>8180</v>
      </c>
      <c r="E1435" s="6" t="s">
        <v>21</v>
      </c>
      <c r="F1435" s="6" t="s">
        <v>2248</v>
      </c>
      <c r="G1435" s="6"/>
      <c r="H1435" s="1"/>
      <c r="I1435" s="5"/>
      <c r="J1435" s="5"/>
      <c r="K1435" s="1"/>
      <c r="L1435" s="5"/>
      <c r="M1435" s="5"/>
      <c r="N1435" s="26"/>
      <c r="O1435" s="1"/>
      <c r="P1435" s="1"/>
      <c r="Q1435" s="1"/>
      <c r="R1435" s="1"/>
      <c r="S1435" s="1"/>
      <c r="T1435" s="1"/>
      <c r="U1435" s="1"/>
      <c r="V1435" s="5"/>
      <c r="W1435" s="5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37" t="e">
        <f>BQ1435+BP1435+BO1435+BN1435+BM1435+#REF!+#REF!+BG1435+BF1435+#REF!+BC1435+#REF!+#REF!+AY1435+#REF!+#REF!+#REF!+#REF!+AS1435+#REF!+#REF!+#REF!+#REF!+AM1435+AK1435+#REF!+#REF!+#REF!+AF1435+AD1435+AC1435+AB1435+BL1435+AA1435+Z1435+Y1435+X1435+U1435+T1435+S1435+R1435+Q1435+P1435+O1435+N1435+M1435+L1435+K1435+J1435+I1435+H1435</f>
        <v>#REF!</v>
      </c>
    </row>
    <row r="1436" spans="1:70" hidden="1">
      <c r="A1436" s="6" t="s">
        <v>2320</v>
      </c>
      <c r="B1436" s="6" t="s">
        <v>2321</v>
      </c>
      <c r="C1436" s="6" t="s">
        <v>7</v>
      </c>
      <c r="D1436" s="6" t="s">
        <v>18</v>
      </c>
      <c r="E1436" s="6" t="s">
        <v>31</v>
      </c>
      <c r="F1436" s="6" t="s">
        <v>2248</v>
      </c>
      <c r="G1436" s="6"/>
      <c r="H1436" s="1"/>
      <c r="I1436" s="5"/>
      <c r="J1436" s="5"/>
      <c r="K1436" s="1"/>
      <c r="L1436" s="5"/>
      <c r="M1436" s="5"/>
      <c r="N1436" s="26"/>
      <c r="O1436" s="1"/>
      <c r="P1436" s="1"/>
      <c r="Q1436" s="1"/>
      <c r="R1436" s="1"/>
      <c r="S1436" s="1"/>
      <c r="T1436" s="1"/>
      <c r="U1436" s="1"/>
      <c r="V1436" s="5"/>
      <c r="W1436" s="5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37" t="e">
        <f>BQ1436+BP1436+BO1436+BN1436+BM1436+#REF!+#REF!+BG1436+BF1436+#REF!+BC1436+#REF!+#REF!+AY1436+#REF!+#REF!+#REF!+#REF!+AS1436+#REF!+#REF!+#REF!+#REF!+AM1436+AK1436+#REF!+#REF!+#REF!+AF1436+AD1436+AC1436+AB1436+BL1436+AA1436+Z1436+Y1436+X1436+U1436+T1436+S1436+R1436+Q1436+P1436+O1436+N1436+M1436+L1436+K1436+J1436+I1436+H1436</f>
        <v>#REF!</v>
      </c>
    </row>
    <row r="1437" spans="1:70" hidden="1">
      <c r="A1437" s="6" t="s">
        <v>2374</v>
      </c>
      <c r="B1437" s="6" t="s">
        <v>2375</v>
      </c>
      <c r="C1437" s="6" t="s">
        <v>151</v>
      </c>
      <c r="D1437" s="6"/>
      <c r="E1437" s="6" t="s">
        <v>152</v>
      </c>
      <c r="F1437" s="6" t="s">
        <v>2248</v>
      </c>
      <c r="G1437" s="6"/>
      <c r="H1437" s="1"/>
      <c r="I1437" s="5"/>
      <c r="J1437" s="5"/>
      <c r="K1437" s="1"/>
      <c r="L1437" s="5"/>
      <c r="M1437" s="5"/>
      <c r="N1437" s="26"/>
      <c r="O1437" s="1"/>
      <c r="P1437" s="1"/>
      <c r="Q1437" s="1"/>
      <c r="R1437" s="1"/>
      <c r="S1437" s="1"/>
      <c r="T1437" s="1"/>
      <c r="U1437" s="1"/>
      <c r="V1437" s="5"/>
      <c r="W1437" s="5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37" t="e">
        <f>BQ1437+BP1437+BO1437+BN1437+BM1437+#REF!+#REF!+BG1437+BF1437+#REF!+BC1437+#REF!+#REF!+AY1437+#REF!+#REF!+#REF!+#REF!+AS1437+#REF!+#REF!+#REF!+#REF!+AM1437+AK1437+#REF!+#REF!+#REF!+AF1437+AD1437+AC1437+AB1437+BL1437+AA1437+Z1437+Y1437+X1437+U1437+T1437+S1437+R1437+Q1437+P1437+O1437+N1437+M1437+L1437+K1437+J1437+I1437+H1437</f>
        <v>#REF!</v>
      </c>
    </row>
    <row r="1438" spans="1:70" hidden="1">
      <c r="A1438" s="6" t="s">
        <v>2376</v>
      </c>
      <c r="B1438" s="6" t="s">
        <v>2377</v>
      </c>
      <c r="C1438" s="6" t="s">
        <v>151</v>
      </c>
      <c r="D1438" s="6"/>
      <c r="E1438" s="6" t="s">
        <v>152</v>
      </c>
      <c r="F1438" s="6" t="s">
        <v>2248</v>
      </c>
      <c r="G1438" s="6"/>
      <c r="H1438" s="1"/>
      <c r="I1438" s="5"/>
      <c r="J1438" s="5"/>
      <c r="K1438" s="1"/>
      <c r="L1438" s="5"/>
      <c r="M1438" s="5"/>
      <c r="N1438" s="26"/>
      <c r="O1438" s="1"/>
      <c r="P1438" s="1"/>
      <c r="Q1438" s="1"/>
      <c r="R1438" s="1"/>
      <c r="S1438" s="1"/>
      <c r="T1438" s="1"/>
      <c r="U1438" s="1"/>
      <c r="V1438" s="5"/>
      <c r="W1438" s="5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37" t="e">
        <f>BQ1438+BP1438+BO1438+BN1438+BM1438+#REF!+#REF!+BG1438+BF1438+#REF!+BC1438+#REF!+#REF!+AY1438+#REF!+#REF!+#REF!+#REF!+AS1438+#REF!+#REF!+#REF!+#REF!+AM1438+AK1438+#REF!+#REF!+#REF!+AF1438+AD1438+AC1438+AB1438+BL1438+AA1438+Z1438+Y1438+X1438+U1438+T1438+S1438+R1438+Q1438+P1438+O1438+N1438+M1438+L1438+K1438+J1438+I1438+H1438</f>
        <v>#REF!</v>
      </c>
    </row>
    <row r="1439" spans="1:70" hidden="1">
      <c r="A1439" s="6" t="s">
        <v>2378</v>
      </c>
      <c r="B1439" s="6" t="s">
        <v>2379</v>
      </c>
      <c r="C1439" s="6" t="s">
        <v>151</v>
      </c>
      <c r="D1439" s="6"/>
      <c r="E1439" s="6" t="s">
        <v>152</v>
      </c>
      <c r="F1439" s="6" t="s">
        <v>2248</v>
      </c>
      <c r="G1439" s="6"/>
      <c r="H1439" s="1"/>
      <c r="I1439" s="5"/>
      <c r="J1439" s="5"/>
      <c r="K1439" s="1"/>
      <c r="L1439" s="5"/>
      <c r="M1439" s="5"/>
      <c r="N1439" s="26"/>
      <c r="O1439" s="1"/>
      <c r="P1439" s="1"/>
      <c r="Q1439" s="1"/>
      <c r="R1439" s="1"/>
      <c r="S1439" s="1"/>
      <c r="T1439" s="1"/>
      <c r="U1439" s="1"/>
      <c r="V1439" s="5"/>
      <c r="W1439" s="5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37" t="e">
        <f>BQ1439+BP1439+BO1439+BN1439+BM1439+#REF!+#REF!+BG1439+BF1439+#REF!+BC1439+#REF!+#REF!+AY1439+#REF!+#REF!+#REF!+#REF!+AS1439+#REF!+#REF!+#REF!+#REF!+AM1439+AK1439+#REF!+#REF!+#REF!+AF1439+AD1439+AC1439+AB1439+BL1439+AA1439+Z1439+Y1439+X1439+U1439+T1439+S1439+R1439+Q1439+P1439+O1439+N1439+M1439+L1439+K1439+J1439+I1439+H1439</f>
        <v>#REF!</v>
      </c>
    </row>
    <row r="1440" spans="1:70" hidden="1">
      <c r="A1440" s="6" t="s">
        <v>6673</v>
      </c>
      <c r="B1440" s="6" t="s">
        <v>7721</v>
      </c>
      <c r="C1440" s="6" t="s">
        <v>151</v>
      </c>
      <c r="D1440" s="6"/>
      <c r="E1440" s="6" t="s">
        <v>8186</v>
      </c>
      <c r="F1440" s="6" t="s">
        <v>2248</v>
      </c>
      <c r="G1440" s="6"/>
      <c r="H1440" s="1"/>
      <c r="I1440" s="5"/>
      <c r="J1440" s="5"/>
      <c r="K1440" s="1"/>
      <c r="L1440" s="5"/>
      <c r="M1440" s="5"/>
      <c r="N1440" s="26"/>
      <c r="O1440" s="1"/>
      <c r="P1440" s="1"/>
      <c r="Q1440" s="1"/>
      <c r="R1440" s="1"/>
      <c r="S1440" s="1"/>
      <c r="T1440" s="1"/>
      <c r="U1440" s="1"/>
      <c r="V1440" s="5"/>
      <c r="W1440" s="5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37" t="e">
        <f>BQ1440+BP1440+BO1440+BN1440+BM1440+#REF!+#REF!+BG1440+BF1440+#REF!+BC1440+#REF!+#REF!+AY1440+#REF!+#REF!+#REF!+#REF!+AS1440+#REF!+#REF!+#REF!+#REF!+AM1440+AK1440+#REF!+#REF!+#REF!+AF1440+AD1440+AC1440+AB1440+BL1440+AA1440+Z1440+Y1440+X1440+U1440+T1440+S1440+R1440+Q1440+P1440+O1440+N1440+M1440+L1440+K1440+J1440+I1440+H1440</f>
        <v>#REF!</v>
      </c>
    </row>
    <row r="1441" spans="1:70" hidden="1">
      <c r="A1441" s="6" t="s">
        <v>2322</v>
      </c>
      <c r="B1441" s="6" t="s">
        <v>2323</v>
      </c>
      <c r="C1441" s="6" t="s">
        <v>7</v>
      </c>
      <c r="D1441" s="6" t="s">
        <v>18</v>
      </c>
      <c r="E1441" s="6" t="s">
        <v>13</v>
      </c>
      <c r="F1441" s="6" t="s">
        <v>2248</v>
      </c>
      <c r="G1441" s="6"/>
      <c r="H1441" s="1"/>
      <c r="I1441" s="5"/>
      <c r="J1441" s="5"/>
      <c r="K1441" s="1"/>
      <c r="L1441" s="5"/>
      <c r="M1441" s="5"/>
      <c r="N1441" s="26"/>
      <c r="O1441" s="1"/>
      <c r="P1441" s="1"/>
      <c r="Q1441" s="1"/>
      <c r="R1441" s="1"/>
      <c r="S1441" s="1"/>
      <c r="T1441" s="1"/>
      <c r="U1441" s="1"/>
      <c r="V1441" s="5"/>
      <c r="W1441" s="5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37" t="e">
        <f>BQ1441+BP1441+BO1441+BN1441+BM1441+#REF!+#REF!+BG1441+BF1441+#REF!+BC1441+#REF!+#REF!+AY1441+#REF!+#REF!+#REF!+#REF!+AS1441+#REF!+#REF!+#REF!+#REF!+AM1441+AK1441+#REF!+#REF!+#REF!+AF1441+AD1441+AC1441+AB1441+BL1441+AA1441+Z1441+Y1441+X1441+U1441+T1441+S1441+R1441+Q1441+P1441+O1441+N1441+M1441+L1441+K1441+J1441+I1441+H1441</f>
        <v>#REF!</v>
      </c>
    </row>
    <row r="1442" spans="1:70" hidden="1">
      <c r="A1442" s="6" t="s">
        <v>2324</v>
      </c>
      <c r="B1442" s="6" t="s">
        <v>2325</v>
      </c>
      <c r="C1442" s="6" t="s">
        <v>7</v>
      </c>
      <c r="D1442" s="6" t="s">
        <v>18</v>
      </c>
      <c r="E1442" s="6" t="s">
        <v>21</v>
      </c>
      <c r="F1442" s="6" t="s">
        <v>2248</v>
      </c>
      <c r="G1442" s="6"/>
      <c r="H1442" s="1"/>
      <c r="I1442" s="5"/>
      <c r="J1442" s="5"/>
      <c r="K1442" s="1"/>
      <c r="L1442" s="5"/>
      <c r="M1442" s="5"/>
      <c r="N1442" s="26"/>
      <c r="O1442" s="1"/>
      <c r="P1442" s="1"/>
      <c r="Q1442" s="1"/>
      <c r="R1442" s="1"/>
      <c r="S1442" s="1"/>
      <c r="T1442" s="1"/>
      <c r="U1442" s="1"/>
      <c r="V1442" s="5"/>
      <c r="W1442" s="5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37" t="e">
        <f>BQ1442+BP1442+BO1442+BN1442+BM1442+#REF!+#REF!+BG1442+BF1442+#REF!+BC1442+#REF!+#REF!+AY1442+#REF!+#REF!+#REF!+#REF!+AS1442+#REF!+#REF!+#REF!+#REF!+AM1442+AK1442+#REF!+#REF!+#REF!+AF1442+AD1442+AC1442+AB1442+BL1442+AA1442+Z1442+Y1442+X1442+U1442+T1442+S1442+R1442+Q1442+P1442+O1442+N1442+M1442+L1442+K1442+J1442+I1442+H1442</f>
        <v>#REF!</v>
      </c>
    </row>
    <row r="1443" spans="1:70" hidden="1">
      <c r="A1443" s="6" t="s">
        <v>2326</v>
      </c>
      <c r="B1443" s="6" t="s">
        <v>2327</v>
      </c>
      <c r="C1443" s="6" t="s">
        <v>7</v>
      </c>
      <c r="D1443" s="6" t="s">
        <v>18</v>
      </c>
      <c r="E1443" s="6" t="s">
        <v>21</v>
      </c>
      <c r="F1443" s="6" t="s">
        <v>2248</v>
      </c>
      <c r="G1443" s="6"/>
      <c r="H1443" s="1"/>
      <c r="I1443" s="5"/>
      <c r="J1443" s="5"/>
      <c r="K1443" s="1"/>
      <c r="L1443" s="5"/>
      <c r="M1443" s="5"/>
      <c r="N1443" s="26"/>
      <c r="O1443" s="1"/>
      <c r="P1443" s="1"/>
      <c r="Q1443" s="1"/>
      <c r="R1443" s="1"/>
      <c r="S1443" s="1"/>
      <c r="T1443" s="1"/>
      <c r="U1443" s="1"/>
      <c r="V1443" s="5"/>
      <c r="W1443" s="5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37" t="e">
        <f>BQ1443+BP1443+BO1443+BN1443+BM1443+#REF!+#REF!+BG1443+BF1443+#REF!+BC1443+#REF!+#REF!+AY1443+#REF!+#REF!+#REF!+#REF!+AS1443+#REF!+#REF!+#REF!+#REF!+AM1443+AK1443+#REF!+#REF!+#REF!+AF1443+AD1443+AC1443+AB1443+BL1443+AA1443+Z1443+Y1443+X1443+U1443+T1443+S1443+R1443+Q1443+P1443+O1443+N1443+M1443+L1443+K1443+J1443+I1443+H1443</f>
        <v>#REF!</v>
      </c>
    </row>
    <row r="1444" spans="1:70" hidden="1">
      <c r="A1444" s="6" t="s">
        <v>2328</v>
      </c>
      <c r="B1444" s="6" t="s">
        <v>2329</v>
      </c>
      <c r="C1444" s="6" t="s">
        <v>7</v>
      </c>
      <c r="D1444" s="6" t="s">
        <v>8180</v>
      </c>
      <c r="E1444" s="6" t="s">
        <v>13</v>
      </c>
      <c r="F1444" s="6" t="s">
        <v>2248</v>
      </c>
      <c r="G1444" s="6"/>
      <c r="H1444" s="1"/>
      <c r="I1444" s="5"/>
      <c r="J1444" s="5"/>
      <c r="K1444" s="1"/>
      <c r="L1444" s="5"/>
      <c r="M1444" s="5"/>
      <c r="N1444" s="26"/>
      <c r="O1444" s="1"/>
      <c r="P1444" s="1"/>
      <c r="Q1444" s="1"/>
      <c r="R1444" s="1"/>
      <c r="S1444" s="1"/>
      <c r="T1444" s="1"/>
      <c r="U1444" s="1"/>
      <c r="V1444" s="5"/>
      <c r="W1444" s="5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37" t="e">
        <f>BQ1444+BP1444+BO1444+BN1444+BM1444+#REF!+#REF!+BG1444+BF1444+#REF!+BC1444+#REF!+#REF!+AY1444+#REF!+#REF!+#REF!+#REF!+AS1444+#REF!+#REF!+#REF!+#REF!+AM1444+AK1444+#REF!+#REF!+#REF!+AF1444+AD1444+AC1444+AB1444+BL1444+AA1444+Z1444+Y1444+X1444+U1444+T1444+S1444+R1444+Q1444+P1444+O1444+N1444+M1444+L1444+K1444+J1444+I1444+H1444</f>
        <v>#REF!</v>
      </c>
    </row>
    <row r="1445" spans="1:70" hidden="1">
      <c r="A1445" s="6" t="s">
        <v>2380</v>
      </c>
      <c r="B1445" s="6" t="s">
        <v>2381</v>
      </c>
      <c r="C1445" s="6" t="s">
        <v>151</v>
      </c>
      <c r="D1445" s="6"/>
      <c r="E1445" s="6" t="s">
        <v>152</v>
      </c>
      <c r="F1445" s="6" t="s">
        <v>2248</v>
      </c>
      <c r="G1445" s="6"/>
      <c r="H1445" s="1"/>
      <c r="I1445" s="5"/>
      <c r="J1445" s="5"/>
      <c r="K1445" s="1"/>
      <c r="L1445" s="5"/>
      <c r="M1445" s="5"/>
      <c r="N1445" s="26"/>
      <c r="O1445" s="1"/>
      <c r="P1445" s="1"/>
      <c r="Q1445" s="1"/>
      <c r="R1445" s="1"/>
      <c r="S1445" s="1"/>
      <c r="T1445" s="1"/>
      <c r="U1445" s="1"/>
      <c r="V1445" s="5"/>
      <c r="W1445" s="5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37" t="e">
        <f>BQ1445+BP1445+BO1445+BN1445+BM1445+#REF!+#REF!+BG1445+BF1445+#REF!+BC1445+#REF!+#REF!+AY1445+#REF!+#REF!+#REF!+#REF!+AS1445+#REF!+#REF!+#REF!+#REF!+AM1445+AK1445+#REF!+#REF!+#REF!+AF1445+AD1445+AC1445+AB1445+BL1445+AA1445+Z1445+Y1445+X1445+U1445+T1445+S1445+R1445+Q1445+P1445+O1445+N1445+M1445+L1445+K1445+J1445+I1445+H1445</f>
        <v>#REF!</v>
      </c>
    </row>
    <row r="1446" spans="1:70" hidden="1">
      <c r="A1446" s="6" t="s">
        <v>2330</v>
      </c>
      <c r="B1446" s="6" t="s">
        <v>2331</v>
      </c>
      <c r="C1446" s="6" t="s">
        <v>7</v>
      </c>
      <c r="D1446" s="6" t="s">
        <v>18</v>
      </c>
      <c r="E1446" s="6" t="s">
        <v>13</v>
      </c>
      <c r="F1446" s="6" t="s">
        <v>2248</v>
      </c>
      <c r="G1446" s="6"/>
      <c r="H1446" s="1"/>
      <c r="I1446" s="5"/>
      <c r="J1446" s="5"/>
      <c r="K1446" s="1"/>
      <c r="L1446" s="5"/>
      <c r="M1446" s="5"/>
      <c r="N1446" s="26"/>
      <c r="O1446" s="1"/>
      <c r="P1446" s="1"/>
      <c r="Q1446" s="1"/>
      <c r="R1446" s="1"/>
      <c r="S1446" s="1"/>
      <c r="T1446" s="1"/>
      <c r="U1446" s="1"/>
      <c r="V1446" s="5"/>
      <c r="W1446" s="5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37" t="e">
        <f>BQ1446+BP1446+BO1446+BN1446+BM1446+#REF!+#REF!+BG1446+BF1446+#REF!+BC1446+#REF!+#REF!+AY1446+#REF!+#REF!+#REF!+#REF!+AS1446+#REF!+#REF!+#REF!+#REF!+AM1446+AK1446+#REF!+#REF!+#REF!+AF1446+AD1446+AC1446+AB1446+BL1446+AA1446+Z1446+Y1446+X1446+U1446+T1446+S1446+R1446+Q1446+P1446+O1446+N1446+M1446+L1446+K1446+J1446+I1446+H1446</f>
        <v>#REF!</v>
      </c>
    </row>
    <row r="1447" spans="1:70" hidden="1">
      <c r="A1447" s="6" t="s">
        <v>2332</v>
      </c>
      <c r="B1447" s="6" t="s">
        <v>2333</v>
      </c>
      <c r="C1447" s="6" t="s">
        <v>7</v>
      </c>
      <c r="D1447" s="6" t="s">
        <v>18</v>
      </c>
      <c r="E1447" s="6" t="s">
        <v>13</v>
      </c>
      <c r="F1447" s="6" t="s">
        <v>2248</v>
      </c>
      <c r="G1447" s="6"/>
      <c r="H1447" s="1"/>
      <c r="I1447" s="5"/>
      <c r="J1447" s="5"/>
      <c r="K1447" s="1"/>
      <c r="L1447" s="5"/>
      <c r="M1447" s="5"/>
      <c r="N1447" s="26"/>
      <c r="O1447" s="1"/>
      <c r="P1447" s="1"/>
      <c r="Q1447" s="1"/>
      <c r="R1447" s="1"/>
      <c r="S1447" s="1"/>
      <c r="T1447" s="1"/>
      <c r="U1447" s="1"/>
      <c r="V1447" s="5"/>
      <c r="W1447" s="5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37" t="e">
        <f>BQ1447+BP1447+BO1447+BN1447+BM1447+#REF!+#REF!+BG1447+BF1447+#REF!+BC1447+#REF!+#REF!+AY1447+#REF!+#REF!+#REF!+#REF!+AS1447+#REF!+#REF!+#REF!+#REF!+AM1447+AK1447+#REF!+#REF!+#REF!+AF1447+AD1447+AC1447+AB1447+BL1447+AA1447+Z1447+Y1447+X1447+U1447+T1447+S1447+R1447+Q1447+P1447+O1447+N1447+M1447+L1447+K1447+J1447+I1447+H1447</f>
        <v>#REF!</v>
      </c>
    </row>
    <row r="1448" spans="1:70" hidden="1">
      <c r="A1448" s="6" t="s">
        <v>2334</v>
      </c>
      <c r="B1448" s="6" t="s">
        <v>2335</v>
      </c>
      <c r="C1448" s="6" t="s">
        <v>7</v>
      </c>
      <c r="D1448" s="6" t="s">
        <v>18</v>
      </c>
      <c r="E1448" s="6" t="s">
        <v>360</v>
      </c>
      <c r="F1448" s="6" t="s">
        <v>2248</v>
      </c>
      <c r="G1448" s="6"/>
      <c r="H1448" s="1"/>
      <c r="I1448" s="5"/>
      <c r="J1448" s="5"/>
      <c r="K1448" s="1"/>
      <c r="L1448" s="5"/>
      <c r="M1448" s="5"/>
      <c r="N1448" s="26"/>
      <c r="O1448" s="1"/>
      <c r="P1448" s="1"/>
      <c r="Q1448" s="1"/>
      <c r="R1448" s="1"/>
      <c r="S1448" s="1"/>
      <c r="T1448" s="1"/>
      <c r="U1448" s="1"/>
      <c r="V1448" s="5"/>
      <c r="W1448" s="5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37" t="e">
        <f>BQ1448+BP1448+BO1448+BN1448+BM1448+#REF!+#REF!+BG1448+BF1448+#REF!+BC1448+#REF!+#REF!+AY1448+#REF!+#REF!+#REF!+#REF!+AS1448+#REF!+#REF!+#REF!+#REF!+AM1448+AK1448+#REF!+#REF!+#REF!+AF1448+AD1448+AC1448+AB1448+BL1448+AA1448+Z1448+Y1448+X1448+U1448+T1448+S1448+R1448+Q1448+P1448+O1448+N1448+M1448+L1448+K1448+J1448+I1448+H1448</f>
        <v>#REF!</v>
      </c>
    </row>
    <row r="1449" spans="1:70" hidden="1">
      <c r="A1449" s="6" t="s">
        <v>2336</v>
      </c>
      <c r="B1449" s="6" t="s">
        <v>2337</v>
      </c>
      <c r="C1449" s="6" t="s">
        <v>7</v>
      </c>
      <c r="D1449" s="6" t="s">
        <v>67</v>
      </c>
      <c r="E1449" s="6" t="s">
        <v>67</v>
      </c>
      <c r="F1449" s="6" t="s">
        <v>2248</v>
      </c>
      <c r="G1449" s="6"/>
      <c r="H1449" s="1"/>
      <c r="I1449" s="5"/>
      <c r="J1449" s="5"/>
      <c r="K1449" s="1"/>
      <c r="L1449" s="5"/>
      <c r="M1449" s="5"/>
      <c r="N1449" s="26"/>
      <c r="O1449" s="1"/>
      <c r="P1449" s="1"/>
      <c r="Q1449" s="1"/>
      <c r="R1449" s="1"/>
      <c r="S1449" s="1"/>
      <c r="T1449" s="1"/>
      <c r="U1449" s="1"/>
      <c r="V1449" s="5"/>
      <c r="W1449" s="5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37" t="e">
        <f>BQ1449+BP1449+BO1449+BN1449+BM1449+#REF!+#REF!+BG1449+BF1449+#REF!+BC1449+#REF!+#REF!+AY1449+#REF!+#REF!+#REF!+#REF!+AS1449+#REF!+#REF!+#REF!+#REF!+AM1449+AK1449+#REF!+#REF!+#REF!+AF1449+AD1449+AC1449+AB1449+BL1449+AA1449+Z1449+Y1449+X1449+U1449+T1449+S1449+R1449+Q1449+P1449+O1449+N1449+M1449+L1449+K1449+J1449+I1449+H1449</f>
        <v>#REF!</v>
      </c>
    </row>
    <row r="1450" spans="1:70" hidden="1">
      <c r="A1450" s="6" t="s">
        <v>7257</v>
      </c>
      <c r="B1450" s="6" t="s">
        <v>7492</v>
      </c>
      <c r="C1450" s="6" t="s">
        <v>7</v>
      </c>
      <c r="D1450" s="6" t="s">
        <v>67</v>
      </c>
      <c r="E1450" s="6" t="s">
        <v>67</v>
      </c>
      <c r="F1450" s="6" t="s">
        <v>2248</v>
      </c>
      <c r="G1450" s="6"/>
      <c r="H1450" s="1"/>
      <c r="I1450" s="5"/>
      <c r="J1450" s="5"/>
      <c r="K1450" s="1"/>
      <c r="L1450" s="5"/>
      <c r="M1450" s="5"/>
      <c r="N1450" s="26"/>
      <c r="O1450" s="1"/>
      <c r="P1450" s="1"/>
      <c r="Q1450" s="1"/>
      <c r="R1450" s="1"/>
      <c r="S1450" s="1"/>
      <c r="T1450" s="1"/>
      <c r="U1450" s="1"/>
      <c r="V1450" s="5"/>
      <c r="W1450" s="5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37" t="e">
        <f>BQ1450+BP1450+BO1450+BN1450+BM1450+#REF!+#REF!+BG1450+BF1450+#REF!+BC1450+#REF!+#REF!+AY1450+#REF!+#REF!+#REF!+#REF!+AS1450+#REF!+#REF!+#REF!+#REF!+AM1450+AK1450+#REF!+#REF!+#REF!+AF1450+AD1450+AC1450+AB1450+BL1450+AA1450+Z1450+Y1450+X1450+U1450+T1450+S1450+R1450+Q1450+P1450+O1450+N1450+M1450+L1450+K1450+J1450+I1450+H1450</f>
        <v>#REF!</v>
      </c>
    </row>
    <row r="1451" spans="1:70" hidden="1">
      <c r="A1451" s="6" t="s">
        <v>2338</v>
      </c>
      <c r="B1451" s="6" t="s">
        <v>2339</v>
      </c>
      <c r="C1451" s="6" t="s">
        <v>7</v>
      </c>
      <c r="D1451" s="6" t="s">
        <v>18</v>
      </c>
      <c r="E1451" s="6" t="s">
        <v>13</v>
      </c>
      <c r="F1451" s="6" t="s">
        <v>2248</v>
      </c>
      <c r="G1451" s="6"/>
      <c r="H1451" s="1"/>
      <c r="I1451" s="5"/>
      <c r="J1451" s="5"/>
      <c r="K1451" s="1"/>
      <c r="L1451" s="5"/>
      <c r="M1451" s="5"/>
      <c r="N1451" s="26"/>
      <c r="O1451" s="1"/>
      <c r="P1451" s="1"/>
      <c r="Q1451" s="1"/>
      <c r="R1451" s="1"/>
      <c r="S1451" s="1"/>
      <c r="T1451" s="1"/>
      <c r="U1451" s="1"/>
      <c r="V1451" s="5"/>
      <c r="W1451" s="5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37" t="e">
        <f>BQ1451+BP1451+BO1451+BN1451+BM1451+#REF!+#REF!+BG1451+BF1451+#REF!+BC1451+#REF!+#REF!+AY1451+#REF!+#REF!+#REF!+#REF!+AS1451+#REF!+#REF!+#REF!+#REF!+AM1451+AK1451+#REF!+#REF!+#REF!+AF1451+AD1451+AC1451+AB1451+BL1451+AA1451+Z1451+Y1451+X1451+U1451+T1451+S1451+R1451+Q1451+P1451+O1451+N1451+M1451+L1451+K1451+J1451+I1451+H1451</f>
        <v>#REF!</v>
      </c>
    </row>
    <row r="1452" spans="1:70" hidden="1">
      <c r="A1452" s="6" t="s">
        <v>2340</v>
      </c>
      <c r="B1452" s="6" t="s">
        <v>2341</v>
      </c>
      <c r="C1452" s="6" t="s">
        <v>7</v>
      </c>
      <c r="D1452" s="6" t="s">
        <v>67</v>
      </c>
      <c r="E1452" s="6" t="s">
        <v>67</v>
      </c>
      <c r="F1452" s="6" t="s">
        <v>2248</v>
      </c>
      <c r="G1452" s="6"/>
      <c r="H1452" s="1"/>
      <c r="I1452" s="5"/>
      <c r="J1452" s="5"/>
      <c r="K1452" s="1"/>
      <c r="L1452" s="5"/>
      <c r="M1452" s="5"/>
      <c r="N1452" s="26"/>
      <c r="O1452" s="1"/>
      <c r="P1452" s="1"/>
      <c r="Q1452" s="1"/>
      <c r="R1452" s="1"/>
      <c r="S1452" s="1"/>
      <c r="T1452" s="1"/>
      <c r="U1452" s="1"/>
      <c r="V1452" s="5"/>
      <c r="W1452" s="5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37" t="e">
        <f>BQ1452+BP1452+BO1452+BN1452+BM1452+#REF!+#REF!+BG1452+BF1452+#REF!+BC1452+#REF!+#REF!+AY1452+#REF!+#REF!+#REF!+#REF!+AS1452+#REF!+#REF!+#REF!+#REF!+AM1452+AK1452+#REF!+#REF!+#REF!+AF1452+AD1452+AC1452+AB1452+BL1452+AA1452+Z1452+Y1452+X1452+U1452+T1452+S1452+R1452+Q1452+P1452+O1452+N1452+M1452+L1452+K1452+J1452+I1452+H1452</f>
        <v>#REF!</v>
      </c>
    </row>
    <row r="1453" spans="1:70" hidden="1">
      <c r="A1453" s="6" t="s">
        <v>2382</v>
      </c>
      <c r="B1453" s="6" t="s">
        <v>2383</v>
      </c>
      <c r="C1453" s="6" t="s">
        <v>151</v>
      </c>
      <c r="D1453" s="6"/>
      <c r="E1453" s="6" t="s">
        <v>152</v>
      </c>
      <c r="F1453" s="6" t="s">
        <v>2248</v>
      </c>
      <c r="G1453" s="6"/>
      <c r="H1453" s="1"/>
      <c r="I1453" s="5"/>
      <c r="J1453" s="5"/>
      <c r="K1453" s="1"/>
      <c r="L1453" s="5"/>
      <c r="M1453" s="5"/>
      <c r="N1453" s="26"/>
      <c r="O1453" s="1"/>
      <c r="P1453" s="1"/>
      <c r="Q1453" s="1"/>
      <c r="R1453" s="1"/>
      <c r="S1453" s="1"/>
      <c r="T1453" s="1"/>
      <c r="U1453" s="1"/>
      <c r="V1453" s="5"/>
      <c r="W1453" s="5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37" t="e">
        <f>BQ1453+BP1453+BO1453+BN1453+BM1453+#REF!+#REF!+BG1453+BF1453+#REF!+BC1453+#REF!+#REF!+AY1453+#REF!+#REF!+#REF!+#REF!+AS1453+#REF!+#REF!+#REF!+#REF!+AM1453+AK1453+#REF!+#REF!+#REF!+AF1453+AD1453+AC1453+AB1453+BL1453+AA1453+Z1453+Y1453+X1453+U1453+T1453+S1453+R1453+Q1453+P1453+O1453+N1453+M1453+L1453+K1453+J1453+I1453+H1453</f>
        <v>#REF!</v>
      </c>
    </row>
    <row r="1454" spans="1:70" hidden="1">
      <c r="A1454" s="6" t="s">
        <v>2342</v>
      </c>
      <c r="B1454" s="6" t="s">
        <v>2343</v>
      </c>
      <c r="C1454" s="6" t="s">
        <v>7</v>
      </c>
      <c r="D1454" s="6" t="s">
        <v>67</v>
      </c>
      <c r="E1454" s="6" t="s">
        <v>67</v>
      </c>
      <c r="F1454" s="6" t="s">
        <v>2248</v>
      </c>
      <c r="G1454" s="6"/>
      <c r="H1454" s="1"/>
      <c r="I1454" s="5"/>
      <c r="J1454" s="5"/>
      <c r="K1454" s="1"/>
      <c r="L1454" s="5"/>
      <c r="M1454" s="5"/>
      <c r="N1454" s="26"/>
      <c r="O1454" s="1"/>
      <c r="P1454" s="1"/>
      <c r="Q1454" s="1"/>
      <c r="R1454" s="1"/>
      <c r="S1454" s="1"/>
      <c r="T1454" s="1"/>
      <c r="U1454" s="1"/>
      <c r="V1454" s="5"/>
      <c r="W1454" s="5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37" t="e">
        <f>BQ1454+BP1454+BO1454+BN1454+BM1454+#REF!+#REF!+BG1454+BF1454+#REF!+BC1454+#REF!+#REF!+AY1454+#REF!+#REF!+#REF!+#REF!+AS1454+#REF!+#REF!+#REF!+#REF!+AM1454+AK1454+#REF!+#REF!+#REF!+AF1454+AD1454+AC1454+AB1454+BL1454+AA1454+Z1454+Y1454+X1454+U1454+T1454+S1454+R1454+Q1454+P1454+O1454+N1454+M1454+L1454+K1454+J1454+I1454+H1454</f>
        <v>#REF!</v>
      </c>
    </row>
    <row r="1455" spans="1:70" hidden="1">
      <c r="A1455" s="6" t="s">
        <v>6674</v>
      </c>
      <c r="B1455" s="6" t="s">
        <v>7722</v>
      </c>
      <c r="C1455" s="6" t="s">
        <v>151</v>
      </c>
      <c r="D1455" s="6"/>
      <c r="E1455" s="6" t="s">
        <v>8186</v>
      </c>
      <c r="F1455" s="6" t="s">
        <v>2248</v>
      </c>
      <c r="G1455" s="6"/>
      <c r="H1455" s="1"/>
      <c r="I1455" s="5"/>
      <c r="J1455" s="5"/>
      <c r="K1455" s="1"/>
      <c r="L1455" s="5"/>
      <c r="M1455" s="5"/>
      <c r="N1455" s="26"/>
      <c r="O1455" s="1"/>
      <c r="P1455" s="1"/>
      <c r="Q1455" s="1"/>
      <c r="R1455" s="1"/>
      <c r="S1455" s="1"/>
      <c r="T1455" s="1"/>
      <c r="U1455" s="1"/>
      <c r="V1455" s="5"/>
      <c r="W1455" s="5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37" t="e">
        <f>BQ1455+BP1455+BO1455+BN1455+BM1455+#REF!+#REF!+BG1455+BF1455+#REF!+BC1455+#REF!+#REF!+AY1455+#REF!+#REF!+#REF!+#REF!+AS1455+#REF!+#REF!+#REF!+#REF!+AM1455+AK1455+#REF!+#REF!+#REF!+AF1455+AD1455+AC1455+AB1455+BL1455+AA1455+Z1455+Y1455+X1455+U1455+T1455+S1455+R1455+Q1455+P1455+O1455+N1455+M1455+L1455+K1455+J1455+I1455+H1455</f>
        <v>#REF!</v>
      </c>
    </row>
    <row r="1456" spans="1:70" hidden="1">
      <c r="A1456" s="6" t="s">
        <v>6675</v>
      </c>
      <c r="B1456" s="6" t="s">
        <v>7723</v>
      </c>
      <c r="C1456" s="6" t="s">
        <v>151</v>
      </c>
      <c r="D1456" s="6"/>
      <c r="E1456" s="6" t="s">
        <v>8186</v>
      </c>
      <c r="F1456" s="6" t="s">
        <v>2248</v>
      </c>
      <c r="G1456" s="6"/>
      <c r="H1456" s="1"/>
      <c r="I1456" s="5"/>
      <c r="J1456" s="5"/>
      <c r="K1456" s="1"/>
      <c r="L1456" s="5"/>
      <c r="M1456" s="5"/>
      <c r="N1456" s="26"/>
      <c r="O1456" s="1"/>
      <c r="P1456" s="1"/>
      <c r="Q1456" s="1"/>
      <c r="R1456" s="1"/>
      <c r="S1456" s="1"/>
      <c r="T1456" s="1"/>
      <c r="U1456" s="1"/>
      <c r="V1456" s="5"/>
      <c r="W1456" s="5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37" t="e">
        <f>BQ1456+BP1456+BO1456+BN1456+BM1456+#REF!+#REF!+BG1456+BF1456+#REF!+BC1456+#REF!+#REF!+AY1456+#REF!+#REF!+#REF!+#REF!+AS1456+#REF!+#REF!+#REF!+#REF!+AM1456+AK1456+#REF!+#REF!+#REF!+AF1456+AD1456+AC1456+AB1456+BL1456+AA1456+Z1456+Y1456+X1456+U1456+T1456+S1456+R1456+Q1456+P1456+O1456+N1456+M1456+L1456+K1456+J1456+I1456+H1456</f>
        <v>#REF!</v>
      </c>
    </row>
    <row r="1457" spans="1:70" hidden="1">
      <c r="A1457" s="6" t="s">
        <v>2384</v>
      </c>
      <c r="B1457" s="6" t="s">
        <v>2383</v>
      </c>
      <c r="C1457" s="6" t="s">
        <v>151</v>
      </c>
      <c r="D1457" s="6"/>
      <c r="E1457" s="6" t="s">
        <v>152</v>
      </c>
      <c r="F1457" s="6" t="s">
        <v>2248</v>
      </c>
      <c r="G1457" s="6"/>
      <c r="H1457" s="1"/>
      <c r="I1457" s="5"/>
      <c r="J1457" s="5"/>
      <c r="K1457" s="1"/>
      <c r="L1457" s="5"/>
      <c r="M1457" s="5"/>
      <c r="N1457" s="26"/>
      <c r="O1457" s="1"/>
      <c r="P1457" s="1"/>
      <c r="Q1457" s="1"/>
      <c r="R1457" s="1"/>
      <c r="S1457" s="1"/>
      <c r="T1457" s="1"/>
      <c r="U1457" s="1"/>
      <c r="V1457" s="5"/>
      <c r="W1457" s="5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37" t="e">
        <f>BQ1457+BP1457+BO1457+BN1457+BM1457+#REF!+#REF!+BG1457+BF1457+#REF!+BC1457+#REF!+#REF!+AY1457+#REF!+#REF!+#REF!+#REF!+AS1457+#REF!+#REF!+#REF!+#REF!+AM1457+AK1457+#REF!+#REF!+#REF!+AF1457+AD1457+AC1457+AB1457+BL1457+AA1457+Z1457+Y1457+X1457+U1457+T1457+S1457+R1457+Q1457+P1457+O1457+N1457+M1457+L1457+K1457+J1457+I1457+H1457</f>
        <v>#REF!</v>
      </c>
    </row>
    <row r="1458" spans="1:70" hidden="1">
      <c r="A1458" s="6" t="s">
        <v>2344</v>
      </c>
      <c r="B1458" s="6" t="s">
        <v>2345</v>
      </c>
      <c r="C1458" s="6" t="s">
        <v>7</v>
      </c>
      <c r="D1458" s="6" t="s">
        <v>67</v>
      </c>
      <c r="E1458" s="6" t="s">
        <v>67</v>
      </c>
      <c r="F1458" s="6" t="s">
        <v>2248</v>
      </c>
      <c r="G1458" s="6"/>
      <c r="H1458" s="1"/>
      <c r="I1458" s="5"/>
      <c r="J1458" s="5"/>
      <c r="K1458" s="1"/>
      <c r="L1458" s="5"/>
      <c r="M1458" s="5"/>
      <c r="N1458" s="26"/>
      <c r="O1458" s="1"/>
      <c r="P1458" s="1"/>
      <c r="Q1458" s="1"/>
      <c r="R1458" s="1"/>
      <c r="S1458" s="1"/>
      <c r="T1458" s="1"/>
      <c r="U1458" s="1"/>
      <c r="V1458" s="5"/>
      <c r="W1458" s="5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37" t="e">
        <f>BQ1458+BP1458+BO1458+BN1458+BM1458+#REF!+#REF!+BG1458+BF1458+#REF!+BC1458+#REF!+#REF!+AY1458+#REF!+#REF!+#REF!+#REF!+AS1458+#REF!+#REF!+#REF!+#REF!+AM1458+AK1458+#REF!+#REF!+#REF!+AF1458+AD1458+AC1458+AB1458+BL1458+AA1458+Z1458+Y1458+X1458+U1458+T1458+S1458+R1458+Q1458+P1458+O1458+N1458+M1458+L1458+K1458+J1458+I1458+H1458</f>
        <v>#REF!</v>
      </c>
    </row>
    <row r="1459" spans="1:70" hidden="1">
      <c r="A1459" s="6" t="s">
        <v>2385</v>
      </c>
      <c r="B1459" s="6" t="s">
        <v>2383</v>
      </c>
      <c r="C1459" s="6" t="s">
        <v>151</v>
      </c>
      <c r="D1459" s="6"/>
      <c r="E1459" s="6" t="s">
        <v>152</v>
      </c>
      <c r="F1459" s="6" t="s">
        <v>2248</v>
      </c>
      <c r="G1459" s="6"/>
      <c r="H1459" s="1"/>
      <c r="I1459" s="5"/>
      <c r="J1459" s="5"/>
      <c r="K1459" s="1"/>
      <c r="L1459" s="5"/>
      <c r="M1459" s="5"/>
      <c r="N1459" s="26"/>
      <c r="O1459" s="1"/>
      <c r="P1459" s="1"/>
      <c r="Q1459" s="1"/>
      <c r="R1459" s="1"/>
      <c r="S1459" s="1"/>
      <c r="T1459" s="1"/>
      <c r="U1459" s="1"/>
      <c r="V1459" s="5"/>
      <c r="W1459" s="5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37" t="e">
        <f>BQ1459+BP1459+BO1459+BN1459+BM1459+#REF!+#REF!+BG1459+BF1459+#REF!+BC1459+#REF!+#REF!+AY1459+#REF!+#REF!+#REF!+#REF!+AS1459+#REF!+#REF!+#REF!+#REF!+AM1459+AK1459+#REF!+#REF!+#REF!+AF1459+AD1459+AC1459+AB1459+BL1459+AA1459+Z1459+Y1459+X1459+U1459+T1459+S1459+R1459+Q1459+P1459+O1459+N1459+M1459+L1459+K1459+J1459+I1459+H1459</f>
        <v>#REF!</v>
      </c>
    </row>
    <row r="1460" spans="1:70" hidden="1">
      <c r="A1460" s="6" t="s">
        <v>2386</v>
      </c>
      <c r="B1460" s="6" t="s">
        <v>2387</v>
      </c>
      <c r="C1460" s="6" t="s">
        <v>151</v>
      </c>
      <c r="D1460" s="6"/>
      <c r="E1460" s="6" t="s">
        <v>152</v>
      </c>
      <c r="F1460" s="6" t="s">
        <v>2248</v>
      </c>
      <c r="G1460" s="6"/>
      <c r="H1460" s="1"/>
      <c r="I1460" s="5"/>
      <c r="J1460" s="5"/>
      <c r="K1460" s="1"/>
      <c r="L1460" s="5"/>
      <c r="M1460" s="5"/>
      <c r="N1460" s="26"/>
      <c r="O1460" s="1"/>
      <c r="P1460" s="1"/>
      <c r="Q1460" s="1"/>
      <c r="R1460" s="1"/>
      <c r="S1460" s="1"/>
      <c r="T1460" s="1"/>
      <c r="U1460" s="1"/>
      <c r="V1460" s="5"/>
      <c r="W1460" s="5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37" t="e">
        <f>BQ1460+BP1460+BO1460+BN1460+BM1460+#REF!+#REF!+BG1460+BF1460+#REF!+BC1460+#REF!+#REF!+AY1460+#REF!+#REF!+#REF!+#REF!+AS1460+#REF!+#REF!+#REF!+#REF!+AM1460+AK1460+#REF!+#REF!+#REF!+AF1460+AD1460+AC1460+AB1460+BL1460+AA1460+Z1460+Y1460+X1460+U1460+T1460+S1460+R1460+Q1460+P1460+O1460+N1460+M1460+L1460+K1460+J1460+I1460+H1460</f>
        <v>#REF!</v>
      </c>
    </row>
    <row r="1461" spans="1:70" hidden="1">
      <c r="A1461" s="6" t="s">
        <v>2795</v>
      </c>
      <c r="B1461" s="6" t="s">
        <v>2796</v>
      </c>
      <c r="C1461" s="6" t="s">
        <v>151</v>
      </c>
      <c r="D1461" s="6"/>
      <c r="E1461" s="6" t="s">
        <v>152</v>
      </c>
      <c r="F1461" s="6" t="s">
        <v>2390</v>
      </c>
      <c r="G1461" s="6"/>
      <c r="H1461" s="1"/>
      <c r="I1461" s="5"/>
      <c r="J1461" s="5"/>
      <c r="K1461" s="1"/>
      <c r="L1461" s="5"/>
      <c r="M1461" s="5"/>
      <c r="N1461" s="26"/>
      <c r="O1461" s="1"/>
      <c r="P1461" s="1"/>
      <c r="Q1461" s="1"/>
      <c r="R1461" s="1"/>
      <c r="S1461" s="1"/>
      <c r="T1461" s="1"/>
      <c r="U1461" s="1"/>
      <c r="V1461" s="5"/>
      <c r="W1461" s="5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37" t="e">
        <f>BQ1461+BP1461+BO1461+BN1461+BM1461+#REF!+#REF!+BG1461+BF1461+#REF!+BC1461+#REF!+#REF!+AY1461+#REF!+#REF!+#REF!+#REF!+AS1461+#REF!+#REF!+#REF!+#REF!+AM1461+AK1461+#REF!+#REF!+#REF!+AF1461+AD1461+AC1461+AB1461+BL1461+AA1461+Z1461+Y1461+X1461+U1461+T1461+S1461+R1461+Q1461+P1461+O1461+N1461+M1461+L1461+K1461+J1461+I1461+H1461</f>
        <v>#REF!</v>
      </c>
    </row>
    <row r="1462" spans="1:70" hidden="1">
      <c r="A1462" s="6" t="s">
        <v>2388</v>
      </c>
      <c r="B1462" s="6" t="s">
        <v>2389</v>
      </c>
      <c r="C1462" s="6" t="s">
        <v>7</v>
      </c>
      <c r="D1462" s="6" t="s">
        <v>18</v>
      </c>
      <c r="E1462" s="6" t="s">
        <v>13</v>
      </c>
      <c r="F1462" s="6" t="s">
        <v>2390</v>
      </c>
      <c r="G1462" s="6"/>
      <c r="H1462" s="1"/>
      <c r="I1462" s="5"/>
      <c r="J1462" s="5"/>
      <c r="K1462" s="1"/>
      <c r="L1462" s="5"/>
      <c r="M1462" s="5"/>
      <c r="N1462" s="26"/>
      <c r="O1462" s="1"/>
      <c r="P1462" s="1"/>
      <c r="Q1462" s="1"/>
      <c r="R1462" s="1"/>
      <c r="S1462" s="1"/>
      <c r="T1462" s="1"/>
      <c r="U1462" s="1"/>
      <c r="V1462" s="5"/>
      <c r="W1462" s="5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37" t="e">
        <f>BQ1462+BP1462+BO1462+BN1462+BM1462+#REF!+#REF!+BG1462+BF1462+#REF!+BC1462+#REF!+#REF!+AY1462+#REF!+#REF!+#REF!+#REF!+AS1462+#REF!+#REF!+#REF!+#REF!+AM1462+AK1462+#REF!+#REF!+#REF!+AF1462+AD1462+AC1462+AB1462+BL1462+AA1462+Z1462+Y1462+X1462+U1462+T1462+S1462+R1462+Q1462+P1462+O1462+N1462+M1462+L1462+K1462+J1462+I1462+H1462</f>
        <v>#REF!</v>
      </c>
    </row>
    <row r="1463" spans="1:70">
      <c r="A1463" s="7" t="s">
        <v>2391</v>
      </c>
      <c r="B1463" s="7" t="s">
        <v>2392</v>
      </c>
      <c r="C1463" s="7" t="s">
        <v>7</v>
      </c>
      <c r="D1463" s="7" t="s">
        <v>8180</v>
      </c>
      <c r="E1463" s="7" t="s">
        <v>13</v>
      </c>
      <c r="F1463" s="7" t="s">
        <v>2390</v>
      </c>
      <c r="G1463" s="25"/>
      <c r="H1463" s="1"/>
      <c r="I1463" s="5"/>
      <c r="J1463" s="5"/>
      <c r="K1463" s="1"/>
      <c r="L1463" s="5"/>
      <c r="M1463" s="5"/>
      <c r="N1463" s="26"/>
      <c r="O1463" s="1"/>
      <c r="P1463" s="1">
        <f>1000*68.943015</f>
        <v>68943.014999999999</v>
      </c>
      <c r="Q1463" s="1"/>
      <c r="R1463" s="1"/>
      <c r="S1463" s="1"/>
      <c r="T1463" s="1"/>
      <c r="U1463" s="1">
        <v>38500</v>
      </c>
      <c r="V1463" s="1"/>
      <c r="W1463" s="1">
        <f>1000*21.5244706325504</f>
        <v>21524.470632550401</v>
      </c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37">
        <f t="shared" ref="BR1463:BR1464" si="18">BQ1463+BP1463+BO1463+BN1463+BM1463+BG1463+BF1463+BC1463+AY1463+AS1463+AM1463+AL1463+AK1463+AF1463+AE1463+AD1463+AC1463+AB1463+BK1463+BL1463+AA1463+Z1463+Y1463+X1463+V1463+U1463+T1463+S1463+R1463+Q1463+P1463+O1463+N1463+M1463+L1463+K1463+J1463+I1463+H1463+G1463+AX1463+W1463</f>
        <v>128967.48563255041</v>
      </c>
    </row>
    <row r="1464" spans="1:70">
      <c r="A1464" s="7" t="s">
        <v>2393</v>
      </c>
      <c r="B1464" s="7" t="s">
        <v>2394</v>
      </c>
      <c r="C1464" s="7" t="s">
        <v>7</v>
      </c>
      <c r="D1464" s="7" t="s">
        <v>8180</v>
      </c>
      <c r="E1464" s="7" t="s">
        <v>13</v>
      </c>
      <c r="F1464" s="7" t="s">
        <v>2390</v>
      </c>
      <c r="G1464" s="25"/>
      <c r="H1464" s="1"/>
      <c r="I1464" s="5"/>
      <c r="J1464" s="5"/>
      <c r="K1464" s="1"/>
      <c r="L1464" s="5"/>
      <c r="M1464" s="5"/>
      <c r="N1464" s="26"/>
      <c r="O1464" s="1"/>
      <c r="P1464" s="1"/>
      <c r="Q1464" s="1"/>
      <c r="R1464" s="1"/>
      <c r="S1464" s="1"/>
      <c r="T1464" s="1"/>
      <c r="U1464" s="1">
        <v>33000</v>
      </c>
      <c r="V1464" s="1"/>
      <c r="W1464" s="1">
        <f>1000*11.8384588479027</f>
        <v>11838.458847902701</v>
      </c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>
        <f>1000*25.80465</f>
        <v>25804.649999999998</v>
      </c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37">
        <f t="shared" si="18"/>
        <v>70643.108847902695</v>
      </c>
    </row>
    <row r="1465" spans="1:70" hidden="1">
      <c r="A1465" s="6" t="s">
        <v>6676</v>
      </c>
      <c r="B1465" s="6" t="s">
        <v>6677</v>
      </c>
      <c r="C1465" s="6" t="s">
        <v>151</v>
      </c>
      <c r="D1465" s="6"/>
      <c r="E1465" s="6" t="s">
        <v>8186</v>
      </c>
      <c r="F1465" s="6" t="s">
        <v>2390</v>
      </c>
      <c r="G1465" s="6"/>
      <c r="H1465" s="1"/>
      <c r="I1465" s="5"/>
      <c r="J1465" s="5"/>
      <c r="K1465" s="1"/>
      <c r="L1465" s="5"/>
      <c r="M1465" s="5"/>
      <c r="N1465" s="26"/>
      <c r="O1465" s="1"/>
      <c r="P1465" s="1"/>
      <c r="Q1465" s="1"/>
      <c r="R1465" s="1"/>
      <c r="S1465" s="1"/>
      <c r="T1465" s="1"/>
      <c r="U1465" s="1"/>
      <c r="V1465" s="5"/>
      <c r="W1465" s="5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37" t="e">
        <f>BQ1465+BP1465+BO1465+BN1465+BM1465+#REF!+#REF!+BG1465+BF1465+#REF!+BC1465+#REF!+#REF!+AY1465+#REF!+#REF!+#REF!+#REF!+AS1465+#REF!+#REF!+#REF!+#REF!+AM1465+AK1465+#REF!+#REF!+#REF!+AF1465+AD1465+AC1465+AB1465+BL1465+AA1465+Z1465+Y1465+X1465+U1465+T1465+S1465+R1465+Q1465+P1465+O1465+N1465+M1465+L1465+K1465+J1465+I1465+H1465</f>
        <v>#REF!</v>
      </c>
    </row>
    <row r="1466" spans="1:70">
      <c r="A1466" s="7" t="s">
        <v>2395</v>
      </c>
      <c r="B1466" s="7" t="s">
        <v>2396</v>
      </c>
      <c r="C1466" s="7" t="s">
        <v>7</v>
      </c>
      <c r="D1466" s="7" t="s">
        <v>8180</v>
      </c>
      <c r="E1466" s="7" t="s">
        <v>13</v>
      </c>
      <c r="F1466" s="7" t="s">
        <v>2390</v>
      </c>
      <c r="G1466" s="25"/>
      <c r="H1466" s="1"/>
      <c r="I1466" s="5"/>
      <c r="J1466" s="5"/>
      <c r="K1466" s="1"/>
      <c r="L1466" s="5"/>
      <c r="M1466" s="5"/>
      <c r="N1466" s="26"/>
      <c r="O1466" s="1"/>
      <c r="P1466" s="1">
        <f>1000*0.07107</f>
        <v>71.069999999999993</v>
      </c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>
        <f>1000*11.604</f>
        <v>11604</v>
      </c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37">
        <f>BQ1466+BP1466+BO1466+BN1466+BM1466+BG1466+BF1466+BC1466+AY1466+AS1466+AM1466+AL1466+AK1466+AF1466+AE1466+AD1466+AC1466+AB1466+BK1466+BL1466+AA1466+Z1466+Y1466+X1466+V1466+U1466+T1466+S1466+R1466+Q1466+P1466+O1466+N1466+M1466+L1466+K1466+J1466+I1466+H1466+G1466+AX1466+W1466</f>
        <v>11675.07</v>
      </c>
    </row>
    <row r="1467" spans="1:70" hidden="1">
      <c r="A1467" s="6" t="s">
        <v>2397</v>
      </c>
      <c r="B1467" s="6" t="s">
        <v>2398</v>
      </c>
      <c r="C1467" s="6" t="s">
        <v>7</v>
      </c>
      <c r="D1467" s="6" t="s">
        <v>18</v>
      </c>
      <c r="E1467" s="6" t="s">
        <v>13</v>
      </c>
      <c r="F1467" s="6" t="s">
        <v>2390</v>
      </c>
      <c r="G1467" s="6"/>
      <c r="H1467" s="1"/>
      <c r="I1467" s="5"/>
      <c r="J1467" s="5"/>
      <c r="K1467" s="1"/>
      <c r="L1467" s="5"/>
      <c r="M1467" s="5"/>
      <c r="N1467" s="26"/>
      <c r="O1467" s="1"/>
      <c r="P1467" s="1"/>
      <c r="Q1467" s="1"/>
      <c r="R1467" s="1"/>
      <c r="S1467" s="1"/>
      <c r="T1467" s="1"/>
      <c r="U1467" s="1"/>
      <c r="V1467" s="5"/>
      <c r="W1467" s="5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37" t="e">
        <f>BQ1467+BP1467+BO1467+BN1467+BM1467+#REF!+#REF!+BG1467+BF1467+#REF!+BC1467+#REF!+#REF!+AY1467+#REF!+#REF!+#REF!+#REF!+AS1467+#REF!+#REF!+#REF!+#REF!+AM1467+AK1467+#REF!+#REF!+#REF!+AF1467+AD1467+AC1467+AB1467+BL1467+AA1467+Z1467+Y1467+X1467+U1467+T1467+S1467+R1467+Q1467+P1467+O1467+N1467+M1467+L1467+K1467+J1467+I1467+H1467</f>
        <v>#REF!</v>
      </c>
    </row>
    <row r="1468" spans="1:70" hidden="1">
      <c r="A1468" s="6" t="s">
        <v>2399</v>
      </c>
      <c r="B1468" s="6" t="s">
        <v>7404</v>
      </c>
      <c r="C1468" s="6" t="s">
        <v>7</v>
      </c>
      <c r="D1468" s="6" t="s">
        <v>8180</v>
      </c>
      <c r="E1468" s="6" t="s">
        <v>8192</v>
      </c>
      <c r="F1468" s="6" t="s">
        <v>2390</v>
      </c>
      <c r="G1468" s="6"/>
      <c r="H1468" s="1"/>
      <c r="I1468" s="5"/>
      <c r="J1468" s="5"/>
      <c r="K1468" s="1"/>
      <c r="L1468" s="5"/>
      <c r="M1468" s="5"/>
      <c r="N1468" s="26"/>
      <c r="O1468" s="1"/>
      <c r="P1468" s="1"/>
      <c r="Q1468" s="1"/>
      <c r="R1468" s="1"/>
      <c r="S1468" s="1"/>
      <c r="T1468" s="1"/>
      <c r="U1468" s="1"/>
      <c r="V1468" s="5"/>
      <c r="W1468" s="5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37" t="e">
        <f>BQ1468+BP1468+BO1468+BN1468+BM1468+#REF!+#REF!+BG1468+BF1468+#REF!+BC1468+#REF!+#REF!+AY1468+#REF!+#REF!+#REF!+#REF!+AS1468+#REF!+#REF!+#REF!+#REF!+AM1468+AK1468+#REF!+#REF!+#REF!+AF1468+AD1468+AC1468+AB1468+BL1468+AA1468+Z1468+Y1468+X1468+U1468+T1468+S1468+R1468+Q1468+P1468+O1468+N1468+M1468+L1468+K1468+J1468+I1468+H1468</f>
        <v>#REF!</v>
      </c>
    </row>
    <row r="1469" spans="1:70" hidden="1">
      <c r="A1469" s="6" t="s">
        <v>2400</v>
      </c>
      <c r="B1469" s="6" t="s">
        <v>2401</v>
      </c>
      <c r="C1469" s="6" t="s">
        <v>7</v>
      </c>
      <c r="D1469" s="6" t="s">
        <v>18</v>
      </c>
      <c r="E1469" s="6" t="s">
        <v>13</v>
      </c>
      <c r="F1469" s="6" t="s">
        <v>2390</v>
      </c>
      <c r="G1469" s="6"/>
      <c r="H1469" s="1"/>
      <c r="I1469" s="5"/>
      <c r="J1469" s="5"/>
      <c r="K1469" s="1"/>
      <c r="L1469" s="5"/>
      <c r="M1469" s="5"/>
      <c r="N1469" s="26"/>
      <c r="O1469" s="1"/>
      <c r="P1469" s="1"/>
      <c r="Q1469" s="1"/>
      <c r="R1469" s="1"/>
      <c r="S1469" s="1"/>
      <c r="T1469" s="1"/>
      <c r="U1469" s="1"/>
      <c r="V1469" s="5"/>
      <c r="W1469" s="5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37" t="e">
        <f>BQ1469+BP1469+BO1469+BN1469+BM1469+#REF!+#REF!+BG1469+BF1469+#REF!+BC1469+#REF!+#REF!+AY1469+#REF!+#REF!+#REF!+#REF!+AS1469+#REF!+#REF!+#REF!+#REF!+AM1469+AK1469+#REF!+#REF!+#REF!+AF1469+AD1469+AC1469+AB1469+BL1469+AA1469+Z1469+Y1469+X1469+U1469+T1469+S1469+R1469+Q1469+P1469+O1469+N1469+M1469+L1469+K1469+J1469+I1469+H1469</f>
        <v>#REF!</v>
      </c>
    </row>
    <row r="1470" spans="1:70" hidden="1">
      <c r="A1470" s="6" t="s">
        <v>2402</v>
      </c>
      <c r="B1470" s="6" t="s">
        <v>7405</v>
      </c>
      <c r="C1470" s="6" t="s">
        <v>7</v>
      </c>
      <c r="D1470" s="6" t="s">
        <v>8180</v>
      </c>
      <c r="E1470" s="6" t="s">
        <v>8193</v>
      </c>
      <c r="F1470" s="6" t="s">
        <v>2390</v>
      </c>
      <c r="G1470" s="6"/>
      <c r="H1470" s="1"/>
      <c r="I1470" s="5"/>
      <c r="J1470" s="5"/>
      <c r="K1470" s="1"/>
      <c r="L1470" s="5"/>
      <c r="M1470" s="5"/>
      <c r="N1470" s="26"/>
      <c r="O1470" s="1"/>
      <c r="P1470" s="1"/>
      <c r="Q1470" s="1"/>
      <c r="R1470" s="1"/>
      <c r="S1470" s="1"/>
      <c r="T1470" s="1"/>
      <c r="U1470" s="1"/>
      <c r="V1470" s="5"/>
      <c r="W1470" s="5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37" t="e">
        <f>BQ1470+BP1470+BO1470+BN1470+BM1470+#REF!+#REF!+BG1470+BF1470+#REF!+BC1470+#REF!+#REF!+AY1470+#REF!+#REF!+#REF!+#REF!+AS1470+#REF!+#REF!+#REF!+#REF!+AM1470+AK1470+#REF!+#REF!+#REF!+AF1470+AD1470+AC1470+AB1470+BL1470+AA1470+Z1470+Y1470+X1470+U1470+T1470+S1470+R1470+Q1470+P1470+O1470+N1470+M1470+L1470+K1470+J1470+I1470+H1470</f>
        <v>#REF!</v>
      </c>
    </row>
    <row r="1471" spans="1:70" hidden="1">
      <c r="A1471" s="6" t="s">
        <v>2797</v>
      </c>
      <c r="B1471" s="6" t="s">
        <v>2798</v>
      </c>
      <c r="C1471" s="6" t="s">
        <v>151</v>
      </c>
      <c r="D1471" s="6"/>
      <c r="E1471" s="6" t="s">
        <v>152</v>
      </c>
      <c r="F1471" s="6" t="s">
        <v>2390</v>
      </c>
      <c r="G1471" s="6"/>
      <c r="H1471" s="1"/>
      <c r="I1471" s="5"/>
      <c r="J1471" s="5"/>
      <c r="K1471" s="1"/>
      <c r="L1471" s="5"/>
      <c r="M1471" s="5"/>
      <c r="N1471" s="26"/>
      <c r="O1471" s="1"/>
      <c r="P1471" s="1"/>
      <c r="Q1471" s="1"/>
      <c r="R1471" s="1"/>
      <c r="S1471" s="1"/>
      <c r="T1471" s="1"/>
      <c r="U1471" s="1"/>
      <c r="V1471" s="5"/>
      <c r="W1471" s="5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37" t="e">
        <f>BQ1471+BP1471+BO1471+BN1471+BM1471+#REF!+#REF!+BG1471+BF1471+#REF!+BC1471+#REF!+#REF!+AY1471+#REF!+#REF!+#REF!+#REF!+AS1471+#REF!+#REF!+#REF!+#REF!+AM1471+AK1471+#REF!+#REF!+#REF!+AF1471+AD1471+AC1471+AB1471+BL1471+AA1471+Z1471+Y1471+X1471+U1471+T1471+S1471+R1471+Q1471+P1471+O1471+N1471+M1471+L1471+K1471+J1471+I1471+H1471</f>
        <v>#REF!</v>
      </c>
    </row>
    <row r="1472" spans="1:70" hidden="1">
      <c r="A1472" s="6" t="s">
        <v>2403</v>
      </c>
      <c r="B1472" s="6" t="s">
        <v>2404</v>
      </c>
      <c r="C1472" s="6" t="s">
        <v>7</v>
      </c>
      <c r="D1472" s="6" t="s">
        <v>18</v>
      </c>
      <c r="E1472" s="6" t="s">
        <v>13</v>
      </c>
      <c r="F1472" s="6" t="s">
        <v>2390</v>
      </c>
      <c r="G1472" s="6"/>
      <c r="H1472" s="1"/>
      <c r="I1472" s="5"/>
      <c r="J1472" s="5"/>
      <c r="K1472" s="1"/>
      <c r="L1472" s="5"/>
      <c r="M1472" s="5"/>
      <c r="N1472" s="26"/>
      <c r="O1472" s="1"/>
      <c r="P1472" s="1"/>
      <c r="Q1472" s="1"/>
      <c r="R1472" s="1"/>
      <c r="S1472" s="1"/>
      <c r="T1472" s="1"/>
      <c r="U1472" s="1"/>
      <c r="V1472" s="5"/>
      <c r="W1472" s="5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37" t="e">
        <f>BQ1472+BP1472+BO1472+BN1472+BM1472+#REF!+#REF!+BG1472+BF1472+#REF!+BC1472+#REF!+#REF!+AY1472+#REF!+#REF!+#REF!+#REF!+AS1472+#REF!+#REF!+#REF!+#REF!+AM1472+AK1472+#REF!+#REF!+#REF!+AF1472+AD1472+AC1472+AB1472+BL1472+AA1472+Z1472+Y1472+X1472+U1472+T1472+S1472+R1472+Q1472+P1472+O1472+N1472+M1472+L1472+K1472+J1472+I1472+H1472</f>
        <v>#REF!</v>
      </c>
    </row>
    <row r="1473" spans="1:70" hidden="1">
      <c r="A1473" s="6" t="s">
        <v>6678</v>
      </c>
      <c r="B1473" s="6" t="s">
        <v>7724</v>
      </c>
      <c r="C1473" s="6" t="s">
        <v>151</v>
      </c>
      <c r="D1473" s="6"/>
      <c r="E1473" s="6" t="s">
        <v>8186</v>
      </c>
      <c r="F1473" s="6" t="s">
        <v>2390</v>
      </c>
      <c r="G1473" s="6"/>
      <c r="H1473" s="1"/>
      <c r="I1473" s="5"/>
      <c r="J1473" s="5"/>
      <c r="K1473" s="1"/>
      <c r="L1473" s="5"/>
      <c r="M1473" s="5"/>
      <c r="N1473" s="26"/>
      <c r="O1473" s="1"/>
      <c r="P1473" s="1"/>
      <c r="Q1473" s="1"/>
      <c r="R1473" s="1"/>
      <c r="S1473" s="1"/>
      <c r="T1473" s="1"/>
      <c r="U1473" s="1"/>
      <c r="V1473" s="5"/>
      <c r="W1473" s="5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37" t="e">
        <f>BQ1473+BP1473+BO1473+BN1473+BM1473+#REF!+#REF!+BG1473+BF1473+#REF!+BC1473+#REF!+#REF!+AY1473+#REF!+#REF!+#REF!+#REF!+AS1473+#REF!+#REF!+#REF!+#REF!+AM1473+AK1473+#REF!+#REF!+#REF!+AF1473+AD1473+AC1473+AB1473+BL1473+AA1473+Z1473+Y1473+X1473+U1473+T1473+S1473+R1473+Q1473+P1473+O1473+N1473+M1473+L1473+K1473+J1473+I1473+H1473</f>
        <v>#REF!</v>
      </c>
    </row>
    <row r="1474" spans="1:70" hidden="1">
      <c r="A1474" s="6" t="s">
        <v>6679</v>
      </c>
      <c r="B1474" s="6" t="s">
        <v>7725</v>
      </c>
      <c r="C1474" s="6" t="s">
        <v>151</v>
      </c>
      <c r="D1474" s="6"/>
      <c r="E1474" s="6" t="s">
        <v>8186</v>
      </c>
      <c r="F1474" s="6" t="s">
        <v>2390</v>
      </c>
      <c r="G1474" s="6"/>
      <c r="H1474" s="1"/>
      <c r="I1474" s="5"/>
      <c r="J1474" s="5"/>
      <c r="K1474" s="1"/>
      <c r="L1474" s="5"/>
      <c r="M1474" s="5"/>
      <c r="N1474" s="26"/>
      <c r="O1474" s="1"/>
      <c r="P1474" s="1"/>
      <c r="Q1474" s="1"/>
      <c r="R1474" s="1"/>
      <c r="S1474" s="1"/>
      <c r="T1474" s="1"/>
      <c r="U1474" s="1"/>
      <c r="V1474" s="5"/>
      <c r="W1474" s="5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37" t="e">
        <f>BQ1474+BP1474+BO1474+BN1474+BM1474+#REF!+#REF!+BG1474+BF1474+#REF!+BC1474+#REF!+#REF!+AY1474+#REF!+#REF!+#REF!+#REF!+AS1474+#REF!+#REF!+#REF!+#REF!+AM1474+AK1474+#REF!+#REF!+#REF!+AF1474+AD1474+AC1474+AB1474+BL1474+AA1474+Z1474+Y1474+X1474+U1474+T1474+S1474+R1474+Q1474+P1474+O1474+N1474+M1474+L1474+K1474+J1474+I1474+H1474</f>
        <v>#REF!</v>
      </c>
    </row>
    <row r="1475" spans="1:70" hidden="1">
      <c r="A1475" s="6" t="s">
        <v>6680</v>
      </c>
      <c r="B1475" s="6" t="s">
        <v>7726</v>
      </c>
      <c r="C1475" s="6" t="s">
        <v>151</v>
      </c>
      <c r="D1475" s="6"/>
      <c r="E1475" s="6" t="s">
        <v>8186</v>
      </c>
      <c r="F1475" s="6" t="s">
        <v>2390</v>
      </c>
      <c r="G1475" s="6"/>
      <c r="H1475" s="1"/>
      <c r="I1475" s="5"/>
      <c r="J1475" s="5"/>
      <c r="K1475" s="1"/>
      <c r="L1475" s="5"/>
      <c r="M1475" s="5"/>
      <c r="N1475" s="26"/>
      <c r="O1475" s="1"/>
      <c r="P1475" s="1"/>
      <c r="Q1475" s="1"/>
      <c r="R1475" s="1"/>
      <c r="S1475" s="1"/>
      <c r="T1475" s="1"/>
      <c r="U1475" s="1"/>
      <c r="V1475" s="5"/>
      <c r="W1475" s="5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37" t="e">
        <f>BQ1475+BP1475+BO1475+BN1475+BM1475+#REF!+#REF!+BG1475+BF1475+#REF!+BC1475+#REF!+#REF!+AY1475+#REF!+#REF!+#REF!+#REF!+AS1475+#REF!+#REF!+#REF!+#REF!+AM1475+AK1475+#REF!+#REF!+#REF!+AF1475+AD1475+AC1475+AB1475+BL1475+AA1475+Z1475+Y1475+X1475+U1475+T1475+S1475+R1475+Q1475+P1475+O1475+N1475+M1475+L1475+K1475+J1475+I1475+H1475</f>
        <v>#REF!</v>
      </c>
    </row>
    <row r="1476" spans="1:70" hidden="1">
      <c r="A1476" s="6" t="s">
        <v>2405</v>
      </c>
      <c r="B1476" s="6" t="s">
        <v>2406</v>
      </c>
      <c r="C1476" s="6" t="s">
        <v>7</v>
      </c>
      <c r="D1476" s="6" t="s">
        <v>18</v>
      </c>
      <c r="E1476" s="6" t="s">
        <v>21</v>
      </c>
      <c r="F1476" s="6" t="s">
        <v>2390</v>
      </c>
      <c r="G1476" s="6"/>
      <c r="H1476" s="1"/>
      <c r="I1476" s="5"/>
      <c r="J1476" s="5"/>
      <c r="K1476" s="1"/>
      <c r="L1476" s="5"/>
      <c r="M1476" s="5"/>
      <c r="N1476" s="26"/>
      <c r="O1476" s="1"/>
      <c r="P1476" s="1"/>
      <c r="Q1476" s="1"/>
      <c r="R1476" s="1"/>
      <c r="S1476" s="1"/>
      <c r="T1476" s="1"/>
      <c r="U1476" s="1"/>
      <c r="V1476" s="5"/>
      <c r="W1476" s="5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37" t="e">
        <f>BQ1476+BP1476+BO1476+BN1476+BM1476+#REF!+#REF!+BG1476+BF1476+#REF!+BC1476+#REF!+#REF!+AY1476+#REF!+#REF!+#REF!+#REF!+AS1476+#REF!+#REF!+#REF!+#REF!+AM1476+AK1476+#REF!+#REF!+#REF!+AF1476+AD1476+AC1476+AB1476+BL1476+AA1476+Z1476+Y1476+X1476+U1476+T1476+S1476+R1476+Q1476+P1476+O1476+N1476+M1476+L1476+K1476+J1476+I1476+H1476</f>
        <v>#REF!</v>
      </c>
    </row>
    <row r="1477" spans="1:70" hidden="1">
      <c r="A1477" s="6" t="s">
        <v>6681</v>
      </c>
      <c r="B1477" s="6" t="s">
        <v>7727</v>
      </c>
      <c r="C1477" s="6" t="s">
        <v>151</v>
      </c>
      <c r="D1477" s="6"/>
      <c r="E1477" s="6" t="s">
        <v>8186</v>
      </c>
      <c r="F1477" s="6" t="s">
        <v>2390</v>
      </c>
      <c r="G1477" s="6"/>
      <c r="H1477" s="1"/>
      <c r="I1477" s="5"/>
      <c r="J1477" s="5"/>
      <c r="K1477" s="1"/>
      <c r="L1477" s="5"/>
      <c r="M1477" s="5"/>
      <c r="N1477" s="26"/>
      <c r="O1477" s="1"/>
      <c r="P1477" s="1"/>
      <c r="Q1477" s="1"/>
      <c r="R1477" s="1"/>
      <c r="S1477" s="1"/>
      <c r="T1477" s="1"/>
      <c r="U1477" s="1"/>
      <c r="V1477" s="5"/>
      <c r="W1477" s="5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37" t="e">
        <f>BQ1477+BP1477+BO1477+BN1477+BM1477+#REF!+#REF!+BG1477+BF1477+#REF!+BC1477+#REF!+#REF!+AY1477+#REF!+#REF!+#REF!+#REF!+AS1477+#REF!+#REF!+#REF!+#REF!+AM1477+AK1477+#REF!+#REF!+#REF!+AF1477+AD1477+AC1477+AB1477+BL1477+AA1477+Z1477+Y1477+X1477+U1477+T1477+S1477+R1477+Q1477+P1477+O1477+N1477+M1477+L1477+K1477+J1477+I1477+H1477</f>
        <v>#REF!</v>
      </c>
    </row>
    <row r="1478" spans="1:70" hidden="1">
      <c r="A1478" s="6" t="s">
        <v>2799</v>
      </c>
      <c r="B1478" s="6" t="s">
        <v>2800</v>
      </c>
      <c r="C1478" s="6" t="s">
        <v>151</v>
      </c>
      <c r="D1478" s="6"/>
      <c r="E1478" s="6" t="s">
        <v>152</v>
      </c>
      <c r="F1478" s="6" t="s">
        <v>2390</v>
      </c>
      <c r="G1478" s="6"/>
      <c r="H1478" s="1"/>
      <c r="I1478" s="5"/>
      <c r="J1478" s="5"/>
      <c r="K1478" s="1"/>
      <c r="L1478" s="5"/>
      <c r="M1478" s="5"/>
      <c r="N1478" s="26"/>
      <c r="O1478" s="1"/>
      <c r="P1478" s="1"/>
      <c r="Q1478" s="1"/>
      <c r="R1478" s="1"/>
      <c r="S1478" s="1"/>
      <c r="T1478" s="1"/>
      <c r="U1478" s="1"/>
      <c r="V1478" s="5"/>
      <c r="W1478" s="5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37" t="e">
        <f>BQ1478+BP1478+BO1478+BN1478+BM1478+#REF!+#REF!+BG1478+BF1478+#REF!+BC1478+#REF!+#REF!+AY1478+#REF!+#REF!+#REF!+#REF!+AS1478+#REF!+#REF!+#REF!+#REF!+AM1478+AK1478+#REF!+#REF!+#REF!+AF1478+AD1478+AC1478+AB1478+BL1478+AA1478+Z1478+Y1478+X1478+U1478+T1478+S1478+R1478+Q1478+P1478+O1478+N1478+M1478+L1478+K1478+J1478+I1478+H1478</f>
        <v>#REF!</v>
      </c>
    </row>
    <row r="1479" spans="1:70" hidden="1">
      <c r="A1479" s="6" t="s">
        <v>7207</v>
      </c>
      <c r="B1479" s="6" t="s">
        <v>7406</v>
      </c>
      <c r="C1479" s="6" t="s">
        <v>7</v>
      </c>
      <c r="D1479" s="6" t="s">
        <v>8180</v>
      </c>
      <c r="E1479" s="6" t="s">
        <v>13</v>
      </c>
      <c r="F1479" s="6" t="s">
        <v>2390</v>
      </c>
      <c r="G1479" s="6"/>
      <c r="H1479" s="1"/>
      <c r="I1479" s="5"/>
      <c r="J1479" s="5"/>
      <c r="K1479" s="1"/>
      <c r="L1479" s="5"/>
      <c r="M1479" s="5"/>
      <c r="N1479" s="26"/>
      <c r="O1479" s="1"/>
      <c r="P1479" s="1"/>
      <c r="Q1479" s="1"/>
      <c r="R1479" s="1"/>
      <c r="S1479" s="1"/>
      <c r="T1479" s="1"/>
      <c r="U1479" s="1"/>
      <c r="V1479" s="5"/>
      <c r="W1479" s="5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37" t="e">
        <f>BQ1479+BP1479+BO1479+BN1479+BM1479+#REF!+#REF!+BG1479+BF1479+#REF!+BC1479+#REF!+#REF!+AY1479+#REF!+#REF!+#REF!+#REF!+AS1479+#REF!+#REF!+#REF!+#REF!+AM1479+AK1479+#REF!+#REF!+#REF!+AF1479+AD1479+AC1479+AB1479+BL1479+AA1479+Z1479+Y1479+X1479+U1479+T1479+S1479+R1479+Q1479+P1479+O1479+N1479+M1479+L1479+K1479+J1479+I1479+H1479</f>
        <v>#REF!</v>
      </c>
    </row>
    <row r="1480" spans="1:70" hidden="1">
      <c r="A1480" s="6" t="s">
        <v>6682</v>
      </c>
      <c r="B1480" s="6" t="s">
        <v>7728</v>
      </c>
      <c r="C1480" s="6" t="s">
        <v>151</v>
      </c>
      <c r="D1480" s="6"/>
      <c r="E1480" s="6" t="s">
        <v>8186</v>
      </c>
      <c r="F1480" s="6" t="s">
        <v>2390</v>
      </c>
      <c r="G1480" s="6"/>
      <c r="H1480" s="1"/>
      <c r="I1480" s="5"/>
      <c r="J1480" s="5"/>
      <c r="K1480" s="1"/>
      <c r="L1480" s="5"/>
      <c r="M1480" s="5"/>
      <c r="N1480" s="26"/>
      <c r="O1480" s="1"/>
      <c r="P1480" s="1"/>
      <c r="Q1480" s="1"/>
      <c r="R1480" s="1"/>
      <c r="S1480" s="1"/>
      <c r="T1480" s="1"/>
      <c r="U1480" s="1"/>
      <c r="V1480" s="5"/>
      <c r="W1480" s="5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37" t="e">
        <f>BQ1480+BP1480+BO1480+BN1480+BM1480+#REF!+#REF!+BG1480+BF1480+#REF!+BC1480+#REF!+#REF!+AY1480+#REF!+#REF!+#REF!+#REF!+AS1480+#REF!+#REF!+#REF!+#REF!+AM1480+AK1480+#REF!+#REF!+#REF!+AF1480+AD1480+AC1480+AB1480+BL1480+AA1480+Z1480+Y1480+X1480+U1480+T1480+S1480+R1480+Q1480+P1480+O1480+N1480+M1480+L1480+K1480+J1480+I1480+H1480</f>
        <v>#REF!</v>
      </c>
    </row>
    <row r="1481" spans="1:70" hidden="1">
      <c r="A1481" s="6" t="s">
        <v>6683</v>
      </c>
      <c r="B1481" s="6" t="s">
        <v>7729</v>
      </c>
      <c r="C1481" s="6" t="s">
        <v>151</v>
      </c>
      <c r="D1481" s="6"/>
      <c r="E1481" s="6" t="s">
        <v>8186</v>
      </c>
      <c r="F1481" s="6" t="s">
        <v>2390</v>
      </c>
      <c r="G1481" s="6"/>
      <c r="H1481" s="1"/>
      <c r="I1481" s="5"/>
      <c r="J1481" s="5"/>
      <c r="K1481" s="1"/>
      <c r="L1481" s="5"/>
      <c r="M1481" s="5"/>
      <c r="N1481" s="26"/>
      <c r="O1481" s="1"/>
      <c r="P1481" s="1"/>
      <c r="Q1481" s="1"/>
      <c r="R1481" s="1"/>
      <c r="S1481" s="1"/>
      <c r="T1481" s="1"/>
      <c r="U1481" s="1"/>
      <c r="V1481" s="5"/>
      <c r="W1481" s="5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37" t="e">
        <f>BQ1481+BP1481+BO1481+BN1481+BM1481+#REF!+#REF!+BG1481+BF1481+#REF!+BC1481+#REF!+#REF!+AY1481+#REF!+#REF!+#REF!+#REF!+AS1481+#REF!+#REF!+#REF!+#REF!+AM1481+AK1481+#REF!+#REF!+#REF!+AF1481+AD1481+AC1481+AB1481+BL1481+AA1481+Z1481+Y1481+X1481+U1481+T1481+S1481+R1481+Q1481+P1481+O1481+N1481+M1481+L1481+K1481+J1481+I1481+H1481</f>
        <v>#REF!</v>
      </c>
    </row>
    <row r="1482" spans="1:70" hidden="1">
      <c r="A1482" s="6" t="s">
        <v>2801</v>
      </c>
      <c r="B1482" s="6" t="s">
        <v>2802</v>
      </c>
      <c r="C1482" s="6" t="s">
        <v>151</v>
      </c>
      <c r="D1482" s="6"/>
      <c r="E1482" s="6" t="s">
        <v>152</v>
      </c>
      <c r="F1482" s="6" t="s">
        <v>2390</v>
      </c>
      <c r="G1482" s="6"/>
      <c r="H1482" s="1"/>
      <c r="I1482" s="5"/>
      <c r="J1482" s="5"/>
      <c r="K1482" s="1"/>
      <c r="L1482" s="5"/>
      <c r="M1482" s="5"/>
      <c r="N1482" s="26"/>
      <c r="O1482" s="1"/>
      <c r="P1482" s="1"/>
      <c r="Q1482" s="1"/>
      <c r="R1482" s="1"/>
      <c r="S1482" s="1"/>
      <c r="T1482" s="1"/>
      <c r="U1482" s="1"/>
      <c r="V1482" s="5"/>
      <c r="W1482" s="5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37" t="e">
        <f>BQ1482+BP1482+BO1482+BN1482+BM1482+#REF!+#REF!+BG1482+BF1482+#REF!+BC1482+#REF!+#REF!+AY1482+#REF!+#REF!+#REF!+#REF!+AS1482+#REF!+#REF!+#REF!+#REF!+AM1482+AK1482+#REF!+#REF!+#REF!+AF1482+AD1482+AC1482+AB1482+BL1482+AA1482+Z1482+Y1482+X1482+U1482+T1482+S1482+R1482+Q1482+P1482+O1482+N1482+M1482+L1482+K1482+J1482+I1482+H1482</f>
        <v>#REF!</v>
      </c>
    </row>
    <row r="1483" spans="1:70" hidden="1">
      <c r="A1483" s="6" t="s">
        <v>2407</v>
      </c>
      <c r="B1483" s="6" t="s">
        <v>2408</v>
      </c>
      <c r="C1483" s="6" t="s">
        <v>7</v>
      </c>
      <c r="D1483" s="6" t="s">
        <v>8180</v>
      </c>
      <c r="E1483" s="6" t="s">
        <v>13</v>
      </c>
      <c r="F1483" s="6" t="s">
        <v>2390</v>
      </c>
      <c r="G1483" s="6"/>
      <c r="H1483" s="1"/>
      <c r="I1483" s="5"/>
      <c r="J1483" s="5"/>
      <c r="K1483" s="1"/>
      <c r="L1483" s="5"/>
      <c r="M1483" s="5"/>
      <c r="N1483" s="26"/>
      <c r="O1483" s="1"/>
      <c r="P1483" s="1"/>
      <c r="Q1483" s="1"/>
      <c r="R1483" s="1"/>
      <c r="S1483" s="1"/>
      <c r="T1483" s="1"/>
      <c r="U1483" s="1"/>
      <c r="V1483" s="5"/>
      <c r="W1483" s="5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37" t="e">
        <f>BQ1483+BP1483+BO1483+BN1483+BM1483+#REF!+#REF!+BG1483+BF1483+#REF!+BC1483+#REF!+#REF!+AY1483+#REF!+#REF!+#REF!+#REF!+AS1483+#REF!+#REF!+#REF!+#REF!+AM1483+AK1483+#REF!+#REF!+#REF!+AF1483+AD1483+AC1483+AB1483+BL1483+AA1483+Z1483+Y1483+X1483+U1483+T1483+S1483+R1483+Q1483+P1483+O1483+N1483+M1483+L1483+K1483+J1483+I1483+H1483</f>
        <v>#REF!</v>
      </c>
    </row>
    <row r="1484" spans="1:70" hidden="1">
      <c r="A1484" s="6" t="s">
        <v>7208</v>
      </c>
      <c r="B1484" s="6" t="s">
        <v>7407</v>
      </c>
      <c r="C1484" s="6" t="s">
        <v>7</v>
      </c>
      <c r="D1484" s="6" t="s">
        <v>8180</v>
      </c>
      <c r="E1484" s="6" t="s">
        <v>8186</v>
      </c>
      <c r="F1484" s="6" t="s">
        <v>2390</v>
      </c>
      <c r="G1484" s="6"/>
      <c r="H1484" s="1"/>
      <c r="I1484" s="5"/>
      <c r="J1484" s="5"/>
      <c r="K1484" s="1"/>
      <c r="L1484" s="5"/>
      <c r="M1484" s="5"/>
      <c r="N1484" s="26"/>
      <c r="O1484" s="1"/>
      <c r="P1484" s="1"/>
      <c r="Q1484" s="1"/>
      <c r="R1484" s="1"/>
      <c r="S1484" s="1"/>
      <c r="T1484" s="1"/>
      <c r="U1484" s="1"/>
      <c r="V1484" s="5"/>
      <c r="W1484" s="5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37" t="e">
        <f>BQ1484+BP1484+BO1484+BN1484+BM1484+#REF!+#REF!+BG1484+BF1484+#REF!+BC1484+#REF!+#REF!+AY1484+#REF!+#REF!+#REF!+#REF!+AS1484+#REF!+#REF!+#REF!+#REF!+AM1484+AK1484+#REF!+#REF!+#REF!+AF1484+AD1484+AC1484+AB1484+BL1484+AA1484+Z1484+Y1484+X1484+U1484+T1484+S1484+R1484+Q1484+P1484+O1484+N1484+M1484+L1484+K1484+J1484+I1484+H1484</f>
        <v>#REF!</v>
      </c>
    </row>
    <row r="1485" spans="1:70" hidden="1">
      <c r="A1485" s="7" t="s">
        <v>2409</v>
      </c>
      <c r="B1485" s="7" t="s">
        <v>2410</v>
      </c>
      <c r="C1485" s="7" t="s">
        <v>7</v>
      </c>
      <c r="D1485" s="7" t="s">
        <v>8180</v>
      </c>
      <c r="E1485" s="7" t="s">
        <v>9</v>
      </c>
      <c r="F1485" s="7" t="s">
        <v>2390</v>
      </c>
      <c r="G1485" s="25"/>
      <c r="H1485" s="1"/>
      <c r="I1485" s="5"/>
      <c r="J1485" s="5"/>
      <c r="K1485" s="1"/>
      <c r="L1485" s="5"/>
      <c r="M1485" s="5"/>
      <c r="N1485" s="26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37">
        <f t="shared" ref="BR1485" si="19">BQ1485+BP1485+BO1485+BN1485+BM1485+BG1485+BF1485+BC1485+AY1485+AS1485+AM1485+AL1485+AK1485+AF1485+AE1485+AD1485+AC1485+AB1485+++BK1485+BL1485+AA1485+Z1485+Y1485+X1485+V1485+U1485+T1485+S1485+R1485+Q1485+P1485+O1485+N1485+M1485+L1485+K1485+J1485+I1485+H1485+G1485</f>
        <v>0</v>
      </c>
    </row>
    <row r="1486" spans="1:70">
      <c r="A1486" s="46">
        <v>750050999</v>
      </c>
      <c r="B1486" s="7" t="s">
        <v>8225</v>
      </c>
      <c r="C1486" s="7"/>
      <c r="D1486" s="7"/>
      <c r="E1486" s="7" t="s">
        <v>8185</v>
      </c>
      <c r="F1486" s="7" t="s">
        <v>2390</v>
      </c>
      <c r="G1486" s="39"/>
      <c r="H1486" s="1"/>
      <c r="I1486" s="5"/>
      <c r="J1486" s="5"/>
      <c r="K1486" s="1">
        <v>170000</v>
      </c>
      <c r="L1486" s="5"/>
      <c r="M1486" s="5"/>
      <c r="N1486" s="26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37">
        <f>BQ1486+BP1486+BO1486+BN1486+BM1486+BG1486+BF1486+BC1486+AY1486+AS1486+AM1486+AL1486+AK1486+AF1486+AE1486+AD1486+AC1486+AB1486+BK1486+BL1486+AA1486+Z1486+Y1486+X1486+V1486+U1486+T1486+S1486+R1486+Q1486+P1486+O1486+N1486+M1486+L1486+K1486+J1486+I1486+H1486+G1486+AX1486+W1486</f>
        <v>170000</v>
      </c>
    </row>
    <row r="1487" spans="1:70">
      <c r="A1487" s="46">
        <v>750056277</v>
      </c>
      <c r="B1487" s="7" t="s">
        <v>8226</v>
      </c>
      <c r="C1487" s="7"/>
      <c r="D1487" s="7"/>
      <c r="E1487" s="7" t="s">
        <v>8185</v>
      </c>
      <c r="F1487" s="7" t="s">
        <v>2390</v>
      </c>
      <c r="G1487" s="39"/>
      <c r="H1487" s="1"/>
      <c r="I1487" s="5"/>
      <c r="J1487" s="5"/>
      <c r="K1487" s="1"/>
      <c r="L1487" s="5"/>
      <c r="M1487" s="5"/>
      <c r="N1487" s="26"/>
      <c r="O1487" s="1"/>
      <c r="P1487" s="1"/>
      <c r="Q1487" s="1"/>
      <c r="R1487" s="1"/>
      <c r="S1487" s="1"/>
      <c r="T1487" s="1"/>
      <c r="U1487" s="1"/>
      <c r="V1487" s="1"/>
      <c r="W1487" s="1">
        <f>1000*40.3583824360319</f>
        <v>40358.382436031905</v>
      </c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37">
        <f>BQ1487+BP1487+BO1487+BN1487+BM1487+BG1487+BF1487+BC1487+AY1487+AS1487+AM1487+AL1487+AK1487+AF1487+AE1487+AD1487+AC1487+AB1487+BK1487+BL1487+AA1487+Z1487+Y1487+X1487+V1487+U1487+T1487+S1487+R1487+Q1487+P1487+O1487+N1487+M1487+L1487+K1487+J1487+I1487+H1487+G1487+AX1487+W1487</f>
        <v>40358.382436031905</v>
      </c>
    </row>
    <row r="1488" spans="1:70" hidden="1">
      <c r="A1488" s="6" t="s">
        <v>2411</v>
      </c>
      <c r="B1488" s="6" t="s">
        <v>2412</v>
      </c>
      <c r="C1488" s="6" t="s">
        <v>7</v>
      </c>
      <c r="D1488" s="6" t="s">
        <v>67</v>
      </c>
      <c r="E1488" s="6" t="s">
        <v>67</v>
      </c>
      <c r="F1488" s="6" t="s">
        <v>2390</v>
      </c>
      <c r="G1488" s="6"/>
      <c r="H1488" s="1"/>
      <c r="I1488" s="5"/>
      <c r="J1488" s="5"/>
      <c r="K1488" s="1"/>
      <c r="L1488" s="5"/>
      <c r="M1488" s="5"/>
      <c r="N1488" s="26"/>
      <c r="O1488" s="1"/>
      <c r="P1488" s="1"/>
      <c r="Q1488" s="1"/>
      <c r="R1488" s="1"/>
      <c r="S1488" s="1"/>
      <c r="T1488" s="1"/>
      <c r="U1488" s="1"/>
      <c r="V1488" s="5"/>
      <c r="W1488" s="5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37" t="e">
        <f>BQ1488+BP1488+BO1488+BN1488+BM1488+#REF!+#REF!+BG1488+BF1488+#REF!+BC1488+#REF!+#REF!+AY1488+#REF!+#REF!+#REF!+#REF!+AS1488+#REF!+#REF!+#REF!+#REF!+AM1488+AK1488+#REF!+#REF!+#REF!+AF1488+AD1488+AC1488+AB1488+BL1488+AA1488+Z1488+Y1488+X1488+U1488+T1488+S1488+R1488+Q1488+P1488+O1488+N1488+M1488+L1488+K1488+J1488+I1488+H1488</f>
        <v>#REF!</v>
      </c>
    </row>
    <row r="1489" spans="1:70">
      <c r="A1489" s="7" t="s">
        <v>2413</v>
      </c>
      <c r="B1489" s="7" t="s">
        <v>2414</v>
      </c>
      <c r="C1489" s="7" t="s">
        <v>7</v>
      </c>
      <c r="D1489" s="7" t="s">
        <v>8180</v>
      </c>
      <c r="E1489" s="7" t="s">
        <v>21</v>
      </c>
      <c r="F1489" s="7" t="s">
        <v>2390</v>
      </c>
      <c r="G1489" s="25"/>
      <c r="H1489" s="1"/>
      <c r="I1489" s="1"/>
      <c r="J1489" s="5"/>
      <c r="K1489" s="1"/>
      <c r="L1489" s="5"/>
      <c r="M1489" s="5"/>
      <c r="N1489" s="26"/>
      <c r="O1489" s="1"/>
      <c r="P1489" s="1"/>
      <c r="Q1489" s="1"/>
      <c r="R1489" s="1"/>
      <c r="S1489" s="1"/>
      <c r="T1489" s="1"/>
      <c r="U1489" s="1">
        <v>1000</v>
      </c>
      <c r="V1489" s="1"/>
      <c r="W1489" s="1">
        <f>1000*66.7258589609062</f>
        <v>66725.858960906189</v>
      </c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37">
        <f t="shared" ref="BR1489:BR1490" si="20">BQ1489+BP1489+BO1489+BN1489+BM1489+BG1489+BF1489+BC1489+AY1489+AS1489+AM1489+AL1489+AK1489+AF1489+AE1489+AD1489+AC1489+AB1489+BK1489+BL1489+AA1489+Z1489+Y1489+X1489+V1489+U1489+T1489+S1489+R1489+Q1489+P1489+O1489+N1489+M1489+L1489+K1489+J1489+I1489+H1489+G1489+AX1489+W1489</f>
        <v>67725.858960906189</v>
      </c>
    </row>
    <row r="1490" spans="1:70">
      <c r="A1490" s="7" t="s">
        <v>2415</v>
      </c>
      <c r="B1490" s="7" t="s">
        <v>2416</v>
      </c>
      <c r="C1490" s="7" t="s">
        <v>7</v>
      </c>
      <c r="D1490" s="7" t="s">
        <v>8180</v>
      </c>
      <c r="E1490" s="7" t="s">
        <v>21</v>
      </c>
      <c r="F1490" s="7" t="s">
        <v>2390</v>
      </c>
      <c r="G1490" s="25"/>
      <c r="H1490" s="1"/>
      <c r="I1490" s="5"/>
      <c r="J1490" s="1"/>
      <c r="K1490" s="1"/>
      <c r="L1490" s="5"/>
      <c r="M1490" s="5"/>
      <c r="N1490" s="26"/>
      <c r="O1490" s="1"/>
      <c r="P1490" s="1"/>
      <c r="Q1490" s="1"/>
      <c r="R1490" s="1"/>
      <c r="S1490" s="1"/>
      <c r="T1490" s="1"/>
      <c r="U1490" s="1">
        <v>1000</v>
      </c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>
        <v>50000</v>
      </c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37">
        <f t="shared" si="20"/>
        <v>51000</v>
      </c>
    </row>
    <row r="1491" spans="1:70" hidden="1">
      <c r="A1491" s="6" t="s">
        <v>2417</v>
      </c>
      <c r="B1491" s="6" t="s">
        <v>2418</v>
      </c>
      <c r="C1491" s="6" t="s">
        <v>7</v>
      </c>
      <c r="D1491" s="6" t="s">
        <v>18</v>
      </c>
      <c r="E1491" s="6" t="s">
        <v>13</v>
      </c>
      <c r="F1491" s="6" t="s">
        <v>2390</v>
      </c>
      <c r="G1491" s="6"/>
      <c r="H1491" s="1"/>
      <c r="I1491" s="5"/>
      <c r="J1491" s="5"/>
      <c r="K1491" s="1"/>
      <c r="L1491" s="5"/>
      <c r="M1491" s="5"/>
      <c r="N1491" s="26"/>
      <c r="O1491" s="1"/>
      <c r="P1491" s="1"/>
      <c r="Q1491" s="1"/>
      <c r="R1491" s="1"/>
      <c r="S1491" s="1"/>
      <c r="T1491" s="1"/>
      <c r="U1491" s="1"/>
      <c r="V1491" s="5"/>
      <c r="W1491" s="5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37" t="e">
        <f>BQ1491+BP1491+BO1491+BN1491+BM1491+#REF!+#REF!+BG1491+BF1491+#REF!+BC1491+#REF!+#REF!+AY1491+#REF!+#REF!+#REF!+#REF!+AS1491+#REF!+#REF!+#REF!+#REF!+AM1491+AK1491+#REF!+#REF!+#REF!+AF1491+AD1491+AC1491+AB1491+BL1491+AA1491+Z1491+Y1491+X1491+U1491+T1491+S1491+R1491+Q1491+P1491+O1491+N1491+M1491+L1491+K1491+J1491+I1491+H1491</f>
        <v>#REF!</v>
      </c>
    </row>
    <row r="1492" spans="1:70" hidden="1">
      <c r="A1492" s="6" t="s">
        <v>2419</v>
      </c>
      <c r="B1492" s="6" t="s">
        <v>2420</v>
      </c>
      <c r="C1492" s="6" t="s">
        <v>7</v>
      </c>
      <c r="D1492" s="6" t="s">
        <v>18</v>
      </c>
      <c r="E1492" s="6" t="s">
        <v>13</v>
      </c>
      <c r="F1492" s="6" t="s">
        <v>2390</v>
      </c>
      <c r="G1492" s="6"/>
      <c r="H1492" s="1"/>
      <c r="I1492" s="5"/>
      <c r="J1492" s="5"/>
      <c r="K1492" s="1"/>
      <c r="L1492" s="5"/>
      <c r="M1492" s="5"/>
      <c r="N1492" s="26"/>
      <c r="O1492" s="1"/>
      <c r="P1492" s="1"/>
      <c r="Q1492" s="1"/>
      <c r="R1492" s="1"/>
      <c r="S1492" s="1"/>
      <c r="T1492" s="1"/>
      <c r="U1492" s="1"/>
      <c r="V1492" s="5"/>
      <c r="W1492" s="5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37" t="e">
        <f>BQ1492+BP1492+BO1492+BN1492+BM1492+#REF!+#REF!+BG1492+BF1492+#REF!+BC1492+#REF!+#REF!+AY1492+#REF!+#REF!+#REF!+#REF!+AS1492+#REF!+#REF!+#REF!+#REF!+AM1492+AK1492+#REF!+#REF!+#REF!+AF1492+AD1492+AC1492+AB1492+BL1492+AA1492+Z1492+Y1492+X1492+U1492+T1492+S1492+R1492+Q1492+P1492+O1492+N1492+M1492+L1492+K1492+J1492+I1492+H1492</f>
        <v>#REF!</v>
      </c>
    </row>
    <row r="1493" spans="1:70" hidden="1">
      <c r="A1493" s="6" t="s">
        <v>2421</v>
      </c>
      <c r="B1493" s="6" t="s">
        <v>2422</v>
      </c>
      <c r="C1493" s="6" t="s">
        <v>7</v>
      </c>
      <c r="D1493" s="6" t="s">
        <v>8180</v>
      </c>
      <c r="E1493" s="6" t="s">
        <v>13</v>
      </c>
      <c r="F1493" s="6" t="s">
        <v>2390</v>
      </c>
      <c r="G1493" s="6"/>
      <c r="H1493" s="1"/>
      <c r="I1493" s="5"/>
      <c r="J1493" s="5"/>
      <c r="K1493" s="1"/>
      <c r="L1493" s="5"/>
      <c r="M1493" s="5"/>
      <c r="N1493" s="26"/>
      <c r="O1493" s="1"/>
      <c r="P1493" s="1"/>
      <c r="Q1493" s="1"/>
      <c r="R1493" s="1"/>
      <c r="S1493" s="1"/>
      <c r="T1493" s="1"/>
      <c r="U1493" s="1"/>
      <c r="V1493" s="5"/>
      <c r="W1493" s="5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37" t="e">
        <f>BQ1493+BP1493+BO1493+BN1493+BM1493+#REF!+#REF!+BG1493+BF1493+#REF!+BC1493+#REF!+#REF!+AY1493+#REF!+#REF!+#REF!+#REF!+AS1493+#REF!+#REF!+#REF!+#REF!+AM1493+AK1493+#REF!+#REF!+#REF!+AF1493+AD1493+AC1493+AB1493+BL1493+AA1493+Z1493+Y1493+X1493+U1493+T1493+S1493+R1493+Q1493+P1493+O1493+N1493+M1493+L1493+K1493+J1493+I1493+H1493</f>
        <v>#REF!</v>
      </c>
    </row>
    <row r="1494" spans="1:70" hidden="1">
      <c r="A1494" s="6" t="s">
        <v>2423</v>
      </c>
      <c r="B1494" s="6" t="s">
        <v>2424</v>
      </c>
      <c r="C1494" s="6" t="s">
        <v>7</v>
      </c>
      <c r="D1494" s="6" t="s">
        <v>18</v>
      </c>
      <c r="E1494" s="6" t="s">
        <v>13</v>
      </c>
      <c r="F1494" s="6" t="s">
        <v>2390</v>
      </c>
      <c r="G1494" s="6"/>
      <c r="H1494" s="1"/>
      <c r="I1494" s="5"/>
      <c r="J1494" s="5"/>
      <c r="K1494" s="1"/>
      <c r="L1494" s="5"/>
      <c r="M1494" s="5"/>
      <c r="N1494" s="26"/>
      <c r="O1494" s="1"/>
      <c r="P1494" s="1"/>
      <c r="Q1494" s="1"/>
      <c r="R1494" s="1"/>
      <c r="S1494" s="1"/>
      <c r="T1494" s="1"/>
      <c r="U1494" s="1"/>
      <c r="V1494" s="5"/>
      <c r="W1494" s="5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37" t="e">
        <f>BQ1494+BP1494+BO1494+BN1494+BM1494+#REF!+#REF!+BG1494+BF1494+#REF!+BC1494+#REF!+#REF!+AY1494+#REF!+#REF!+#REF!+#REF!+AS1494+#REF!+#REF!+#REF!+#REF!+AM1494+AK1494+#REF!+#REF!+#REF!+AF1494+AD1494+AC1494+AB1494+BL1494+AA1494+Z1494+Y1494+X1494+U1494+T1494+S1494+R1494+Q1494+P1494+O1494+N1494+M1494+L1494+K1494+J1494+I1494+H1494</f>
        <v>#REF!</v>
      </c>
    </row>
    <row r="1495" spans="1:70">
      <c r="A1495" s="7" t="s">
        <v>2425</v>
      </c>
      <c r="B1495" s="7" t="s">
        <v>2426</v>
      </c>
      <c r="C1495" s="7" t="s">
        <v>7</v>
      </c>
      <c r="D1495" s="7" t="s">
        <v>8180</v>
      </c>
      <c r="E1495" s="7" t="s">
        <v>13</v>
      </c>
      <c r="F1495" s="7" t="s">
        <v>2390</v>
      </c>
      <c r="G1495" s="25"/>
      <c r="H1495" s="1"/>
      <c r="I1495" s="5"/>
      <c r="J1495" s="5"/>
      <c r="K1495" s="1"/>
      <c r="L1495" s="5"/>
      <c r="M1495" s="5"/>
      <c r="N1495" s="26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>
        <f>1000*39.2925</f>
        <v>39292.5</v>
      </c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37">
        <f>BQ1495+BP1495+BO1495+BN1495+BM1495+BG1495+BF1495+BC1495+AY1495+AS1495+AM1495+AL1495+AK1495+AF1495+AE1495+AD1495+AC1495+AB1495+BK1495+BL1495+AA1495+Z1495+Y1495+X1495+V1495+U1495+T1495+S1495+R1495+Q1495+P1495+O1495+N1495+M1495+L1495+K1495+J1495+I1495+H1495+G1495+AX1495+W1495</f>
        <v>39292.5</v>
      </c>
    </row>
    <row r="1496" spans="1:70" hidden="1">
      <c r="A1496" s="6" t="s">
        <v>2427</v>
      </c>
      <c r="B1496" s="6" t="s">
        <v>2428</v>
      </c>
      <c r="C1496" s="6" t="s">
        <v>7</v>
      </c>
      <c r="D1496" s="6" t="s">
        <v>8180</v>
      </c>
      <c r="E1496" s="6" t="s">
        <v>13</v>
      </c>
      <c r="F1496" s="6" t="s">
        <v>2390</v>
      </c>
      <c r="G1496" s="6"/>
      <c r="H1496" s="1"/>
      <c r="I1496" s="5"/>
      <c r="J1496" s="5"/>
      <c r="K1496" s="1"/>
      <c r="L1496" s="5"/>
      <c r="M1496" s="5"/>
      <c r="N1496" s="26"/>
      <c r="O1496" s="1"/>
      <c r="P1496" s="1"/>
      <c r="Q1496" s="1"/>
      <c r="R1496" s="1"/>
      <c r="S1496" s="1"/>
      <c r="T1496" s="1"/>
      <c r="U1496" s="1"/>
      <c r="V1496" s="5"/>
      <c r="W1496" s="5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37" t="e">
        <f>BQ1496+BP1496+BO1496+BN1496+BM1496+#REF!+#REF!+BG1496+BF1496+#REF!+BC1496+#REF!+#REF!+AY1496+#REF!+#REF!+#REF!+#REF!+AS1496+#REF!+#REF!+#REF!+#REF!+AM1496+AK1496+#REF!+#REF!+#REF!+AF1496+AD1496+AC1496+AB1496+BL1496+AA1496+Z1496+Y1496+X1496+U1496+T1496+S1496+R1496+Q1496+P1496+O1496+N1496+M1496+L1496+K1496+J1496+I1496+H1496</f>
        <v>#REF!</v>
      </c>
    </row>
    <row r="1497" spans="1:70" hidden="1">
      <c r="A1497" s="7" t="s">
        <v>2429</v>
      </c>
      <c r="B1497" s="7" t="s">
        <v>2430</v>
      </c>
      <c r="C1497" s="7" t="s">
        <v>7</v>
      </c>
      <c r="D1497" s="7" t="s">
        <v>8180</v>
      </c>
      <c r="E1497" s="7" t="s">
        <v>13</v>
      </c>
      <c r="F1497" s="7" t="s">
        <v>2390</v>
      </c>
      <c r="G1497" s="25"/>
      <c r="H1497" s="1"/>
      <c r="I1497" s="5"/>
      <c r="J1497" s="5"/>
      <c r="K1497" s="1"/>
      <c r="L1497" s="5"/>
      <c r="M1497" s="5"/>
      <c r="N1497" s="26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37">
        <f>BQ1497+BP1497+BO1497+BN1497+BM1497+BG1497+BF1497+BC1497+AY1497+AS1497+AM1497+AL1497+AK1497+AF1497+AE1497+AD1497+AC1497+AB1497+++BK1497+BL1497+AA1497+Z1497+Y1497+X1497+V1497+U1497+T1497+S1497+R1497+Q1497+P1497+O1497+N1497+M1497+L1497+K1497+J1497+I1497+H1497+G1497</f>
        <v>0</v>
      </c>
    </row>
    <row r="1498" spans="1:70" hidden="1">
      <c r="A1498" s="6" t="s">
        <v>2431</v>
      </c>
      <c r="B1498" s="6" t="s">
        <v>2432</v>
      </c>
      <c r="C1498" s="6" t="s">
        <v>7</v>
      </c>
      <c r="D1498" s="6" t="s">
        <v>8180</v>
      </c>
      <c r="E1498" s="6" t="s">
        <v>13</v>
      </c>
      <c r="F1498" s="6" t="s">
        <v>2390</v>
      </c>
      <c r="G1498" s="6"/>
      <c r="H1498" s="1"/>
      <c r="I1498" s="5"/>
      <c r="J1498" s="5"/>
      <c r="K1498" s="1"/>
      <c r="L1498" s="5"/>
      <c r="M1498" s="5"/>
      <c r="N1498" s="26"/>
      <c r="O1498" s="1"/>
      <c r="P1498" s="1"/>
      <c r="Q1498" s="1"/>
      <c r="R1498" s="1"/>
      <c r="S1498" s="1"/>
      <c r="T1498" s="1"/>
      <c r="U1498" s="1"/>
      <c r="V1498" s="5"/>
      <c r="W1498" s="5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37" t="e">
        <f>BQ1498+BP1498+BO1498+BN1498+BM1498+#REF!+#REF!+BG1498+BF1498+#REF!+BC1498+#REF!+#REF!+AY1498+#REF!+#REF!+#REF!+#REF!+AS1498+#REF!+#REF!+#REF!+#REF!+AM1498+AK1498+#REF!+#REF!+#REF!+AF1498+AD1498+AC1498+AB1498+BL1498+AA1498+Z1498+Y1498+X1498+U1498+T1498+S1498+R1498+Q1498+P1498+O1498+N1498+M1498+L1498+K1498+J1498+I1498+H1498</f>
        <v>#REF!</v>
      </c>
    </row>
    <row r="1499" spans="1:70" hidden="1">
      <c r="A1499" s="6" t="s">
        <v>2433</v>
      </c>
      <c r="B1499" s="6" t="s">
        <v>2434</v>
      </c>
      <c r="C1499" s="6" t="s">
        <v>7</v>
      </c>
      <c r="D1499" s="6" t="s">
        <v>8180</v>
      </c>
      <c r="E1499" s="6" t="s">
        <v>13</v>
      </c>
      <c r="F1499" s="6" t="s">
        <v>2390</v>
      </c>
      <c r="G1499" s="6"/>
      <c r="H1499" s="1"/>
      <c r="I1499" s="5"/>
      <c r="J1499" s="5"/>
      <c r="K1499" s="1"/>
      <c r="L1499" s="5"/>
      <c r="M1499" s="5"/>
      <c r="N1499" s="26"/>
      <c r="O1499" s="1"/>
      <c r="P1499" s="1"/>
      <c r="Q1499" s="1"/>
      <c r="R1499" s="1"/>
      <c r="S1499" s="1"/>
      <c r="T1499" s="1"/>
      <c r="U1499" s="1"/>
      <c r="V1499" s="5"/>
      <c r="W1499" s="5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37" t="e">
        <f>BQ1499+BP1499+BO1499+BN1499+BM1499+#REF!+#REF!+BG1499+BF1499+#REF!+BC1499+#REF!+#REF!+AY1499+#REF!+#REF!+#REF!+#REF!+AS1499+#REF!+#REF!+#REF!+#REF!+AM1499+AK1499+#REF!+#REF!+#REF!+AF1499+AD1499+AC1499+AB1499+BL1499+AA1499+Z1499+Y1499+X1499+U1499+T1499+S1499+R1499+Q1499+P1499+O1499+N1499+M1499+L1499+K1499+J1499+I1499+H1499</f>
        <v>#REF!</v>
      </c>
    </row>
    <row r="1500" spans="1:70" hidden="1">
      <c r="A1500" s="6" t="s">
        <v>2803</v>
      </c>
      <c r="B1500" s="6" t="s">
        <v>2804</v>
      </c>
      <c r="C1500" s="6" t="s">
        <v>151</v>
      </c>
      <c r="D1500" s="6"/>
      <c r="E1500" s="6" t="s">
        <v>152</v>
      </c>
      <c r="F1500" s="6" t="s">
        <v>2390</v>
      </c>
      <c r="G1500" s="6"/>
      <c r="H1500" s="1"/>
      <c r="I1500" s="5"/>
      <c r="J1500" s="5"/>
      <c r="K1500" s="1"/>
      <c r="L1500" s="5"/>
      <c r="M1500" s="5"/>
      <c r="N1500" s="26"/>
      <c r="O1500" s="1"/>
      <c r="P1500" s="1"/>
      <c r="Q1500" s="1"/>
      <c r="R1500" s="1"/>
      <c r="S1500" s="1"/>
      <c r="T1500" s="1"/>
      <c r="U1500" s="1"/>
      <c r="V1500" s="5"/>
      <c r="W1500" s="5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37" t="e">
        <f>BQ1500+BP1500+BO1500+BN1500+BM1500+#REF!+#REF!+BG1500+BF1500+#REF!+BC1500+#REF!+#REF!+AY1500+#REF!+#REF!+#REF!+#REF!+AS1500+#REF!+#REF!+#REF!+#REF!+AM1500+AK1500+#REF!+#REF!+#REF!+AF1500+AD1500+AC1500+AB1500+BL1500+AA1500+Z1500+Y1500+X1500+U1500+T1500+S1500+R1500+Q1500+P1500+O1500+N1500+M1500+L1500+K1500+J1500+I1500+H1500</f>
        <v>#REF!</v>
      </c>
    </row>
    <row r="1501" spans="1:70" hidden="1">
      <c r="A1501" s="6" t="s">
        <v>2435</v>
      </c>
      <c r="B1501" s="6" t="s">
        <v>2436</v>
      </c>
      <c r="C1501" s="6" t="s">
        <v>7</v>
      </c>
      <c r="D1501" s="6" t="s">
        <v>8180</v>
      </c>
      <c r="E1501" s="6" t="s">
        <v>13</v>
      </c>
      <c r="F1501" s="6" t="s">
        <v>2390</v>
      </c>
      <c r="G1501" s="6"/>
      <c r="H1501" s="1"/>
      <c r="I1501" s="5"/>
      <c r="J1501" s="5"/>
      <c r="K1501" s="1"/>
      <c r="L1501" s="5"/>
      <c r="M1501" s="5"/>
      <c r="N1501" s="26"/>
      <c r="O1501" s="1"/>
      <c r="P1501" s="1"/>
      <c r="Q1501" s="1"/>
      <c r="R1501" s="1"/>
      <c r="S1501" s="1"/>
      <c r="T1501" s="1"/>
      <c r="U1501" s="1"/>
      <c r="V1501" s="5"/>
      <c r="W1501" s="5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37" t="e">
        <f>BQ1501+BP1501+BO1501+BN1501+BM1501+#REF!+#REF!+BG1501+BF1501+#REF!+BC1501+#REF!+#REF!+AY1501+#REF!+#REF!+#REF!+#REF!+AS1501+#REF!+#REF!+#REF!+#REF!+AM1501+AK1501+#REF!+#REF!+#REF!+AF1501+AD1501+AC1501+AB1501+BL1501+AA1501+Z1501+Y1501+X1501+U1501+T1501+S1501+R1501+Q1501+P1501+O1501+N1501+M1501+L1501+K1501+J1501+I1501+H1501</f>
        <v>#REF!</v>
      </c>
    </row>
    <row r="1502" spans="1:70">
      <c r="A1502" s="6" t="s">
        <v>2437</v>
      </c>
      <c r="B1502" s="6" t="s">
        <v>2438</v>
      </c>
      <c r="C1502" s="6" t="s">
        <v>7</v>
      </c>
      <c r="D1502" s="6" t="s">
        <v>8180</v>
      </c>
      <c r="E1502" s="6" t="s">
        <v>13</v>
      </c>
      <c r="F1502" s="6" t="s">
        <v>2390</v>
      </c>
      <c r="G1502" s="6"/>
      <c r="H1502" s="1"/>
      <c r="I1502" s="5"/>
      <c r="J1502" s="5"/>
      <c r="K1502" s="1"/>
      <c r="L1502" s="5"/>
      <c r="M1502" s="5"/>
      <c r="N1502" s="26"/>
      <c r="O1502" s="1"/>
      <c r="P1502" s="1"/>
      <c r="Q1502" s="1"/>
      <c r="R1502" s="1"/>
      <c r="S1502" s="1"/>
      <c r="T1502" s="1"/>
      <c r="U1502" s="1">
        <v>1000</v>
      </c>
      <c r="V1502" s="5"/>
      <c r="W1502" s="5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37">
        <f>BQ1502+BP1502+BO1502+BN1502+BM1502+BG1502+BF1502+BC1502+AY1502+AS1502+AM1502+AL1502+AK1502+AF1502+AE1502+AD1502+AC1502+AB1502+BK1502+BL1502+AA1502+Z1502+Y1502+X1502+V1502+U1502+T1502+S1502+R1502+Q1502+P1502+O1502+N1502+M1502+L1502+K1502+J1502+I1502+H1502+G1502+AX1502+W1502</f>
        <v>1000</v>
      </c>
    </row>
    <row r="1503" spans="1:70" hidden="1">
      <c r="A1503" s="6" t="s">
        <v>2439</v>
      </c>
      <c r="B1503" s="6" t="s">
        <v>2440</v>
      </c>
      <c r="C1503" s="6" t="s">
        <v>7</v>
      </c>
      <c r="D1503" s="6" t="s">
        <v>8180</v>
      </c>
      <c r="E1503" s="6" t="s">
        <v>13</v>
      </c>
      <c r="F1503" s="6" t="s">
        <v>2390</v>
      </c>
      <c r="G1503" s="6"/>
      <c r="H1503" s="1"/>
      <c r="I1503" s="5"/>
      <c r="J1503" s="5"/>
      <c r="K1503" s="1"/>
      <c r="L1503" s="5"/>
      <c r="M1503" s="5"/>
      <c r="N1503" s="26"/>
      <c r="O1503" s="1"/>
      <c r="P1503" s="1"/>
      <c r="Q1503" s="1"/>
      <c r="R1503" s="1"/>
      <c r="S1503" s="1"/>
      <c r="T1503" s="1"/>
      <c r="U1503" s="1"/>
      <c r="V1503" s="5"/>
      <c r="W1503" s="5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37" t="e">
        <f>BQ1503+BP1503+BO1503+BN1503+BM1503+#REF!+#REF!+BG1503+BF1503+#REF!+BC1503+#REF!+#REF!+AY1503+#REF!+#REF!+#REF!+#REF!+AS1503+#REF!+#REF!+#REF!+#REF!+AM1503+AK1503+#REF!+#REF!+#REF!+AF1503+AD1503+AC1503+AB1503+BL1503+AA1503+Z1503+Y1503+X1503+U1503+T1503+S1503+R1503+Q1503+P1503+O1503+N1503+M1503+L1503+K1503+J1503+I1503+H1503</f>
        <v>#REF!</v>
      </c>
    </row>
    <row r="1504" spans="1:70">
      <c r="A1504" s="7" t="s">
        <v>2441</v>
      </c>
      <c r="B1504" s="7" t="s">
        <v>2442</v>
      </c>
      <c r="C1504" s="7" t="s">
        <v>7</v>
      </c>
      <c r="D1504" s="7" t="s">
        <v>8180</v>
      </c>
      <c r="E1504" s="7" t="s">
        <v>9</v>
      </c>
      <c r="F1504" s="7" t="s">
        <v>2390</v>
      </c>
      <c r="G1504" s="25"/>
      <c r="H1504" s="1"/>
      <c r="I1504" s="1"/>
      <c r="J1504" s="1"/>
      <c r="K1504" s="1"/>
      <c r="L1504" s="5"/>
      <c r="M1504" s="5"/>
      <c r="N1504" s="26"/>
      <c r="O1504" s="1"/>
      <c r="P1504" s="1">
        <f>1000*128.639056</f>
        <v>128639.05600000001</v>
      </c>
      <c r="Q1504" s="1"/>
      <c r="R1504" s="1"/>
      <c r="S1504" s="1"/>
      <c r="T1504" s="1"/>
      <c r="U1504" s="1">
        <v>25000</v>
      </c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>
        <f>1000*48.4965</f>
        <v>48496.5</v>
      </c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>
        <f>1000*65.65</f>
        <v>65650</v>
      </c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37">
        <f>BQ1504+BP1504+BO1504+BN1504+BM1504+BG1504+BF1504+BC1504+AY1504+AS1504+AM1504+AL1504+AK1504+AF1504+AE1504+AD1504+AC1504+AB1504+BK1504+BL1504+AA1504+Z1504+Y1504+X1504+V1504+U1504+T1504+S1504+R1504+Q1504+P1504+O1504+N1504+M1504+L1504+K1504+J1504+I1504+H1504+G1504+AX1504+W1504</f>
        <v>267785.55599999998</v>
      </c>
    </row>
    <row r="1505" spans="1:70" hidden="1">
      <c r="A1505" s="6" t="s">
        <v>2443</v>
      </c>
      <c r="B1505" s="6" t="s">
        <v>2444</v>
      </c>
      <c r="C1505" s="6" t="s">
        <v>7</v>
      </c>
      <c r="D1505" s="6" t="s">
        <v>18</v>
      </c>
      <c r="E1505" s="6" t="s">
        <v>13</v>
      </c>
      <c r="F1505" s="6" t="s">
        <v>2390</v>
      </c>
      <c r="G1505" s="6"/>
      <c r="H1505" s="1"/>
      <c r="I1505" s="5"/>
      <c r="J1505" s="5"/>
      <c r="K1505" s="1"/>
      <c r="L1505" s="5"/>
      <c r="M1505" s="5"/>
      <c r="N1505" s="26"/>
      <c r="O1505" s="1"/>
      <c r="P1505" s="1"/>
      <c r="Q1505" s="1"/>
      <c r="R1505" s="1"/>
      <c r="S1505" s="1"/>
      <c r="T1505" s="1"/>
      <c r="U1505" s="1"/>
      <c r="V1505" s="5"/>
      <c r="W1505" s="5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37" t="e">
        <f>BQ1505+BP1505+BO1505+BN1505+BM1505+#REF!+#REF!+BG1505+BF1505+#REF!+BC1505+#REF!+#REF!+AY1505+#REF!+#REF!+#REF!+#REF!+AS1505+#REF!+#REF!+#REF!+#REF!+AM1505+AK1505+#REF!+#REF!+#REF!+AF1505+AD1505+AC1505+AB1505+BL1505+AA1505+Z1505+Y1505+X1505+U1505+T1505+S1505+R1505+Q1505+P1505+O1505+N1505+M1505+L1505+K1505+J1505+I1505+H1505</f>
        <v>#REF!</v>
      </c>
    </row>
    <row r="1506" spans="1:70" hidden="1">
      <c r="A1506" s="6" t="s">
        <v>2445</v>
      </c>
      <c r="B1506" s="6" t="s">
        <v>2446</v>
      </c>
      <c r="C1506" s="6" t="s">
        <v>7</v>
      </c>
      <c r="D1506" s="6" t="s">
        <v>18</v>
      </c>
      <c r="E1506" s="6" t="s">
        <v>13</v>
      </c>
      <c r="F1506" s="6" t="s">
        <v>2390</v>
      </c>
      <c r="G1506" s="6"/>
      <c r="H1506" s="1"/>
      <c r="I1506" s="5"/>
      <c r="J1506" s="5"/>
      <c r="K1506" s="1"/>
      <c r="L1506" s="5"/>
      <c r="M1506" s="5"/>
      <c r="N1506" s="26"/>
      <c r="O1506" s="1"/>
      <c r="P1506" s="1"/>
      <c r="Q1506" s="1"/>
      <c r="R1506" s="1"/>
      <c r="S1506" s="1"/>
      <c r="T1506" s="1"/>
      <c r="U1506" s="1"/>
      <c r="V1506" s="5"/>
      <c r="W1506" s="5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37" t="e">
        <f>BQ1506+BP1506+BO1506+BN1506+BM1506+#REF!+#REF!+BG1506+BF1506+#REF!+BC1506+#REF!+#REF!+AY1506+#REF!+#REF!+#REF!+#REF!+AS1506+#REF!+#REF!+#REF!+#REF!+AM1506+AK1506+#REF!+#REF!+#REF!+AF1506+AD1506+AC1506+AB1506+BL1506+AA1506+Z1506+Y1506+X1506+U1506+T1506+S1506+R1506+Q1506+P1506+O1506+N1506+M1506+L1506+K1506+J1506+I1506+H1506</f>
        <v>#REF!</v>
      </c>
    </row>
    <row r="1507" spans="1:70" hidden="1">
      <c r="A1507" s="6" t="s">
        <v>6684</v>
      </c>
      <c r="B1507" s="6" t="s">
        <v>7730</v>
      </c>
      <c r="C1507" s="6" t="s">
        <v>151</v>
      </c>
      <c r="D1507" s="6"/>
      <c r="E1507" s="6" t="s">
        <v>8192</v>
      </c>
      <c r="F1507" s="6" t="s">
        <v>2390</v>
      </c>
      <c r="G1507" s="6"/>
      <c r="H1507" s="1"/>
      <c r="I1507" s="5"/>
      <c r="J1507" s="5"/>
      <c r="K1507" s="1"/>
      <c r="L1507" s="5"/>
      <c r="M1507" s="5"/>
      <c r="N1507" s="26"/>
      <c r="O1507" s="1"/>
      <c r="P1507" s="1"/>
      <c r="Q1507" s="1"/>
      <c r="R1507" s="1"/>
      <c r="S1507" s="1"/>
      <c r="T1507" s="1"/>
      <c r="U1507" s="1"/>
      <c r="V1507" s="5"/>
      <c r="W1507" s="5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37" t="e">
        <f>BQ1507+BP1507+BO1507+BN1507+BM1507+#REF!+#REF!+BG1507+BF1507+#REF!+BC1507+#REF!+#REF!+AY1507+#REF!+#REF!+#REF!+#REF!+AS1507+#REF!+#REF!+#REF!+#REF!+AM1507+AK1507+#REF!+#REF!+#REF!+AF1507+AD1507+AC1507+AB1507+BL1507+AA1507+Z1507+Y1507+X1507+U1507+T1507+S1507+R1507+Q1507+P1507+O1507+N1507+M1507+L1507+K1507+J1507+I1507+H1507</f>
        <v>#REF!</v>
      </c>
    </row>
    <row r="1508" spans="1:70" hidden="1">
      <c r="A1508" s="6" t="s">
        <v>2447</v>
      </c>
      <c r="B1508" s="6" t="s">
        <v>2448</v>
      </c>
      <c r="C1508" s="6" t="s">
        <v>7</v>
      </c>
      <c r="D1508" s="6" t="s">
        <v>18</v>
      </c>
      <c r="E1508" s="6" t="s">
        <v>13</v>
      </c>
      <c r="F1508" s="6" t="s">
        <v>2390</v>
      </c>
      <c r="G1508" s="6"/>
      <c r="H1508" s="1"/>
      <c r="I1508" s="5"/>
      <c r="J1508" s="5"/>
      <c r="K1508" s="1"/>
      <c r="L1508" s="5"/>
      <c r="M1508" s="5"/>
      <c r="N1508" s="26"/>
      <c r="O1508" s="1"/>
      <c r="P1508" s="1"/>
      <c r="Q1508" s="1"/>
      <c r="R1508" s="1"/>
      <c r="S1508" s="1"/>
      <c r="T1508" s="1"/>
      <c r="U1508" s="1"/>
      <c r="V1508" s="5"/>
      <c r="W1508" s="5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37" t="e">
        <f>BQ1508+BP1508+BO1508+BN1508+BM1508+#REF!+#REF!+BG1508+BF1508+#REF!+BC1508+#REF!+#REF!+AY1508+#REF!+#REF!+#REF!+#REF!+AS1508+#REF!+#REF!+#REF!+#REF!+AM1508+AK1508+#REF!+#REF!+#REF!+AF1508+AD1508+AC1508+AB1508+BL1508+AA1508+Z1508+Y1508+X1508+U1508+T1508+S1508+R1508+Q1508+P1508+O1508+N1508+M1508+L1508+K1508+J1508+I1508+H1508</f>
        <v>#REF!</v>
      </c>
    </row>
    <row r="1509" spans="1:70" hidden="1">
      <c r="A1509" s="6" t="s">
        <v>2449</v>
      </c>
      <c r="B1509" s="6" t="s">
        <v>2450</v>
      </c>
      <c r="C1509" s="6" t="s">
        <v>7</v>
      </c>
      <c r="D1509" s="6" t="s">
        <v>18</v>
      </c>
      <c r="E1509" s="6" t="s">
        <v>13</v>
      </c>
      <c r="F1509" s="6" t="s">
        <v>2390</v>
      </c>
      <c r="G1509" s="6"/>
      <c r="H1509" s="1"/>
      <c r="I1509" s="5"/>
      <c r="J1509" s="5"/>
      <c r="K1509" s="1"/>
      <c r="L1509" s="5"/>
      <c r="M1509" s="5"/>
      <c r="N1509" s="26"/>
      <c r="O1509" s="1"/>
      <c r="P1509" s="1"/>
      <c r="Q1509" s="1"/>
      <c r="R1509" s="1"/>
      <c r="S1509" s="1"/>
      <c r="T1509" s="1"/>
      <c r="U1509" s="1"/>
      <c r="V1509" s="5"/>
      <c r="W1509" s="5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37" t="e">
        <f>BQ1509+BP1509+BO1509+BN1509+BM1509+#REF!+#REF!+BG1509+BF1509+#REF!+BC1509+#REF!+#REF!+AY1509+#REF!+#REF!+#REF!+#REF!+AS1509+#REF!+#REF!+#REF!+#REF!+AM1509+AK1509+#REF!+#REF!+#REF!+AF1509+AD1509+AC1509+AB1509+BL1509+AA1509+Z1509+Y1509+X1509+U1509+T1509+S1509+R1509+Q1509+P1509+O1509+N1509+M1509+L1509+K1509+J1509+I1509+H1509</f>
        <v>#REF!</v>
      </c>
    </row>
    <row r="1510" spans="1:70" hidden="1">
      <c r="A1510" s="6" t="s">
        <v>2451</v>
      </c>
      <c r="B1510" s="6" t="s">
        <v>2452</v>
      </c>
      <c r="C1510" s="6" t="s">
        <v>7</v>
      </c>
      <c r="D1510" s="6" t="s">
        <v>18</v>
      </c>
      <c r="E1510" s="6" t="s">
        <v>13</v>
      </c>
      <c r="F1510" s="6" t="s">
        <v>2390</v>
      </c>
      <c r="G1510" s="6"/>
      <c r="H1510" s="1"/>
      <c r="I1510" s="5"/>
      <c r="J1510" s="5"/>
      <c r="K1510" s="1"/>
      <c r="L1510" s="5"/>
      <c r="M1510" s="5"/>
      <c r="N1510" s="26"/>
      <c r="O1510" s="1"/>
      <c r="P1510" s="1"/>
      <c r="Q1510" s="1"/>
      <c r="R1510" s="1"/>
      <c r="S1510" s="1"/>
      <c r="T1510" s="1"/>
      <c r="U1510" s="1"/>
      <c r="V1510" s="5"/>
      <c r="W1510" s="5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37" t="e">
        <f>BQ1510+BP1510+BO1510+BN1510+BM1510+#REF!+#REF!+BG1510+BF1510+#REF!+BC1510+#REF!+#REF!+AY1510+#REF!+#REF!+#REF!+#REF!+AS1510+#REF!+#REF!+#REF!+#REF!+AM1510+AK1510+#REF!+#REF!+#REF!+AF1510+AD1510+AC1510+AB1510+BL1510+AA1510+Z1510+Y1510+X1510+U1510+T1510+S1510+R1510+Q1510+P1510+O1510+N1510+M1510+L1510+K1510+J1510+I1510+H1510</f>
        <v>#REF!</v>
      </c>
    </row>
    <row r="1511" spans="1:70" hidden="1">
      <c r="A1511" s="6" t="s">
        <v>2453</v>
      </c>
      <c r="B1511" s="6" t="s">
        <v>2454</v>
      </c>
      <c r="C1511" s="6" t="s">
        <v>7</v>
      </c>
      <c r="D1511" s="6" t="s">
        <v>18</v>
      </c>
      <c r="E1511" s="6" t="s">
        <v>13</v>
      </c>
      <c r="F1511" s="6" t="s">
        <v>2390</v>
      </c>
      <c r="G1511" s="6"/>
      <c r="H1511" s="1"/>
      <c r="I1511" s="5"/>
      <c r="J1511" s="5"/>
      <c r="K1511" s="1"/>
      <c r="L1511" s="5"/>
      <c r="M1511" s="5"/>
      <c r="N1511" s="26"/>
      <c r="O1511" s="1"/>
      <c r="P1511" s="1"/>
      <c r="Q1511" s="1"/>
      <c r="R1511" s="1"/>
      <c r="S1511" s="1"/>
      <c r="T1511" s="1"/>
      <c r="U1511" s="1"/>
      <c r="V1511" s="5"/>
      <c r="W1511" s="5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37" t="e">
        <f>BQ1511+BP1511+BO1511+BN1511+BM1511+#REF!+#REF!+BG1511+BF1511+#REF!+BC1511+#REF!+#REF!+AY1511+#REF!+#REF!+#REF!+#REF!+AS1511+#REF!+#REF!+#REF!+#REF!+AM1511+AK1511+#REF!+#REF!+#REF!+AF1511+AD1511+AC1511+AB1511+BL1511+AA1511+Z1511+Y1511+X1511+U1511+T1511+S1511+R1511+Q1511+P1511+O1511+N1511+M1511+L1511+K1511+J1511+I1511+H1511</f>
        <v>#REF!</v>
      </c>
    </row>
    <row r="1512" spans="1:70" hidden="1">
      <c r="A1512" s="6" t="s">
        <v>2455</v>
      </c>
      <c r="B1512" s="6" t="s">
        <v>2456</v>
      </c>
      <c r="C1512" s="6" t="s">
        <v>7</v>
      </c>
      <c r="D1512" s="6" t="s">
        <v>18</v>
      </c>
      <c r="E1512" s="6" t="s">
        <v>13</v>
      </c>
      <c r="F1512" s="6" t="s">
        <v>2390</v>
      </c>
      <c r="G1512" s="6"/>
      <c r="H1512" s="1"/>
      <c r="I1512" s="5"/>
      <c r="J1512" s="5"/>
      <c r="K1512" s="1"/>
      <c r="L1512" s="5"/>
      <c r="M1512" s="5"/>
      <c r="N1512" s="26"/>
      <c r="O1512" s="1"/>
      <c r="P1512" s="1"/>
      <c r="Q1512" s="1"/>
      <c r="R1512" s="1"/>
      <c r="S1512" s="1"/>
      <c r="T1512" s="1"/>
      <c r="U1512" s="1"/>
      <c r="V1512" s="5"/>
      <c r="W1512" s="5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37" t="e">
        <f>BQ1512+BP1512+BO1512+BN1512+BM1512+#REF!+#REF!+BG1512+BF1512+#REF!+BC1512+#REF!+#REF!+AY1512+#REF!+#REF!+#REF!+#REF!+AS1512+#REF!+#REF!+#REF!+#REF!+AM1512+AK1512+#REF!+#REF!+#REF!+AF1512+AD1512+AC1512+AB1512+BL1512+AA1512+Z1512+Y1512+X1512+U1512+T1512+S1512+R1512+Q1512+P1512+O1512+N1512+M1512+L1512+K1512+J1512+I1512+H1512</f>
        <v>#REF!</v>
      </c>
    </row>
    <row r="1513" spans="1:70" hidden="1">
      <c r="A1513" s="6" t="s">
        <v>2457</v>
      </c>
      <c r="B1513" s="6" t="s">
        <v>2458</v>
      </c>
      <c r="C1513" s="6" t="s">
        <v>7</v>
      </c>
      <c r="D1513" s="6" t="s">
        <v>18</v>
      </c>
      <c r="E1513" s="6" t="s">
        <v>13</v>
      </c>
      <c r="F1513" s="6" t="s">
        <v>2390</v>
      </c>
      <c r="G1513" s="6"/>
      <c r="H1513" s="1"/>
      <c r="I1513" s="5"/>
      <c r="J1513" s="5"/>
      <c r="K1513" s="1"/>
      <c r="L1513" s="5"/>
      <c r="M1513" s="5"/>
      <c r="N1513" s="26"/>
      <c r="O1513" s="1"/>
      <c r="P1513" s="1"/>
      <c r="Q1513" s="1"/>
      <c r="R1513" s="1"/>
      <c r="S1513" s="1"/>
      <c r="T1513" s="1"/>
      <c r="U1513" s="1"/>
      <c r="V1513" s="5"/>
      <c r="W1513" s="5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37" t="e">
        <f>BQ1513+BP1513+BO1513+BN1513+BM1513+#REF!+#REF!+BG1513+BF1513+#REF!+BC1513+#REF!+#REF!+AY1513+#REF!+#REF!+#REF!+#REF!+AS1513+#REF!+#REF!+#REF!+#REF!+AM1513+AK1513+#REF!+#REF!+#REF!+AF1513+AD1513+AC1513+AB1513+BL1513+AA1513+Z1513+Y1513+X1513+U1513+T1513+S1513+R1513+Q1513+P1513+O1513+N1513+M1513+L1513+K1513+J1513+I1513+H1513</f>
        <v>#REF!</v>
      </c>
    </row>
    <row r="1514" spans="1:70" hidden="1">
      <c r="A1514" s="6" t="s">
        <v>6685</v>
      </c>
      <c r="B1514" s="6" t="s">
        <v>7731</v>
      </c>
      <c r="C1514" s="6" t="s">
        <v>151</v>
      </c>
      <c r="D1514" s="6"/>
      <c r="E1514" s="6" t="s">
        <v>8192</v>
      </c>
      <c r="F1514" s="6" t="s">
        <v>2390</v>
      </c>
      <c r="G1514" s="6"/>
      <c r="H1514" s="1"/>
      <c r="I1514" s="5"/>
      <c r="J1514" s="5"/>
      <c r="K1514" s="1"/>
      <c r="L1514" s="5"/>
      <c r="M1514" s="5"/>
      <c r="N1514" s="26"/>
      <c r="O1514" s="1"/>
      <c r="P1514" s="1"/>
      <c r="Q1514" s="1"/>
      <c r="R1514" s="1"/>
      <c r="S1514" s="1"/>
      <c r="T1514" s="1"/>
      <c r="U1514" s="1"/>
      <c r="V1514" s="5"/>
      <c r="W1514" s="5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37" t="e">
        <f>BQ1514+BP1514+BO1514+BN1514+BM1514+#REF!+#REF!+BG1514+BF1514+#REF!+BC1514+#REF!+#REF!+AY1514+#REF!+#REF!+#REF!+#REF!+AS1514+#REF!+#REF!+#REF!+#REF!+AM1514+AK1514+#REF!+#REF!+#REF!+AF1514+AD1514+AC1514+AB1514+BL1514+AA1514+Z1514+Y1514+X1514+U1514+T1514+S1514+R1514+Q1514+P1514+O1514+N1514+M1514+L1514+K1514+J1514+I1514+H1514</f>
        <v>#REF!</v>
      </c>
    </row>
    <row r="1515" spans="1:70" hidden="1">
      <c r="A1515" s="6" t="s">
        <v>6686</v>
      </c>
      <c r="B1515" s="6" t="s">
        <v>7732</v>
      </c>
      <c r="C1515" s="6" t="s">
        <v>151</v>
      </c>
      <c r="D1515" s="6"/>
      <c r="E1515" s="6" t="s">
        <v>8192</v>
      </c>
      <c r="F1515" s="6" t="s">
        <v>2390</v>
      </c>
      <c r="G1515" s="6"/>
      <c r="H1515" s="1"/>
      <c r="I1515" s="5"/>
      <c r="J1515" s="5"/>
      <c r="K1515" s="1"/>
      <c r="L1515" s="5"/>
      <c r="M1515" s="5"/>
      <c r="N1515" s="26"/>
      <c r="O1515" s="1"/>
      <c r="P1515" s="1"/>
      <c r="Q1515" s="1"/>
      <c r="R1515" s="1"/>
      <c r="S1515" s="1"/>
      <c r="T1515" s="1"/>
      <c r="U1515" s="1"/>
      <c r="V1515" s="5"/>
      <c r="W1515" s="5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37" t="e">
        <f>BQ1515+BP1515+BO1515+BN1515+BM1515+#REF!+#REF!+BG1515+BF1515+#REF!+BC1515+#REF!+#REF!+AY1515+#REF!+#REF!+#REF!+#REF!+AS1515+#REF!+#REF!+#REF!+#REF!+AM1515+AK1515+#REF!+#REF!+#REF!+AF1515+AD1515+AC1515+AB1515+BL1515+AA1515+Z1515+Y1515+X1515+U1515+T1515+S1515+R1515+Q1515+P1515+O1515+N1515+M1515+L1515+K1515+J1515+I1515+H1515</f>
        <v>#REF!</v>
      </c>
    </row>
    <row r="1516" spans="1:70" hidden="1">
      <c r="A1516" s="6" t="s">
        <v>2805</v>
      </c>
      <c r="B1516" s="6" t="s">
        <v>7733</v>
      </c>
      <c r="C1516" s="6" t="s">
        <v>151</v>
      </c>
      <c r="D1516" s="6"/>
      <c r="E1516" s="6" t="s">
        <v>152</v>
      </c>
      <c r="F1516" s="6" t="s">
        <v>2390</v>
      </c>
      <c r="G1516" s="6"/>
      <c r="H1516" s="1"/>
      <c r="I1516" s="5"/>
      <c r="J1516" s="5"/>
      <c r="K1516" s="1"/>
      <c r="L1516" s="5"/>
      <c r="M1516" s="5"/>
      <c r="N1516" s="26"/>
      <c r="O1516" s="1"/>
      <c r="P1516" s="1"/>
      <c r="Q1516" s="1"/>
      <c r="R1516" s="1"/>
      <c r="S1516" s="1"/>
      <c r="T1516" s="1"/>
      <c r="U1516" s="1"/>
      <c r="V1516" s="5"/>
      <c r="W1516" s="5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37" t="e">
        <f>BQ1516+BP1516+BO1516+BN1516+BM1516+#REF!+#REF!+BG1516+BF1516+#REF!+BC1516+#REF!+#REF!+AY1516+#REF!+#REF!+#REF!+#REF!+AS1516+#REF!+#REF!+#REF!+#REF!+AM1516+AK1516+#REF!+#REF!+#REF!+AF1516+AD1516+AC1516+AB1516+BL1516+AA1516+Z1516+Y1516+X1516+U1516+T1516+S1516+R1516+Q1516+P1516+O1516+N1516+M1516+L1516+K1516+J1516+I1516+H1516</f>
        <v>#REF!</v>
      </c>
    </row>
    <row r="1517" spans="1:70" hidden="1">
      <c r="A1517" s="6" t="s">
        <v>2806</v>
      </c>
      <c r="B1517" s="6" t="s">
        <v>2807</v>
      </c>
      <c r="C1517" s="6" t="s">
        <v>151</v>
      </c>
      <c r="D1517" s="6"/>
      <c r="E1517" s="6" t="s">
        <v>152</v>
      </c>
      <c r="F1517" s="6" t="s">
        <v>2390</v>
      </c>
      <c r="G1517" s="6"/>
      <c r="H1517" s="1"/>
      <c r="I1517" s="5"/>
      <c r="J1517" s="5"/>
      <c r="K1517" s="1"/>
      <c r="L1517" s="5"/>
      <c r="M1517" s="5"/>
      <c r="N1517" s="26"/>
      <c r="O1517" s="1"/>
      <c r="P1517" s="1"/>
      <c r="Q1517" s="1"/>
      <c r="R1517" s="1"/>
      <c r="S1517" s="1"/>
      <c r="T1517" s="1"/>
      <c r="U1517" s="1"/>
      <c r="V1517" s="5"/>
      <c r="W1517" s="5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37" t="e">
        <f>BQ1517+BP1517+BO1517+BN1517+BM1517+#REF!+#REF!+BG1517+BF1517+#REF!+BC1517+#REF!+#REF!+AY1517+#REF!+#REF!+#REF!+#REF!+AS1517+#REF!+#REF!+#REF!+#REF!+AM1517+AK1517+#REF!+#REF!+#REF!+AF1517+AD1517+AC1517+AB1517+BL1517+AA1517+Z1517+Y1517+X1517+U1517+T1517+S1517+R1517+Q1517+P1517+O1517+N1517+M1517+L1517+K1517+J1517+I1517+H1517</f>
        <v>#REF!</v>
      </c>
    </row>
    <row r="1518" spans="1:70" hidden="1">
      <c r="A1518" s="6" t="s">
        <v>2808</v>
      </c>
      <c r="B1518" s="6" t="s">
        <v>2809</v>
      </c>
      <c r="C1518" s="6" t="s">
        <v>151</v>
      </c>
      <c r="D1518" s="6"/>
      <c r="E1518" s="6" t="s">
        <v>152</v>
      </c>
      <c r="F1518" s="6" t="s">
        <v>2390</v>
      </c>
      <c r="G1518" s="6"/>
      <c r="H1518" s="1"/>
      <c r="I1518" s="5"/>
      <c r="J1518" s="5"/>
      <c r="K1518" s="1"/>
      <c r="L1518" s="5"/>
      <c r="M1518" s="5"/>
      <c r="N1518" s="26"/>
      <c r="O1518" s="1"/>
      <c r="P1518" s="1"/>
      <c r="Q1518" s="1"/>
      <c r="R1518" s="1"/>
      <c r="S1518" s="1"/>
      <c r="T1518" s="1"/>
      <c r="U1518" s="1"/>
      <c r="V1518" s="5"/>
      <c r="W1518" s="5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37" t="e">
        <f>BQ1518+BP1518+BO1518+BN1518+BM1518+#REF!+#REF!+BG1518+BF1518+#REF!+BC1518+#REF!+#REF!+AY1518+#REF!+#REF!+#REF!+#REF!+AS1518+#REF!+#REF!+#REF!+#REF!+AM1518+AK1518+#REF!+#REF!+#REF!+AF1518+AD1518+AC1518+AB1518+BL1518+AA1518+Z1518+Y1518+X1518+U1518+T1518+S1518+R1518+Q1518+P1518+O1518+N1518+M1518+L1518+K1518+J1518+I1518+H1518</f>
        <v>#REF!</v>
      </c>
    </row>
    <row r="1519" spans="1:70" hidden="1">
      <c r="A1519" s="6" t="s">
        <v>2810</v>
      </c>
      <c r="B1519" s="6" t="s">
        <v>2811</v>
      </c>
      <c r="C1519" s="6" t="s">
        <v>151</v>
      </c>
      <c r="D1519" s="6"/>
      <c r="E1519" s="6" t="s">
        <v>152</v>
      </c>
      <c r="F1519" s="6" t="s">
        <v>2390</v>
      </c>
      <c r="G1519" s="6"/>
      <c r="H1519" s="1"/>
      <c r="I1519" s="5"/>
      <c r="J1519" s="5"/>
      <c r="K1519" s="1"/>
      <c r="L1519" s="5"/>
      <c r="M1519" s="5"/>
      <c r="N1519" s="26"/>
      <c r="O1519" s="1"/>
      <c r="P1519" s="1"/>
      <c r="Q1519" s="1"/>
      <c r="R1519" s="1"/>
      <c r="S1519" s="1"/>
      <c r="T1519" s="1"/>
      <c r="U1519" s="1"/>
      <c r="V1519" s="5"/>
      <c r="W1519" s="5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37" t="e">
        <f>BQ1519+BP1519+BO1519+BN1519+BM1519+#REF!+#REF!+BG1519+BF1519+#REF!+BC1519+#REF!+#REF!+AY1519+#REF!+#REF!+#REF!+#REF!+AS1519+#REF!+#REF!+#REF!+#REF!+AM1519+AK1519+#REF!+#REF!+#REF!+AF1519+AD1519+AC1519+AB1519+BL1519+AA1519+Z1519+Y1519+X1519+U1519+T1519+S1519+R1519+Q1519+P1519+O1519+N1519+M1519+L1519+K1519+J1519+I1519+H1519</f>
        <v>#REF!</v>
      </c>
    </row>
    <row r="1520" spans="1:70" hidden="1">
      <c r="A1520" s="6" t="s">
        <v>2812</v>
      </c>
      <c r="B1520" s="6" t="s">
        <v>2813</v>
      </c>
      <c r="C1520" s="6" t="s">
        <v>151</v>
      </c>
      <c r="D1520" s="6"/>
      <c r="E1520" s="6" t="s">
        <v>152</v>
      </c>
      <c r="F1520" s="6" t="s">
        <v>2390</v>
      </c>
      <c r="G1520" s="6"/>
      <c r="H1520" s="1"/>
      <c r="I1520" s="5"/>
      <c r="J1520" s="5"/>
      <c r="K1520" s="1"/>
      <c r="L1520" s="5"/>
      <c r="M1520" s="5"/>
      <c r="N1520" s="26"/>
      <c r="O1520" s="1"/>
      <c r="P1520" s="1"/>
      <c r="Q1520" s="1"/>
      <c r="R1520" s="1"/>
      <c r="S1520" s="1"/>
      <c r="T1520" s="1"/>
      <c r="U1520" s="1"/>
      <c r="V1520" s="5"/>
      <c r="W1520" s="5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37" t="e">
        <f>BQ1520+BP1520+BO1520+BN1520+BM1520+#REF!+#REF!+BG1520+BF1520+#REF!+BC1520+#REF!+#REF!+AY1520+#REF!+#REF!+#REF!+#REF!+AS1520+#REF!+#REF!+#REF!+#REF!+AM1520+AK1520+#REF!+#REF!+#REF!+AF1520+AD1520+AC1520+AB1520+BL1520+AA1520+Z1520+Y1520+X1520+U1520+T1520+S1520+R1520+Q1520+P1520+O1520+N1520+M1520+L1520+K1520+J1520+I1520+H1520</f>
        <v>#REF!</v>
      </c>
    </row>
    <row r="1521" spans="1:70" hidden="1">
      <c r="A1521" s="7" t="s">
        <v>2814</v>
      </c>
      <c r="B1521" s="7" t="s">
        <v>2815</v>
      </c>
      <c r="C1521" s="7" t="s">
        <v>151</v>
      </c>
      <c r="D1521" s="7"/>
      <c r="E1521" s="7" t="s">
        <v>152</v>
      </c>
      <c r="F1521" s="7" t="s">
        <v>2390</v>
      </c>
      <c r="G1521" s="25"/>
      <c r="H1521" s="1"/>
      <c r="I1521" s="1"/>
      <c r="J1521" s="1"/>
      <c r="K1521" s="1"/>
      <c r="L1521" s="5"/>
      <c r="M1521" s="5"/>
      <c r="N1521" s="26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37">
        <f>BQ1521+BP1521+BO1521+BN1521+BM1521+BG1521+BF1521+BC1521+AY1521+AS1521+AM1521+AL1521+AK1521+AF1521+AE1521+AD1521+AC1521+AB1521+++BK1521+BL1521+AA1521+Z1521+Y1521+X1521+V1521+U1521+T1521+S1521+R1521+Q1521+P1521+O1521+N1521+M1521+L1521+K1521+J1521+I1521+H1521+G1521</f>
        <v>0</v>
      </c>
    </row>
    <row r="1522" spans="1:70" hidden="1">
      <c r="A1522" s="6" t="s">
        <v>2816</v>
      </c>
      <c r="B1522" s="6" t="s">
        <v>2817</v>
      </c>
      <c r="C1522" s="6" t="s">
        <v>151</v>
      </c>
      <c r="D1522" s="6"/>
      <c r="E1522" s="6" t="s">
        <v>152</v>
      </c>
      <c r="F1522" s="6" t="s">
        <v>2390</v>
      </c>
      <c r="G1522" s="6"/>
      <c r="H1522" s="1"/>
      <c r="I1522" s="5"/>
      <c r="J1522" s="5"/>
      <c r="K1522" s="1"/>
      <c r="L1522" s="5"/>
      <c r="M1522" s="5"/>
      <c r="N1522" s="26"/>
      <c r="O1522" s="1"/>
      <c r="P1522" s="1"/>
      <c r="Q1522" s="1"/>
      <c r="R1522" s="1"/>
      <c r="S1522" s="1"/>
      <c r="T1522" s="1"/>
      <c r="U1522" s="1"/>
      <c r="V1522" s="5"/>
      <c r="W1522" s="5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37" t="e">
        <f>BQ1522+BP1522+BO1522+BN1522+BM1522+#REF!+#REF!+BG1522+BF1522+#REF!+BC1522+#REF!+#REF!+AY1522+#REF!+#REF!+#REF!+#REF!+AS1522+#REF!+#REF!+#REF!+#REF!+AM1522+AK1522+#REF!+#REF!+#REF!+AF1522+AD1522+AC1522+AB1522+BL1522+AA1522+Z1522+Y1522+X1522+U1522+T1522+S1522+R1522+Q1522+P1522+O1522+N1522+M1522+L1522+K1522+J1522+I1522+H1522</f>
        <v>#REF!</v>
      </c>
    </row>
    <row r="1523" spans="1:70" hidden="1">
      <c r="A1523" s="6" t="s">
        <v>7323</v>
      </c>
      <c r="B1523" s="6" t="s">
        <v>7734</v>
      </c>
      <c r="C1523" s="6" t="s">
        <v>151</v>
      </c>
      <c r="D1523" s="6"/>
      <c r="E1523" s="6" t="s">
        <v>8199</v>
      </c>
      <c r="F1523" s="6" t="s">
        <v>2390</v>
      </c>
      <c r="G1523" s="6"/>
      <c r="H1523" s="1"/>
      <c r="I1523" s="5"/>
      <c r="J1523" s="5"/>
      <c r="K1523" s="1"/>
      <c r="L1523" s="5"/>
      <c r="M1523" s="5"/>
      <c r="N1523" s="26"/>
      <c r="O1523" s="1"/>
      <c r="P1523" s="1"/>
      <c r="Q1523" s="1"/>
      <c r="R1523" s="1"/>
      <c r="S1523" s="1"/>
      <c r="T1523" s="1"/>
      <c r="U1523" s="1"/>
      <c r="V1523" s="5"/>
      <c r="W1523" s="5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37" t="e">
        <f>BQ1523+BP1523+BO1523+BN1523+BM1523+#REF!+#REF!+BG1523+BF1523+#REF!+BC1523+#REF!+#REF!+AY1523+#REF!+#REF!+#REF!+#REF!+AS1523+#REF!+#REF!+#REF!+#REF!+AM1523+AK1523+#REF!+#REF!+#REF!+AF1523+AD1523+AC1523+AB1523+BL1523+AA1523+Z1523+Y1523+X1523+U1523+T1523+S1523+R1523+Q1523+P1523+O1523+N1523+M1523+L1523+K1523+J1523+I1523+H1523</f>
        <v>#REF!</v>
      </c>
    </row>
    <row r="1524" spans="1:70" hidden="1">
      <c r="A1524" s="6" t="s">
        <v>2818</v>
      </c>
      <c r="B1524" s="6" t="s">
        <v>2819</v>
      </c>
      <c r="C1524" s="6" t="s">
        <v>151</v>
      </c>
      <c r="D1524" s="6"/>
      <c r="E1524" s="6" t="s">
        <v>152</v>
      </c>
      <c r="F1524" s="6" t="s">
        <v>2390</v>
      </c>
      <c r="G1524" s="6"/>
      <c r="H1524" s="1"/>
      <c r="I1524" s="5"/>
      <c r="J1524" s="5"/>
      <c r="K1524" s="1"/>
      <c r="L1524" s="5"/>
      <c r="M1524" s="5"/>
      <c r="N1524" s="26"/>
      <c r="O1524" s="1"/>
      <c r="P1524" s="1"/>
      <c r="Q1524" s="1"/>
      <c r="R1524" s="1"/>
      <c r="S1524" s="1"/>
      <c r="T1524" s="1"/>
      <c r="U1524" s="1"/>
      <c r="V1524" s="5"/>
      <c r="W1524" s="5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37" t="e">
        <f>BQ1524+BP1524+BO1524+BN1524+BM1524+#REF!+#REF!+BG1524+BF1524+#REF!+BC1524+#REF!+#REF!+AY1524+#REF!+#REF!+#REF!+#REF!+AS1524+#REF!+#REF!+#REF!+#REF!+AM1524+AK1524+#REF!+#REF!+#REF!+AF1524+AD1524+AC1524+AB1524+BL1524+AA1524+Z1524+Y1524+X1524+U1524+T1524+S1524+R1524+Q1524+P1524+O1524+N1524+M1524+L1524+K1524+J1524+I1524+H1524</f>
        <v>#REF!</v>
      </c>
    </row>
    <row r="1525" spans="1:70" hidden="1">
      <c r="A1525" s="6" t="s">
        <v>2820</v>
      </c>
      <c r="B1525" s="6" t="s">
        <v>6531</v>
      </c>
      <c r="C1525" s="6" t="s">
        <v>151</v>
      </c>
      <c r="D1525" s="6"/>
      <c r="E1525" s="6" t="s">
        <v>152</v>
      </c>
      <c r="F1525" s="6" t="s">
        <v>2390</v>
      </c>
      <c r="G1525" s="6"/>
      <c r="H1525" s="1"/>
      <c r="I1525" s="5"/>
      <c r="J1525" s="5"/>
      <c r="K1525" s="1"/>
      <c r="L1525" s="5"/>
      <c r="M1525" s="5"/>
      <c r="N1525" s="26"/>
      <c r="O1525" s="1"/>
      <c r="P1525" s="1"/>
      <c r="Q1525" s="1"/>
      <c r="R1525" s="1"/>
      <c r="S1525" s="1"/>
      <c r="T1525" s="1"/>
      <c r="U1525" s="1"/>
      <c r="V1525" s="5"/>
      <c r="W1525" s="5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37" t="e">
        <f>BQ1525+BP1525+BO1525+BN1525+BM1525+#REF!+#REF!+BG1525+BF1525+#REF!+BC1525+#REF!+#REF!+AY1525+#REF!+#REF!+#REF!+#REF!+AS1525+#REF!+#REF!+#REF!+#REF!+AM1525+AK1525+#REF!+#REF!+#REF!+AF1525+AD1525+AC1525+AB1525+BL1525+AA1525+Z1525+Y1525+X1525+U1525+T1525+S1525+R1525+Q1525+P1525+O1525+N1525+M1525+L1525+K1525+J1525+I1525+H1525</f>
        <v>#REF!</v>
      </c>
    </row>
    <row r="1526" spans="1:70" hidden="1">
      <c r="A1526" s="6" t="s">
        <v>7324</v>
      </c>
      <c r="B1526" s="6" t="s">
        <v>7735</v>
      </c>
      <c r="C1526" s="6" t="s">
        <v>151</v>
      </c>
      <c r="D1526" s="6"/>
      <c r="E1526" s="6" t="s">
        <v>8193</v>
      </c>
      <c r="F1526" s="6" t="s">
        <v>2390</v>
      </c>
      <c r="G1526" s="6"/>
      <c r="H1526" s="1"/>
      <c r="I1526" s="5"/>
      <c r="J1526" s="5"/>
      <c r="K1526" s="1"/>
      <c r="L1526" s="5"/>
      <c r="M1526" s="5"/>
      <c r="N1526" s="26"/>
      <c r="O1526" s="1"/>
      <c r="P1526" s="1"/>
      <c r="Q1526" s="1"/>
      <c r="R1526" s="1"/>
      <c r="S1526" s="1"/>
      <c r="T1526" s="1"/>
      <c r="U1526" s="1"/>
      <c r="V1526" s="5"/>
      <c r="W1526" s="5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37" t="e">
        <f>BQ1526+BP1526+BO1526+BN1526+BM1526+#REF!+#REF!+BG1526+BF1526+#REF!+BC1526+#REF!+#REF!+AY1526+#REF!+#REF!+#REF!+#REF!+AS1526+#REF!+#REF!+#REF!+#REF!+AM1526+AK1526+#REF!+#REF!+#REF!+AF1526+AD1526+AC1526+AB1526+BL1526+AA1526+Z1526+Y1526+X1526+U1526+T1526+S1526+R1526+Q1526+P1526+O1526+N1526+M1526+L1526+K1526+J1526+I1526+H1526</f>
        <v>#REF!</v>
      </c>
    </row>
    <row r="1527" spans="1:70" hidden="1">
      <c r="A1527" s="6" t="s">
        <v>2821</v>
      </c>
      <c r="B1527" s="6" t="s">
        <v>2822</v>
      </c>
      <c r="C1527" s="6" t="s">
        <v>151</v>
      </c>
      <c r="D1527" s="6"/>
      <c r="E1527" s="6" t="s">
        <v>152</v>
      </c>
      <c r="F1527" s="6" t="s">
        <v>2390</v>
      </c>
      <c r="G1527" s="6"/>
      <c r="H1527" s="1"/>
      <c r="I1527" s="5"/>
      <c r="J1527" s="5"/>
      <c r="K1527" s="1"/>
      <c r="L1527" s="5"/>
      <c r="M1527" s="5"/>
      <c r="N1527" s="26"/>
      <c r="O1527" s="1"/>
      <c r="P1527" s="1"/>
      <c r="Q1527" s="1"/>
      <c r="R1527" s="1"/>
      <c r="S1527" s="1"/>
      <c r="T1527" s="1"/>
      <c r="U1527" s="1"/>
      <c r="V1527" s="5"/>
      <c r="W1527" s="5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37" t="e">
        <f>BQ1527+BP1527+BO1527+BN1527+BM1527+#REF!+#REF!+BG1527+BF1527+#REF!+BC1527+#REF!+#REF!+AY1527+#REF!+#REF!+#REF!+#REF!+AS1527+#REF!+#REF!+#REF!+#REF!+AM1527+AK1527+#REF!+#REF!+#REF!+AF1527+AD1527+AC1527+AB1527+BL1527+AA1527+Z1527+Y1527+X1527+U1527+T1527+S1527+R1527+Q1527+P1527+O1527+N1527+M1527+L1527+K1527+J1527+I1527+H1527</f>
        <v>#REF!</v>
      </c>
    </row>
    <row r="1528" spans="1:70" hidden="1">
      <c r="A1528" s="6" t="s">
        <v>2823</v>
      </c>
      <c r="B1528" s="6" t="s">
        <v>2824</v>
      </c>
      <c r="C1528" s="6" t="s">
        <v>151</v>
      </c>
      <c r="D1528" s="6"/>
      <c r="E1528" s="6" t="s">
        <v>152</v>
      </c>
      <c r="F1528" s="6" t="s">
        <v>2390</v>
      </c>
      <c r="G1528" s="6"/>
      <c r="H1528" s="1"/>
      <c r="I1528" s="5"/>
      <c r="J1528" s="5"/>
      <c r="K1528" s="1"/>
      <c r="L1528" s="5"/>
      <c r="M1528" s="5"/>
      <c r="N1528" s="26"/>
      <c r="O1528" s="1"/>
      <c r="P1528" s="1"/>
      <c r="Q1528" s="1"/>
      <c r="R1528" s="1"/>
      <c r="S1528" s="1"/>
      <c r="T1528" s="1"/>
      <c r="U1528" s="1"/>
      <c r="V1528" s="5"/>
      <c r="W1528" s="5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37" t="e">
        <f>BQ1528+BP1528+BO1528+BN1528+BM1528+#REF!+#REF!+BG1528+BF1528+#REF!+BC1528+#REF!+#REF!+AY1528+#REF!+#REF!+#REF!+#REF!+AS1528+#REF!+#REF!+#REF!+#REF!+AM1528+AK1528+#REF!+#REF!+#REF!+AF1528+AD1528+AC1528+AB1528+BL1528+AA1528+Z1528+Y1528+X1528+U1528+T1528+S1528+R1528+Q1528+P1528+O1528+N1528+M1528+L1528+K1528+J1528+I1528+H1528</f>
        <v>#REF!</v>
      </c>
    </row>
    <row r="1529" spans="1:70" hidden="1">
      <c r="A1529" s="6" t="s">
        <v>2825</v>
      </c>
      <c r="B1529" s="6" t="s">
        <v>2826</v>
      </c>
      <c r="C1529" s="6" t="s">
        <v>151</v>
      </c>
      <c r="D1529" s="6"/>
      <c r="E1529" s="6" t="s">
        <v>152</v>
      </c>
      <c r="F1529" s="6" t="s">
        <v>2390</v>
      </c>
      <c r="G1529" s="6"/>
      <c r="H1529" s="1"/>
      <c r="I1529" s="5"/>
      <c r="J1529" s="5"/>
      <c r="K1529" s="1"/>
      <c r="L1529" s="5"/>
      <c r="M1529" s="5"/>
      <c r="N1529" s="26"/>
      <c r="O1529" s="1"/>
      <c r="P1529" s="1"/>
      <c r="Q1529" s="1"/>
      <c r="R1529" s="1"/>
      <c r="S1529" s="1"/>
      <c r="T1529" s="1"/>
      <c r="U1529" s="1"/>
      <c r="V1529" s="5"/>
      <c r="W1529" s="5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37" t="e">
        <f>BQ1529+BP1529+BO1529+BN1529+BM1529+#REF!+#REF!+BG1529+BF1529+#REF!+BC1529+#REF!+#REF!+AY1529+#REF!+#REF!+#REF!+#REF!+AS1529+#REF!+#REF!+#REF!+#REF!+AM1529+AK1529+#REF!+#REF!+#REF!+AF1529+AD1529+AC1529+AB1529+BL1529+AA1529+Z1529+Y1529+X1529+U1529+T1529+S1529+R1529+Q1529+P1529+O1529+N1529+M1529+L1529+K1529+J1529+I1529+H1529</f>
        <v>#REF!</v>
      </c>
    </row>
    <row r="1530" spans="1:70" hidden="1">
      <c r="A1530" s="6" t="s">
        <v>2827</v>
      </c>
      <c r="B1530" s="6" t="s">
        <v>2828</v>
      </c>
      <c r="C1530" s="6" t="s">
        <v>151</v>
      </c>
      <c r="D1530" s="6"/>
      <c r="E1530" s="6" t="s">
        <v>152</v>
      </c>
      <c r="F1530" s="6" t="s">
        <v>2390</v>
      </c>
      <c r="G1530" s="6"/>
      <c r="H1530" s="1"/>
      <c r="I1530" s="5"/>
      <c r="J1530" s="5"/>
      <c r="K1530" s="1"/>
      <c r="L1530" s="5"/>
      <c r="M1530" s="5"/>
      <c r="N1530" s="26"/>
      <c r="O1530" s="1"/>
      <c r="P1530" s="1"/>
      <c r="Q1530" s="1"/>
      <c r="R1530" s="1"/>
      <c r="S1530" s="1"/>
      <c r="T1530" s="1"/>
      <c r="U1530" s="1"/>
      <c r="V1530" s="5"/>
      <c r="W1530" s="5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37" t="e">
        <f>BQ1530+BP1530+BO1530+BN1530+BM1530+#REF!+#REF!+BG1530+BF1530+#REF!+BC1530+#REF!+#REF!+AY1530+#REF!+#REF!+#REF!+#REF!+AS1530+#REF!+#REF!+#REF!+#REF!+AM1530+AK1530+#REF!+#REF!+#REF!+AF1530+AD1530+AC1530+AB1530+BL1530+AA1530+Z1530+Y1530+X1530+U1530+T1530+S1530+R1530+Q1530+P1530+O1530+N1530+M1530+L1530+K1530+J1530+I1530+H1530</f>
        <v>#REF!</v>
      </c>
    </row>
    <row r="1531" spans="1:70" hidden="1">
      <c r="A1531" s="6" t="s">
        <v>2829</v>
      </c>
      <c r="B1531" s="6" t="s">
        <v>2830</v>
      </c>
      <c r="C1531" s="6" t="s">
        <v>151</v>
      </c>
      <c r="D1531" s="6"/>
      <c r="E1531" s="6" t="s">
        <v>152</v>
      </c>
      <c r="F1531" s="6" t="s">
        <v>2390</v>
      </c>
      <c r="G1531" s="6"/>
      <c r="H1531" s="1"/>
      <c r="I1531" s="5"/>
      <c r="J1531" s="5"/>
      <c r="K1531" s="1"/>
      <c r="L1531" s="5"/>
      <c r="M1531" s="5"/>
      <c r="N1531" s="26"/>
      <c r="O1531" s="1"/>
      <c r="P1531" s="1"/>
      <c r="Q1531" s="1"/>
      <c r="R1531" s="1"/>
      <c r="S1531" s="1"/>
      <c r="T1531" s="1"/>
      <c r="U1531" s="1"/>
      <c r="V1531" s="5"/>
      <c r="W1531" s="5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37" t="e">
        <f>BQ1531+BP1531+BO1531+BN1531+BM1531+#REF!+#REF!+BG1531+BF1531+#REF!+BC1531+#REF!+#REF!+AY1531+#REF!+#REF!+#REF!+#REF!+AS1531+#REF!+#REF!+#REF!+#REF!+AM1531+AK1531+#REF!+#REF!+#REF!+AF1531+AD1531+AC1531+AB1531+BL1531+AA1531+Z1531+Y1531+X1531+U1531+T1531+S1531+R1531+Q1531+P1531+O1531+N1531+M1531+L1531+K1531+J1531+I1531+H1531</f>
        <v>#REF!</v>
      </c>
    </row>
    <row r="1532" spans="1:70" hidden="1">
      <c r="A1532" s="6" t="s">
        <v>2831</v>
      </c>
      <c r="B1532" s="6" t="s">
        <v>2832</v>
      </c>
      <c r="C1532" s="6" t="s">
        <v>151</v>
      </c>
      <c r="D1532" s="6"/>
      <c r="E1532" s="6" t="s">
        <v>152</v>
      </c>
      <c r="F1532" s="6" t="s">
        <v>2390</v>
      </c>
      <c r="G1532" s="6"/>
      <c r="H1532" s="1"/>
      <c r="I1532" s="5"/>
      <c r="J1532" s="5"/>
      <c r="K1532" s="1"/>
      <c r="L1532" s="5"/>
      <c r="M1532" s="5"/>
      <c r="N1532" s="26"/>
      <c r="O1532" s="1"/>
      <c r="P1532" s="1"/>
      <c r="Q1532" s="1"/>
      <c r="R1532" s="1"/>
      <c r="S1532" s="1"/>
      <c r="T1532" s="1"/>
      <c r="U1532" s="1"/>
      <c r="V1532" s="5"/>
      <c r="W1532" s="5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37" t="e">
        <f>BQ1532+BP1532+BO1532+BN1532+BM1532+#REF!+#REF!+BG1532+BF1532+#REF!+BC1532+#REF!+#REF!+AY1532+#REF!+#REF!+#REF!+#REF!+AS1532+#REF!+#REF!+#REF!+#REF!+AM1532+AK1532+#REF!+#REF!+#REF!+AF1532+AD1532+AC1532+AB1532+BL1532+AA1532+Z1532+Y1532+X1532+U1532+T1532+S1532+R1532+Q1532+P1532+O1532+N1532+M1532+L1532+K1532+J1532+I1532+H1532</f>
        <v>#REF!</v>
      </c>
    </row>
    <row r="1533" spans="1:70" hidden="1">
      <c r="A1533" s="6" t="s">
        <v>2833</v>
      </c>
      <c r="B1533" s="6" t="s">
        <v>2834</v>
      </c>
      <c r="C1533" s="6" t="s">
        <v>151</v>
      </c>
      <c r="D1533" s="6"/>
      <c r="E1533" s="6" t="s">
        <v>152</v>
      </c>
      <c r="F1533" s="6" t="s">
        <v>2390</v>
      </c>
      <c r="G1533" s="6"/>
      <c r="H1533" s="1"/>
      <c r="I1533" s="5"/>
      <c r="J1533" s="5"/>
      <c r="K1533" s="1"/>
      <c r="L1533" s="5"/>
      <c r="M1533" s="5"/>
      <c r="N1533" s="26"/>
      <c r="O1533" s="1"/>
      <c r="P1533" s="1"/>
      <c r="Q1533" s="1"/>
      <c r="R1533" s="1"/>
      <c r="S1533" s="1"/>
      <c r="T1533" s="1"/>
      <c r="U1533" s="1"/>
      <c r="V1533" s="5"/>
      <c r="W1533" s="5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37" t="e">
        <f>BQ1533+BP1533+BO1533+BN1533+BM1533+#REF!+#REF!+BG1533+BF1533+#REF!+BC1533+#REF!+#REF!+AY1533+#REF!+#REF!+#REF!+#REF!+AS1533+#REF!+#REF!+#REF!+#REF!+AM1533+AK1533+#REF!+#REF!+#REF!+AF1533+AD1533+AC1533+AB1533+BL1533+AA1533+Z1533+Y1533+X1533+U1533+T1533+S1533+R1533+Q1533+P1533+O1533+N1533+M1533+L1533+K1533+J1533+I1533+H1533</f>
        <v>#REF!</v>
      </c>
    </row>
    <row r="1534" spans="1:70" hidden="1">
      <c r="A1534" s="6" t="s">
        <v>2835</v>
      </c>
      <c r="B1534" s="6" t="s">
        <v>7736</v>
      </c>
      <c r="C1534" s="6" t="s">
        <v>151</v>
      </c>
      <c r="D1534" s="6"/>
      <c r="E1534" s="6" t="s">
        <v>152</v>
      </c>
      <c r="F1534" s="6" t="s">
        <v>2390</v>
      </c>
      <c r="G1534" s="6"/>
      <c r="H1534" s="1"/>
      <c r="I1534" s="5"/>
      <c r="J1534" s="5"/>
      <c r="K1534" s="1"/>
      <c r="L1534" s="5"/>
      <c r="M1534" s="5"/>
      <c r="N1534" s="26"/>
      <c r="O1534" s="1"/>
      <c r="P1534" s="1"/>
      <c r="Q1534" s="1"/>
      <c r="R1534" s="1"/>
      <c r="S1534" s="1"/>
      <c r="T1534" s="1"/>
      <c r="U1534" s="1"/>
      <c r="V1534" s="5"/>
      <c r="W1534" s="5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37" t="e">
        <f>BQ1534+BP1534+BO1534+BN1534+BM1534+#REF!+#REF!+BG1534+BF1534+#REF!+BC1534+#REF!+#REF!+AY1534+#REF!+#REF!+#REF!+#REF!+AS1534+#REF!+#REF!+#REF!+#REF!+AM1534+AK1534+#REF!+#REF!+#REF!+AF1534+AD1534+AC1534+AB1534+BL1534+AA1534+Z1534+Y1534+X1534+U1534+T1534+S1534+R1534+Q1534+P1534+O1534+N1534+M1534+L1534+K1534+J1534+I1534+H1534</f>
        <v>#REF!</v>
      </c>
    </row>
    <row r="1535" spans="1:70" hidden="1">
      <c r="A1535" s="6" t="s">
        <v>2836</v>
      </c>
      <c r="B1535" s="6" t="s">
        <v>2837</v>
      </c>
      <c r="C1535" s="6" t="s">
        <v>151</v>
      </c>
      <c r="D1535" s="6"/>
      <c r="E1535" s="6" t="s">
        <v>152</v>
      </c>
      <c r="F1535" s="6" t="s">
        <v>2390</v>
      </c>
      <c r="G1535" s="6"/>
      <c r="H1535" s="1"/>
      <c r="I1535" s="5"/>
      <c r="J1535" s="5"/>
      <c r="K1535" s="1"/>
      <c r="L1535" s="5"/>
      <c r="M1535" s="5"/>
      <c r="N1535" s="26"/>
      <c r="O1535" s="1"/>
      <c r="P1535" s="1"/>
      <c r="Q1535" s="1"/>
      <c r="R1535" s="1"/>
      <c r="S1535" s="1"/>
      <c r="T1535" s="1"/>
      <c r="U1535" s="1"/>
      <c r="V1535" s="5"/>
      <c r="W1535" s="5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37" t="e">
        <f>BQ1535+BP1535+BO1535+BN1535+BM1535+#REF!+#REF!+BG1535+BF1535+#REF!+BC1535+#REF!+#REF!+AY1535+#REF!+#REF!+#REF!+#REF!+AS1535+#REF!+#REF!+#REF!+#REF!+AM1535+AK1535+#REF!+#REF!+#REF!+AF1535+AD1535+AC1535+AB1535+BL1535+AA1535+Z1535+Y1535+X1535+U1535+T1535+S1535+R1535+Q1535+P1535+O1535+N1535+M1535+L1535+K1535+J1535+I1535+H1535</f>
        <v>#REF!</v>
      </c>
    </row>
    <row r="1536" spans="1:70" hidden="1">
      <c r="A1536" s="6" t="s">
        <v>2838</v>
      </c>
      <c r="B1536" s="6" t="s">
        <v>2839</v>
      </c>
      <c r="C1536" s="6" t="s">
        <v>151</v>
      </c>
      <c r="D1536" s="6"/>
      <c r="E1536" s="6" t="s">
        <v>152</v>
      </c>
      <c r="F1536" s="6" t="s">
        <v>2390</v>
      </c>
      <c r="G1536" s="6"/>
      <c r="H1536" s="1"/>
      <c r="I1536" s="5"/>
      <c r="J1536" s="5"/>
      <c r="K1536" s="1"/>
      <c r="L1536" s="5"/>
      <c r="M1536" s="5"/>
      <c r="N1536" s="26"/>
      <c r="O1536" s="1"/>
      <c r="P1536" s="1"/>
      <c r="Q1536" s="1"/>
      <c r="R1536" s="1"/>
      <c r="S1536" s="1"/>
      <c r="T1536" s="1"/>
      <c r="U1536" s="1"/>
      <c r="V1536" s="5"/>
      <c r="W1536" s="5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37" t="e">
        <f>BQ1536+BP1536+BO1536+BN1536+BM1536+#REF!+#REF!+BG1536+BF1536+#REF!+BC1536+#REF!+#REF!+AY1536+#REF!+#REF!+#REF!+#REF!+AS1536+#REF!+#REF!+#REF!+#REF!+AM1536+AK1536+#REF!+#REF!+#REF!+AF1536+AD1536+AC1536+AB1536+BL1536+AA1536+Z1536+Y1536+X1536+U1536+T1536+S1536+R1536+Q1536+P1536+O1536+N1536+M1536+L1536+K1536+J1536+I1536+H1536</f>
        <v>#REF!</v>
      </c>
    </row>
    <row r="1537" spans="1:70" hidden="1">
      <c r="A1537" s="6" t="s">
        <v>2840</v>
      </c>
      <c r="B1537" s="6" t="s">
        <v>2841</v>
      </c>
      <c r="C1537" s="6" t="s">
        <v>151</v>
      </c>
      <c r="D1537" s="6"/>
      <c r="E1537" s="6" t="s">
        <v>152</v>
      </c>
      <c r="F1537" s="6" t="s">
        <v>2390</v>
      </c>
      <c r="G1537" s="6"/>
      <c r="H1537" s="1"/>
      <c r="I1537" s="5"/>
      <c r="J1537" s="5"/>
      <c r="K1537" s="1"/>
      <c r="L1537" s="5"/>
      <c r="M1537" s="5"/>
      <c r="N1537" s="26"/>
      <c r="O1537" s="1"/>
      <c r="P1537" s="1"/>
      <c r="Q1537" s="1"/>
      <c r="R1537" s="1"/>
      <c r="S1537" s="1"/>
      <c r="T1537" s="1"/>
      <c r="U1537" s="1"/>
      <c r="V1537" s="5"/>
      <c r="W1537" s="5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37" t="e">
        <f>BQ1537+BP1537+BO1537+BN1537+BM1537+#REF!+#REF!+BG1537+BF1537+#REF!+BC1537+#REF!+#REF!+AY1537+#REF!+#REF!+#REF!+#REF!+AS1537+#REF!+#REF!+#REF!+#REF!+AM1537+AK1537+#REF!+#REF!+#REF!+AF1537+AD1537+AC1537+AB1537+BL1537+AA1537+Z1537+Y1537+X1537+U1537+T1537+S1537+R1537+Q1537+P1537+O1537+N1537+M1537+L1537+K1537+J1537+I1537+H1537</f>
        <v>#REF!</v>
      </c>
    </row>
    <row r="1538" spans="1:70" hidden="1">
      <c r="A1538" s="6" t="s">
        <v>2842</v>
      </c>
      <c r="B1538" s="6" t="s">
        <v>2843</v>
      </c>
      <c r="C1538" s="6" t="s">
        <v>151</v>
      </c>
      <c r="D1538" s="6"/>
      <c r="E1538" s="6" t="s">
        <v>152</v>
      </c>
      <c r="F1538" s="6" t="s">
        <v>2390</v>
      </c>
      <c r="G1538" s="6"/>
      <c r="H1538" s="1"/>
      <c r="I1538" s="5"/>
      <c r="J1538" s="5"/>
      <c r="K1538" s="1"/>
      <c r="L1538" s="5"/>
      <c r="M1538" s="5"/>
      <c r="N1538" s="26"/>
      <c r="O1538" s="1"/>
      <c r="P1538" s="1"/>
      <c r="Q1538" s="1"/>
      <c r="R1538" s="1"/>
      <c r="S1538" s="1"/>
      <c r="T1538" s="1"/>
      <c r="U1538" s="1"/>
      <c r="V1538" s="5"/>
      <c r="W1538" s="5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37" t="e">
        <f>BQ1538+BP1538+BO1538+BN1538+BM1538+#REF!+#REF!+BG1538+BF1538+#REF!+BC1538+#REF!+#REF!+AY1538+#REF!+#REF!+#REF!+#REF!+AS1538+#REF!+#REF!+#REF!+#REF!+AM1538+AK1538+#REF!+#REF!+#REF!+AF1538+AD1538+AC1538+AB1538+BL1538+AA1538+Z1538+Y1538+X1538+U1538+T1538+S1538+R1538+Q1538+P1538+O1538+N1538+M1538+L1538+K1538+J1538+I1538+H1538</f>
        <v>#REF!</v>
      </c>
    </row>
    <row r="1539" spans="1:70" hidden="1">
      <c r="A1539" s="6" t="s">
        <v>2844</v>
      </c>
      <c r="B1539" s="6" t="s">
        <v>2845</v>
      </c>
      <c r="C1539" s="6" t="s">
        <v>151</v>
      </c>
      <c r="D1539" s="6"/>
      <c r="E1539" s="6" t="s">
        <v>152</v>
      </c>
      <c r="F1539" s="6" t="s">
        <v>2390</v>
      </c>
      <c r="G1539" s="6"/>
      <c r="H1539" s="1"/>
      <c r="I1539" s="5"/>
      <c r="J1539" s="5"/>
      <c r="K1539" s="1"/>
      <c r="L1539" s="5"/>
      <c r="M1539" s="5"/>
      <c r="N1539" s="26"/>
      <c r="O1539" s="1"/>
      <c r="P1539" s="1"/>
      <c r="Q1539" s="1"/>
      <c r="R1539" s="1"/>
      <c r="S1539" s="1"/>
      <c r="T1539" s="1"/>
      <c r="U1539" s="1"/>
      <c r="V1539" s="5"/>
      <c r="W1539" s="5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37" t="e">
        <f>BQ1539+BP1539+BO1539+BN1539+BM1539+#REF!+#REF!+BG1539+BF1539+#REF!+BC1539+#REF!+#REF!+AY1539+#REF!+#REF!+#REF!+#REF!+AS1539+#REF!+#REF!+#REF!+#REF!+AM1539+AK1539+#REF!+#REF!+#REF!+AF1539+AD1539+AC1539+AB1539+BL1539+AA1539+Z1539+Y1539+X1539+U1539+T1539+S1539+R1539+Q1539+P1539+O1539+N1539+M1539+L1539+K1539+J1539+I1539+H1539</f>
        <v>#REF!</v>
      </c>
    </row>
    <row r="1540" spans="1:70" hidden="1">
      <c r="A1540" s="6" t="s">
        <v>2846</v>
      </c>
      <c r="B1540" s="6" t="s">
        <v>2847</v>
      </c>
      <c r="C1540" s="6" t="s">
        <v>151</v>
      </c>
      <c r="D1540" s="6"/>
      <c r="E1540" s="6" t="s">
        <v>152</v>
      </c>
      <c r="F1540" s="6" t="s">
        <v>2390</v>
      </c>
      <c r="G1540" s="6"/>
      <c r="H1540" s="1"/>
      <c r="I1540" s="5"/>
      <c r="J1540" s="5"/>
      <c r="K1540" s="1"/>
      <c r="L1540" s="5"/>
      <c r="M1540" s="5"/>
      <c r="N1540" s="26"/>
      <c r="O1540" s="1"/>
      <c r="P1540" s="1"/>
      <c r="Q1540" s="1"/>
      <c r="R1540" s="1"/>
      <c r="S1540" s="1"/>
      <c r="T1540" s="1"/>
      <c r="U1540" s="1"/>
      <c r="V1540" s="5"/>
      <c r="W1540" s="5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37" t="e">
        <f>BQ1540+BP1540+BO1540+BN1540+BM1540+#REF!+#REF!+BG1540+BF1540+#REF!+BC1540+#REF!+#REF!+AY1540+#REF!+#REF!+#REF!+#REF!+AS1540+#REF!+#REF!+#REF!+#REF!+AM1540+AK1540+#REF!+#REF!+#REF!+AF1540+AD1540+AC1540+AB1540+BL1540+AA1540+Z1540+Y1540+X1540+U1540+T1540+S1540+R1540+Q1540+P1540+O1540+N1540+M1540+L1540+K1540+J1540+I1540+H1540</f>
        <v>#REF!</v>
      </c>
    </row>
    <row r="1541" spans="1:70" hidden="1">
      <c r="A1541" s="6" t="s">
        <v>2848</v>
      </c>
      <c r="B1541" s="6" t="s">
        <v>2849</v>
      </c>
      <c r="C1541" s="6" t="s">
        <v>151</v>
      </c>
      <c r="D1541" s="6"/>
      <c r="E1541" s="6" t="s">
        <v>152</v>
      </c>
      <c r="F1541" s="6" t="s">
        <v>2390</v>
      </c>
      <c r="G1541" s="6"/>
      <c r="H1541" s="1"/>
      <c r="I1541" s="5"/>
      <c r="J1541" s="5"/>
      <c r="K1541" s="1"/>
      <c r="L1541" s="5"/>
      <c r="M1541" s="5"/>
      <c r="N1541" s="26"/>
      <c r="O1541" s="1"/>
      <c r="P1541" s="1"/>
      <c r="Q1541" s="1"/>
      <c r="R1541" s="1"/>
      <c r="S1541" s="1"/>
      <c r="T1541" s="1"/>
      <c r="U1541" s="1"/>
      <c r="V1541" s="5"/>
      <c r="W1541" s="5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37" t="e">
        <f>BQ1541+BP1541+BO1541+BN1541+BM1541+#REF!+#REF!+BG1541+BF1541+#REF!+BC1541+#REF!+#REF!+AY1541+#REF!+#REF!+#REF!+#REF!+AS1541+#REF!+#REF!+#REF!+#REF!+AM1541+AK1541+#REF!+#REF!+#REF!+AF1541+AD1541+AC1541+AB1541+BL1541+AA1541+Z1541+Y1541+X1541+U1541+T1541+S1541+R1541+Q1541+P1541+O1541+N1541+M1541+L1541+K1541+J1541+I1541+H1541</f>
        <v>#REF!</v>
      </c>
    </row>
    <row r="1542" spans="1:70" hidden="1">
      <c r="A1542" s="6" t="s">
        <v>2850</v>
      </c>
      <c r="B1542" s="6" t="s">
        <v>2851</v>
      </c>
      <c r="C1542" s="6" t="s">
        <v>151</v>
      </c>
      <c r="D1542" s="6"/>
      <c r="E1542" s="6" t="s">
        <v>152</v>
      </c>
      <c r="F1542" s="6" t="s">
        <v>2390</v>
      </c>
      <c r="G1542" s="6"/>
      <c r="H1542" s="1"/>
      <c r="I1542" s="5"/>
      <c r="J1542" s="5"/>
      <c r="K1542" s="1"/>
      <c r="L1542" s="5"/>
      <c r="M1542" s="5"/>
      <c r="N1542" s="26"/>
      <c r="O1542" s="1"/>
      <c r="P1542" s="1"/>
      <c r="Q1542" s="1"/>
      <c r="R1542" s="1"/>
      <c r="S1542" s="1"/>
      <c r="T1542" s="1"/>
      <c r="U1542" s="1"/>
      <c r="V1542" s="5"/>
      <c r="W1542" s="5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37" t="e">
        <f>BQ1542+BP1542+BO1542+BN1542+BM1542+#REF!+#REF!+BG1542+BF1542+#REF!+BC1542+#REF!+#REF!+AY1542+#REF!+#REF!+#REF!+#REF!+AS1542+#REF!+#REF!+#REF!+#REF!+AM1542+AK1542+#REF!+#REF!+#REF!+AF1542+AD1542+AC1542+AB1542+BL1542+AA1542+Z1542+Y1542+X1542+U1542+T1542+S1542+R1542+Q1542+P1542+O1542+N1542+M1542+L1542+K1542+J1542+I1542+H1542</f>
        <v>#REF!</v>
      </c>
    </row>
    <row r="1543" spans="1:70" hidden="1">
      <c r="A1543" s="6" t="s">
        <v>2852</v>
      </c>
      <c r="B1543" s="6" t="s">
        <v>2853</v>
      </c>
      <c r="C1543" s="6" t="s">
        <v>151</v>
      </c>
      <c r="D1543" s="6"/>
      <c r="E1543" s="6" t="s">
        <v>152</v>
      </c>
      <c r="F1543" s="6" t="s">
        <v>2390</v>
      </c>
      <c r="G1543" s="6"/>
      <c r="H1543" s="1"/>
      <c r="I1543" s="5"/>
      <c r="J1543" s="5"/>
      <c r="K1543" s="1"/>
      <c r="L1543" s="5"/>
      <c r="M1543" s="5"/>
      <c r="N1543" s="26"/>
      <c r="O1543" s="1"/>
      <c r="P1543" s="1"/>
      <c r="Q1543" s="1"/>
      <c r="R1543" s="1"/>
      <c r="S1543" s="1"/>
      <c r="T1543" s="1"/>
      <c r="U1543" s="1"/>
      <c r="V1543" s="5"/>
      <c r="W1543" s="5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37" t="e">
        <f>BQ1543+BP1543+BO1543+BN1543+BM1543+#REF!+#REF!+BG1543+BF1543+#REF!+BC1543+#REF!+#REF!+AY1543+#REF!+#REF!+#REF!+#REF!+AS1543+#REF!+#REF!+#REF!+#REF!+AM1543+AK1543+#REF!+#REF!+#REF!+AF1543+AD1543+AC1543+AB1543+BL1543+AA1543+Z1543+Y1543+X1543+U1543+T1543+S1543+R1543+Q1543+P1543+O1543+N1543+M1543+L1543+K1543+J1543+I1543+H1543</f>
        <v>#REF!</v>
      </c>
    </row>
    <row r="1544" spans="1:70" hidden="1">
      <c r="A1544" s="6" t="s">
        <v>2854</v>
      </c>
      <c r="B1544" s="6" t="s">
        <v>2855</v>
      </c>
      <c r="C1544" s="6" t="s">
        <v>151</v>
      </c>
      <c r="D1544" s="6"/>
      <c r="E1544" s="6" t="s">
        <v>152</v>
      </c>
      <c r="F1544" s="6" t="s">
        <v>2390</v>
      </c>
      <c r="G1544" s="6"/>
      <c r="H1544" s="1"/>
      <c r="I1544" s="5"/>
      <c r="J1544" s="5"/>
      <c r="K1544" s="1"/>
      <c r="L1544" s="5"/>
      <c r="M1544" s="5"/>
      <c r="N1544" s="26"/>
      <c r="O1544" s="1"/>
      <c r="P1544" s="1"/>
      <c r="Q1544" s="1"/>
      <c r="R1544" s="1"/>
      <c r="S1544" s="1"/>
      <c r="T1544" s="1"/>
      <c r="U1544" s="1"/>
      <c r="V1544" s="5"/>
      <c r="W1544" s="5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37" t="e">
        <f>BQ1544+BP1544+BO1544+BN1544+BM1544+#REF!+#REF!+BG1544+BF1544+#REF!+BC1544+#REF!+#REF!+AY1544+#REF!+#REF!+#REF!+#REF!+AS1544+#REF!+#REF!+#REF!+#REF!+AM1544+AK1544+#REF!+#REF!+#REF!+AF1544+AD1544+AC1544+AB1544+BL1544+AA1544+Z1544+Y1544+X1544+U1544+T1544+S1544+R1544+Q1544+P1544+O1544+N1544+M1544+L1544+K1544+J1544+I1544+H1544</f>
        <v>#REF!</v>
      </c>
    </row>
    <row r="1545" spans="1:70" hidden="1">
      <c r="A1545" s="6" t="s">
        <v>2856</v>
      </c>
      <c r="B1545" s="6" t="s">
        <v>2857</v>
      </c>
      <c r="C1545" s="6" t="s">
        <v>151</v>
      </c>
      <c r="D1545" s="6"/>
      <c r="E1545" s="6" t="s">
        <v>152</v>
      </c>
      <c r="F1545" s="6" t="s">
        <v>2390</v>
      </c>
      <c r="G1545" s="6"/>
      <c r="H1545" s="1"/>
      <c r="I1545" s="5"/>
      <c r="J1545" s="5"/>
      <c r="K1545" s="1"/>
      <c r="L1545" s="5"/>
      <c r="M1545" s="5"/>
      <c r="N1545" s="26"/>
      <c r="O1545" s="1"/>
      <c r="P1545" s="1"/>
      <c r="Q1545" s="1"/>
      <c r="R1545" s="1"/>
      <c r="S1545" s="1"/>
      <c r="T1545" s="1"/>
      <c r="U1545" s="1"/>
      <c r="V1545" s="5"/>
      <c r="W1545" s="5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37" t="e">
        <f>BQ1545+BP1545+BO1545+BN1545+BM1545+#REF!+#REF!+BG1545+BF1545+#REF!+BC1545+#REF!+#REF!+AY1545+#REF!+#REF!+#REF!+#REF!+AS1545+#REF!+#REF!+#REF!+#REF!+AM1545+AK1545+#REF!+#REF!+#REF!+AF1545+AD1545+AC1545+AB1545+BL1545+AA1545+Z1545+Y1545+X1545+U1545+T1545+S1545+R1545+Q1545+P1545+O1545+N1545+M1545+L1545+K1545+J1545+I1545+H1545</f>
        <v>#REF!</v>
      </c>
    </row>
    <row r="1546" spans="1:70" hidden="1">
      <c r="A1546" s="6" t="s">
        <v>6687</v>
      </c>
      <c r="B1546" s="6" t="s">
        <v>6688</v>
      </c>
      <c r="C1546" s="6" t="s">
        <v>151</v>
      </c>
      <c r="D1546" s="6"/>
      <c r="E1546" s="6" t="s">
        <v>8192</v>
      </c>
      <c r="F1546" s="6" t="s">
        <v>2390</v>
      </c>
      <c r="G1546" s="6"/>
      <c r="H1546" s="1"/>
      <c r="I1546" s="5"/>
      <c r="J1546" s="5"/>
      <c r="K1546" s="1"/>
      <c r="L1546" s="5"/>
      <c r="M1546" s="5"/>
      <c r="N1546" s="26"/>
      <c r="O1546" s="1"/>
      <c r="P1546" s="1"/>
      <c r="Q1546" s="1"/>
      <c r="R1546" s="1"/>
      <c r="S1546" s="1"/>
      <c r="T1546" s="1"/>
      <c r="U1546" s="1"/>
      <c r="V1546" s="5"/>
      <c r="W1546" s="5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37" t="e">
        <f>BQ1546+BP1546+BO1546+BN1546+BM1546+#REF!+#REF!+BG1546+BF1546+#REF!+BC1546+#REF!+#REF!+AY1546+#REF!+#REF!+#REF!+#REF!+AS1546+#REF!+#REF!+#REF!+#REF!+AM1546+AK1546+#REF!+#REF!+#REF!+AF1546+AD1546+AC1546+AB1546+BL1546+AA1546+Z1546+Y1546+X1546+U1546+T1546+S1546+R1546+Q1546+P1546+O1546+N1546+M1546+L1546+K1546+J1546+I1546+H1546</f>
        <v>#REF!</v>
      </c>
    </row>
    <row r="1547" spans="1:70" hidden="1">
      <c r="A1547" s="6" t="s">
        <v>2459</v>
      </c>
      <c r="B1547" s="6" t="s">
        <v>2460</v>
      </c>
      <c r="C1547" s="6" t="s">
        <v>7</v>
      </c>
      <c r="D1547" s="6" t="s">
        <v>18</v>
      </c>
      <c r="E1547" s="6" t="s">
        <v>13</v>
      </c>
      <c r="F1547" s="6" t="s">
        <v>2390</v>
      </c>
      <c r="G1547" s="6"/>
      <c r="H1547" s="1"/>
      <c r="I1547" s="5"/>
      <c r="J1547" s="5"/>
      <c r="K1547" s="1"/>
      <c r="L1547" s="5"/>
      <c r="M1547" s="5"/>
      <c r="N1547" s="26"/>
      <c r="O1547" s="1"/>
      <c r="P1547" s="1"/>
      <c r="Q1547" s="1"/>
      <c r="R1547" s="1"/>
      <c r="S1547" s="1"/>
      <c r="T1547" s="1"/>
      <c r="U1547" s="1"/>
      <c r="V1547" s="5"/>
      <c r="W1547" s="5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37" t="e">
        <f>BQ1547+BP1547+BO1547+BN1547+BM1547+#REF!+#REF!+BG1547+BF1547+#REF!+BC1547+#REF!+#REF!+AY1547+#REF!+#REF!+#REF!+#REF!+AS1547+#REF!+#REF!+#REF!+#REF!+AM1547+AK1547+#REF!+#REF!+#REF!+AF1547+AD1547+AC1547+AB1547+BL1547+AA1547+Z1547+Y1547+X1547+U1547+T1547+S1547+R1547+Q1547+P1547+O1547+N1547+M1547+L1547+K1547+J1547+I1547+H1547</f>
        <v>#REF!</v>
      </c>
    </row>
    <row r="1548" spans="1:70">
      <c r="A1548" s="6" t="s">
        <v>2461</v>
      </c>
      <c r="B1548" s="7" t="s">
        <v>2462</v>
      </c>
      <c r="C1548" s="6" t="s">
        <v>7</v>
      </c>
      <c r="D1548" s="6" t="s">
        <v>8180</v>
      </c>
      <c r="E1548" s="6" t="s">
        <v>2463</v>
      </c>
      <c r="F1548" s="6" t="s">
        <v>2390</v>
      </c>
      <c r="G1548" s="25"/>
      <c r="H1548" s="1"/>
      <c r="I1548" s="1"/>
      <c r="J1548" s="1"/>
      <c r="K1548" s="1"/>
      <c r="L1548" s="1"/>
      <c r="M1548" s="1"/>
      <c r="N1548" s="26"/>
      <c r="O1548" s="1"/>
      <c r="P1548" s="1">
        <f>1000*1696.25606900002</f>
        <v>1696256.0690000199</v>
      </c>
      <c r="Q1548" s="1"/>
      <c r="R1548" s="1"/>
      <c r="S1548" s="1"/>
      <c r="T1548" s="1"/>
      <c r="U1548" s="1">
        <v>614900</v>
      </c>
      <c r="V1548" s="1"/>
      <c r="W1548" s="1">
        <f>1000*3370.73210105739</f>
        <v>3370732.1010573902</v>
      </c>
      <c r="X1548" s="1"/>
      <c r="Y1548" s="1"/>
      <c r="Z1548" s="1"/>
      <c r="AA1548" s="1"/>
      <c r="AB1548" s="1"/>
      <c r="AC1548" s="1"/>
      <c r="AD1548" s="1"/>
      <c r="AE1548" s="1"/>
      <c r="AF1548" s="1">
        <f>1000*2063.404</f>
        <v>2063404</v>
      </c>
      <c r="AG1548" s="1"/>
      <c r="AH1548" s="1"/>
      <c r="AI1548" s="1"/>
      <c r="AJ1548" s="1"/>
      <c r="AK1548" s="1">
        <v>50000</v>
      </c>
      <c r="AL1548" s="1"/>
      <c r="AM1548" s="47">
        <f>1000*771.058</f>
        <v>771058</v>
      </c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>
        <v>225770</v>
      </c>
      <c r="AY1548" s="1">
        <f>1000*68.76</f>
        <v>68760</v>
      </c>
      <c r="AZ1548" s="1"/>
      <c r="BA1548" s="1"/>
      <c r="BB1548" s="1"/>
      <c r="BC1548" s="1">
        <v>128751</v>
      </c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37">
        <f>BQ1548+BP1548+BO1548+BN1548+BM1548+BG1548+BF1548+BC1548+AY1548+AS1548+AM1548+AL1548+AK1548+AF1548+AE1548+AD1548+AC1548+AB1548+BK1548+BL1548+AA1548+Z1548+Y1548+X1548+V1548+U1548+T1548+S1548+R1548+Q1548+P1548+O1548+N1548+M1548+L1548+K1548+J1548+I1548+H1548+G1548+AX1548+W1548</f>
        <v>8989631.1700574104</v>
      </c>
    </row>
    <row r="1549" spans="1:70" hidden="1">
      <c r="A1549" s="6" t="s">
        <v>2464</v>
      </c>
      <c r="B1549" s="6" t="s">
        <v>2465</v>
      </c>
      <c r="C1549" s="6" t="s">
        <v>7</v>
      </c>
      <c r="D1549" s="6" t="s">
        <v>18</v>
      </c>
      <c r="E1549" s="6" t="s">
        <v>13</v>
      </c>
      <c r="F1549" s="6" t="s">
        <v>2390</v>
      </c>
      <c r="G1549" s="6"/>
      <c r="H1549" s="1"/>
      <c r="I1549" s="5"/>
      <c r="J1549" s="5"/>
      <c r="K1549" s="1"/>
      <c r="L1549" s="5"/>
      <c r="M1549" s="5"/>
      <c r="N1549" s="26"/>
      <c r="O1549" s="1"/>
      <c r="P1549" s="1"/>
      <c r="Q1549" s="1"/>
      <c r="R1549" s="1"/>
      <c r="S1549" s="1"/>
      <c r="T1549" s="1"/>
      <c r="U1549" s="1"/>
      <c r="V1549" s="5"/>
      <c r="W1549" s="5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37" t="e">
        <f>BQ1549+BP1549+BO1549+BN1549+BM1549+#REF!+#REF!+BG1549+BF1549+#REF!+BC1549+#REF!+#REF!+AY1549+#REF!+#REF!+#REF!+#REF!+AS1549+#REF!+#REF!+#REF!+#REF!+AM1549+AK1549+#REF!+#REF!+#REF!+AF1549+AD1549+AC1549+AB1549+BL1549+AA1549+Z1549+Y1549+X1549+U1549+T1549+S1549+R1549+Q1549+P1549+O1549+N1549+M1549+L1549+K1549+J1549+I1549+H1549</f>
        <v>#REF!</v>
      </c>
    </row>
    <row r="1550" spans="1:70" hidden="1">
      <c r="A1550" s="6" t="s">
        <v>2858</v>
      </c>
      <c r="B1550" s="6" t="s">
        <v>2859</v>
      </c>
      <c r="C1550" s="6" t="s">
        <v>151</v>
      </c>
      <c r="D1550" s="6"/>
      <c r="E1550" s="6" t="s">
        <v>152</v>
      </c>
      <c r="F1550" s="6" t="s">
        <v>2390</v>
      </c>
      <c r="G1550" s="6"/>
      <c r="H1550" s="1"/>
      <c r="I1550" s="5"/>
      <c r="J1550" s="5"/>
      <c r="K1550" s="1"/>
      <c r="L1550" s="5"/>
      <c r="M1550" s="5"/>
      <c r="N1550" s="26"/>
      <c r="O1550" s="1"/>
      <c r="P1550" s="1"/>
      <c r="Q1550" s="1"/>
      <c r="R1550" s="1"/>
      <c r="S1550" s="1"/>
      <c r="T1550" s="1"/>
      <c r="U1550" s="1"/>
      <c r="V1550" s="5"/>
      <c r="W1550" s="5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37" t="e">
        <f>BQ1550+BP1550+BO1550+BN1550+BM1550+#REF!+#REF!+BG1550+BF1550+#REF!+BC1550+#REF!+#REF!+AY1550+#REF!+#REF!+#REF!+#REF!+AS1550+#REF!+#REF!+#REF!+#REF!+AM1550+AK1550+#REF!+#REF!+#REF!+AF1550+AD1550+AC1550+AB1550+BL1550+AA1550+Z1550+Y1550+X1550+U1550+T1550+S1550+R1550+Q1550+P1550+O1550+N1550+M1550+L1550+K1550+J1550+I1550+H1550</f>
        <v>#REF!</v>
      </c>
    </row>
    <row r="1551" spans="1:70" hidden="1">
      <c r="A1551" s="6" t="s">
        <v>2466</v>
      </c>
      <c r="B1551" s="6" t="s">
        <v>2467</v>
      </c>
      <c r="C1551" s="6" t="s">
        <v>7</v>
      </c>
      <c r="D1551" s="6" t="s">
        <v>18</v>
      </c>
      <c r="E1551" s="6" t="s">
        <v>13</v>
      </c>
      <c r="F1551" s="6" t="s">
        <v>2390</v>
      </c>
      <c r="G1551" s="6"/>
      <c r="H1551" s="1"/>
      <c r="I1551" s="5"/>
      <c r="J1551" s="5"/>
      <c r="K1551" s="1"/>
      <c r="L1551" s="5"/>
      <c r="M1551" s="5"/>
      <c r="N1551" s="26"/>
      <c r="O1551" s="1"/>
      <c r="P1551" s="1"/>
      <c r="Q1551" s="1"/>
      <c r="R1551" s="1"/>
      <c r="S1551" s="1"/>
      <c r="T1551" s="1"/>
      <c r="U1551" s="1"/>
      <c r="V1551" s="5"/>
      <c r="W1551" s="5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37" t="e">
        <f>BQ1551+BP1551+BO1551+BN1551+BM1551+#REF!+#REF!+BG1551+BF1551+#REF!+BC1551+#REF!+#REF!+AY1551+#REF!+#REF!+#REF!+#REF!+AS1551+#REF!+#REF!+#REF!+#REF!+AM1551+AK1551+#REF!+#REF!+#REF!+AF1551+AD1551+AC1551+AB1551+BL1551+AA1551+Z1551+Y1551+X1551+U1551+T1551+S1551+R1551+Q1551+P1551+O1551+N1551+M1551+L1551+K1551+J1551+I1551+H1551</f>
        <v>#REF!</v>
      </c>
    </row>
    <row r="1552" spans="1:70" hidden="1">
      <c r="A1552" s="6" t="s">
        <v>7209</v>
      </c>
      <c r="B1552" s="6" t="s">
        <v>7408</v>
      </c>
      <c r="C1552" s="6" t="s">
        <v>7</v>
      </c>
      <c r="D1552" s="6" t="s">
        <v>8180</v>
      </c>
      <c r="E1552" s="6" t="s">
        <v>8192</v>
      </c>
      <c r="F1552" s="6" t="s">
        <v>2390</v>
      </c>
      <c r="G1552" s="6"/>
      <c r="H1552" s="1"/>
      <c r="I1552" s="5"/>
      <c r="J1552" s="5"/>
      <c r="K1552" s="1"/>
      <c r="L1552" s="5"/>
      <c r="M1552" s="5"/>
      <c r="N1552" s="26"/>
      <c r="O1552" s="1"/>
      <c r="P1552" s="1"/>
      <c r="Q1552" s="1"/>
      <c r="R1552" s="1"/>
      <c r="S1552" s="1"/>
      <c r="T1552" s="1"/>
      <c r="U1552" s="1"/>
      <c r="V1552" s="5"/>
      <c r="W1552" s="5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37" t="e">
        <f>BQ1552+BP1552+BO1552+BN1552+BM1552+#REF!+#REF!+BG1552+BF1552+#REF!+BC1552+#REF!+#REF!+AY1552+#REF!+#REF!+#REF!+#REF!+AS1552+#REF!+#REF!+#REF!+#REF!+AM1552+AK1552+#REF!+#REF!+#REF!+AF1552+AD1552+AC1552+AB1552+BL1552+AA1552+Z1552+Y1552+X1552+U1552+T1552+S1552+R1552+Q1552+P1552+O1552+N1552+M1552+L1552+K1552+J1552+I1552+H1552</f>
        <v>#REF!</v>
      </c>
    </row>
    <row r="1553" spans="1:70" hidden="1">
      <c r="A1553" s="6" t="s">
        <v>2468</v>
      </c>
      <c r="B1553" s="6" t="s">
        <v>2469</v>
      </c>
      <c r="C1553" s="6" t="s">
        <v>7</v>
      </c>
      <c r="D1553" s="6" t="s">
        <v>18</v>
      </c>
      <c r="E1553" s="6" t="s">
        <v>13</v>
      </c>
      <c r="F1553" s="6" t="s">
        <v>2390</v>
      </c>
      <c r="G1553" s="6"/>
      <c r="H1553" s="1"/>
      <c r="I1553" s="5"/>
      <c r="J1553" s="5"/>
      <c r="K1553" s="1"/>
      <c r="L1553" s="5"/>
      <c r="M1553" s="5"/>
      <c r="N1553" s="26"/>
      <c r="O1553" s="1"/>
      <c r="P1553" s="1"/>
      <c r="Q1553" s="1"/>
      <c r="R1553" s="1"/>
      <c r="S1553" s="1"/>
      <c r="T1553" s="1"/>
      <c r="U1553" s="1"/>
      <c r="V1553" s="5"/>
      <c r="W1553" s="5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37" t="e">
        <f>BQ1553+BP1553+BO1553+BN1553+BM1553+#REF!+#REF!+BG1553+BF1553+#REF!+BC1553+#REF!+#REF!+AY1553+#REF!+#REF!+#REF!+#REF!+AS1553+#REF!+#REF!+#REF!+#REF!+AM1553+AK1553+#REF!+#REF!+#REF!+AF1553+AD1553+AC1553+AB1553+BL1553+AA1553+Z1553+Y1553+X1553+U1553+T1553+S1553+R1553+Q1553+P1553+O1553+N1553+M1553+L1553+K1553+J1553+I1553+H1553</f>
        <v>#REF!</v>
      </c>
    </row>
    <row r="1554" spans="1:70" hidden="1">
      <c r="A1554" s="6" t="s">
        <v>2860</v>
      </c>
      <c r="B1554" s="6" t="s">
        <v>2861</v>
      </c>
      <c r="C1554" s="6" t="s">
        <v>151</v>
      </c>
      <c r="D1554" s="6"/>
      <c r="E1554" s="6" t="s">
        <v>152</v>
      </c>
      <c r="F1554" s="6" t="s">
        <v>2390</v>
      </c>
      <c r="G1554" s="6"/>
      <c r="H1554" s="1"/>
      <c r="I1554" s="5"/>
      <c r="J1554" s="5"/>
      <c r="K1554" s="1"/>
      <c r="L1554" s="5"/>
      <c r="M1554" s="5"/>
      <c r="N1554" s="26"/>
      <c r="O1554" s="1"/>
      <c r="P1554" s="1"/>
      <c r="Q1554" s="1"/>
      <c r="R1554" s="1"/>
      <c r="S1554" s="1"/>
      <c r="T1554" s="1"/>
      <c r="U1554" s="1"/>
      <c r="V1554" s="5"/>
      <c r="W1554" s="5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37" t="e">
        <f>BQ1554+BP1554+BO1554+BN1554+BM1554+#REF!+#REF!+BG1554+BF1554+#REF!+BC1554+#REF!+#REF!+AY1554+#REF!+#REF!+#REF!+#REF!+AS1554+#REF!+#REF!+#REF!+#REF!+AM1554+AK1554+#REF!+#REF!+#REF!+AF1554+AD1554+AC1554+AB1554+BL1554+AA1554+Z1554+Y1554+X1554+U1554+T1554+S1554+R1554+Q1554+P1554+O1554+N1554+M1554+L1554+K1554+J1554+I1554+H1554</f>
        <v>#REF!</v>
      </c>
    </row>
    <row r="1555" spans="1:70" hidden="1">
      <c r="A1555" s="6" t="s">
        <v>2470</v>
      </c>
      <c r="B1555" s="6" t="s">
        <v>2471</v>
      </c>
      <c r="C1555" s="6" t="s">
        <v>7</v>
      </c>
      <c r="D1555" s="6" t="s">
        <v>18</v>
      </c>
      <c r="E1555" s="6" t="s">
        <v>13</v>
      </c>
      <c r="F1555" s="6" t="s">
        <v>2390</v>
      </c>
      <c r="G1555" s="6"/>
      <c r="H1555" s="1"/>
      <c r="I1555" s="5"/>
      <c r="J1555" s="5"/>
      <c r="K1555" s="1"/>
      <c r="L1555" s="5"/>
      <c r="M1555" s="5"/>
      <c r="N1555" s="26"/>
      <c r="O1555" s="1"/>
      <c r="P1555" s="1"/>
      <c r="Q1555" s="1"/>
      <c r="R1555" s="1"/>
      <c r="S1555" s="1"/>
      <c r="T1555" s="1"/>
      <c r="U1555" s="1"/>
      <c r="V1555" s="5"/>
      <c r="W1555" s="5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37" t="e">
        <f>BQ1555+BP1555+BO1555+BN1555+BM1555+#REF!+#REF!+BG1555+BF1555+#REF!+BC1555+#REF!+#REF!+AY1555+#REF!+#REF!+#REF!+#REF!+AS1555+#REF!+#REF!+#REF!+#REF!+AM1555+AK1555+#REF!+#REF!+#REF!+AF1555+AD1555+AC1555+AB1555+BL1555+AA1555+Z1555+Y1555+X1555+U1555+T1555+S1555+R1555+Q1555+P1555+O1555+N1555+M1555+L1555+K1555+J1555+I1555+H1555</f>
        <v>#REF!</v>
      </c>
    </row>
    <row r="1556" spans="1:70" hidden="1">
      <c r="A1556" s="6" t="s">
        <v>2472</v>
      </c>
      <c r="B1556" s="6" t="s">
        <v>2473</v>
      </c>
      <c r="C1556" s="6" t="s">
        <v>7</v>
      </c>
      <c r="D1556" s="6" t="s">
        <v>18</v>
      </c>
      <c r="E1556" s="6" t="s">
        <v>13</v>
      </c>
      <c r="F1556" s="6" t="s">
        <v>2390</v>
      </c>
      <c r="G1556" s="6"/>
      <c r="H1556" s="1"/>
      <c r="I1556" s="5"/>
      <c r="J1556" s="5"/>
      <c r="K1556" s="1"/>
      <c r="L1556" s="5"/>
      <c r="M1556" s="5"/>
      <c r="N1556" s="26"/>
      <c r="O1556" s="1"/>
      <c r="P1556" s="1"/>
      <c r="Q1556" s="1"/>
      <c r="R1556" s="1"/>
      <c r="S1556" s="1"/>
      <c r="T1556" s="1"/>
      <c r="U1556" s="1"/>
      <c r="V1556" s="5"/>
      <c r="W1556" s="5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37" t="e">
        <f>BQ1556+BP1556+BO1556+BN1556+BM1556+#REF!+#REF!+BG1556+BF1556+#REF!+BC1556+#REF!+#REF!+AY1556+#REF!+#REF!+#REF!+#REF!+AS1556+#REF!+#REF!+#REF!+#REF!+AM1556+AK1556+#REF!+#REF!+#REF!+AF1556+AD1556+AC1556+AB1556+BL1556+AA1556+Z1556+Y1556+X1556+U1556+T1556+S1556+R1556+Q1556+P1556+O1556+N1556+M1556+L1556+K1556+J1556+I1556+H1556</f>
        <v>#REF!</v>
      </c>
    </row>
    <row r="1557" spans="1:70" hidden="1">
      <c r="A1557" s="6" t="s">
        <v>2474</v>
      </c>
      <c r="B1557" s="6" t="s">
        <v>2475</v>
      </c>
      <c r="C1557" s="6" t="s">
        <v>7</v>
      </c>
      <c r="D1557" s="6" t="s">
        <v>18</v>
      </c>
      <c r="E1557" s="6" t="s">
        <v>13</v>
      </c>
      <c r="F1557" s="6" t="s">
        <v>2390</v>
      </c>
      <c r="G1557" s="6"/>
      <c r="H1557" s="1"/>
      <c r="I1557" s="5"/>
      <c r="J1557" s="5"/>
      <c r="K1557" s="1"/>
      <c r="L1557" s="5"/>
      <c r="M1557" s="5"/>
      <c r="N1557" s="26"/>
      <c r="O1557" s="1"/>
      <c r="P1557" s="1"/>
      <c r="Q1557" s="1"/>
      <c r="R1557" s="1"/>
      <c r="S1557" s="1"/>
      <c r="T1557" s="1"/>
      <c r="U1557" s="1"/>
      <c r="V1557" s="5"/>
      <c r="W1557" s="5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37" t="e">
        <f>BQ1557+BP1557+BO1557+BN1557+BM1557+#REF!+#REF!+BG1557+BF1557+#REF!+BC1557+#REF!+#REF!+AY1557+#REF!+#REF!+#REF!+#REF!+AS1557+#REF!+#REF!+#REF!+#REF!+AM1557+AK1557+#REF!+#REF!+#REF!+AF1557+AD1557+AC1557+AB1557+BL1557+AA1557+Z1557+Y1557+X1557+U1557+T1557+S1557+R1557+Q1557+P1557+O1557+N1557+M1557+L1557+K1557+J1557+I1557+H1557</f>
        <v>#REF!</v>
      </c>
    </row>
    <row r="1558" spans="1:70" hidden="1">
      <c r="A1558" s="6" t="s">
        <v>2862</v>
      </c>
      <c r="B1558" s="6" t="s">
        <v>2863</v>
      </c>
      <c r="C1558" s="6" t="s">
        <v>151</v>
      </c>
      <c r="D1558" s="6"/>
      <c r="E1558" s="6" t="s">
        <v>152</v>
      </c>
      <c r="F1558" s="6" t="s">
        <v>2390</v>
      </c>
      <c r="G1558" s="6"/>
      <c r="H1558" s="1"/>
      <c r="I1558" s="5"/>
      <c r="J1558" s="5"/>
      <c r="K1558" s="1"/>
      <c r="L1558" s="5"/>
      <c r="M1558" s="5"/>
      <c r="N1558" s="26"/>
      <c r="O1558" s="1"/>
      <c r="P1558" s="1"/>
      <c r="Q1558" s="1"/>
      <c r="R1558" s="1"/>
      <c r="S1558" s="1"/>
      <c r="T1558" s="1"/>
      <c r="U1558" s="1"/>
      <c r="V1558" s="5"/>
      <c r="W1558" s="5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37" t="e">
        <f>BQ1558+BP1558+BO1558+BN1558+BM1558+#REF!+#REF!+BG1558+BF1558+#REF!+BC1558+#REF!+#REF!+AY1558+#REF!+#REF!+#REF!+#REF!+AS1558+#REF!+#REF!+#REF!+#REF!+AM1558+AK1558+#REF!+#REF!+#REF!+AF1558+AD1558+AC1558+AB1558+BL1558+AA1558+Z1558+Y1558+X1558+U1558+T1558+S1558+R1558+Q1558+P1558+O1558+N1558+M1558+L1558+K1558+J1558+I1558+H1558</f>
        <v>#REF!</v>
      </c>
    </row>
    <row r="1559" spans="1:70" hidden="1">
      <c r="A1559" s="6" t="s">
        <v>2864</v>
      </c>
      <c r="B1559" s="6" t="s">
        <v>2865</v>
      </c>
      <c r="C1559" s="6" t="s">
        <v>151</v>
      </c>
      <c r="D1559" s="6"/>
      <c r="E1559" s="6" t="s">
        <v>152</v>
      </c>
      <c r="F1559" s="6" t="s">
        <v>2390</v>
      </c>
      <c r="G1559" s="6"/>
      <c r="H1559" s="1"/>
      <c r="I1559" s="5"/>
      <c r="J1559" s="5"/>
      <c r="K1559" s="1"/>
      <c r="L1559" s="5"/>
      <c r="M1559" s="5"/>
      <c r="N1559" s="26"/>
      <c r="O1559" s="1"/>
      <c r="P1559" s="1"/>
      <c r="Q1559" s="1"/>
      <c r="R1559" s="1"/>
      <c r="S1559" s="1"/>
      <c r="T1559" s="1"/>
      <c r="U1559" s="1"/>
      <c r="V1559" s="5"/>
      <c r="W1559" s="5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37" t="e">
        <f>BQ1559+BP1559+BO1559+BN1559+BM1559+#REF!+#REF!+BG1559+BF1559+#REF!+BC1559+#REF!+#REF!+AY1559+#REF!+#REF!+#REF!+#REF!+AS1559+#REF!+#REF!+#REF!+#REF!+AM1559+AK1559+#REF!+#REF!+#REF!+AF1559+AD1559+AC1559+AB1559+BL1559+AA1559+Z1559+Y1559+X1559+U1559+T1559+S1559+R1559+Q1559+P1559+O1559+N1559+M1559+L1559+K1559+J1559+I1559+H1559</f>
        <v>#REF!</v>
      </c>
    </row>
    <row r="1560" spans="1:70" hidden="1">
      <c r="A1560" s="6" t="s">
        <v>2866</v>
      </c>
      <c r="B1560" s="6" t="s">
        <v>2867</v>
      </c>
      <c r="C1560" s="6" t="s">
        <v>151</v>
      </c>
      <c r="D1560" s="6"/>
      <c r="E1560" s="6" t="s">
        <v>152</v>
      </c>
      <c r="F1560" s="6" t="s">
        <v>2390</v>
      </c>
      <c r="G1560" s="6"/>
      <c r="H1560" s="1"/>
      <c r="I1560" s="5"/>
      <c r="J1560" s="5"/>
      <c r="K1560" s="1"/>
      <c r="L1560" s="5"/>
      <c r="M1560" s="5"/>
      <c r="N1560" s="26"/>
      <c r="O1560" s="1"/>
      <c r="P1560" s="1"/>
      <c r="Q1560" s="1"/>
      <c r="R1560" s="1"/>
      <c r="S1560" s="1"/>
      <c r="T1560" s="1"/>
      <c r="U1560" s="1"/>
      <c r="V1560" s="5"/>
      <c r="W1560" s="5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37" t="e">
        <f>BQ1560+BP1560+BO1560+BN1560+BM1560+#REF!+#REF!+BG1560+BF1560+#REF!+BC1560+#REF!+#REF!+AY1560+#REF!+#REF!+#REF!+#REF!+AS1560+#REF!+#REF!+#REF!+#REF!+AM1560+AK1560+#REF!+#REF!+#REF!+AF1560+AD1560+AC1560+AB1560+BL1560+AA1560+Z1560+Y1560+X1560+U1560+T1560+S1560+R1560+Q1560+P1560+O1560+N1560+M1560+L1560+K1560+J1560+I1560+H1560</f>
        <v>#REF!</v>
      </c>
    </row>
    <row r="1561" spans="1:70" hidden="1">
      <c r="A1561" s="6" t="s">
        <v>2476</v>
      </c>
      <c r="B1561" s="6" t="s">
        <v>2477</v>
      </c>
      <c r="C1561" s="6" t="s">
        <v>7</v>
      </c>
      <c r="D1561" s="6" t="s">
        <v>18</v>
      </c>
      <c r="E1561" s="6" t="s">
        <v>13</v>
      </c>
      <c r="F1561" s="6" t="s">
        <v>2390</v>
      </c>
      <c r="G1561" s="6"/>
      <c r="H1561" s="1"/>
      <c r="I1561" s="5"/>
      <c r="J1561" s="5"/>
      <c r="K1561" s="1"/>
      <c r="L1561" s="5"/>
      <c r="M1561" s="5"/>
      <c r="N1561" s="26"/>
      <c r="O1561" s="1"/>
      <c r="P1561" s="1"/>
      <c r="Q1561" s="1"/>
      <c r="R1561" s="1"/>
      <c r="S1561" s="1"/>
      <c r="T1561" s="1"/>
      <c r="U1561" s="1"/>
      <c r="V1561" s="5"/>
      <c r="W1561" s="5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37" t="e">
        <f>BQ1561+BP1561+BO1561+BN1561+BM1561+#REF!+#REF!+BG1561+BF1561+#REF!+BC1561+#REF!+#REF!+AY1561+#REF!+#REF!+#REF!+#REF!+AS1561+#REF!+#REF!+#REF!+#REF!+AM1561+AK1561+#REF!+#REF!+#REF!+AF1561+AD1561+AC1561+AB1561+BL1561+AA1561+Z1561+Y1561+X1561+U1561+T1561+S1561+R1561+Q1561+P1561+O1561+N1561+M1561+L1561+K1561+J1561+I1561+H1561</f>
        <v>#REF!</v>
      </c>
    </row>
    <row r="1562" spans="1:70" hidden="1">
      <c r="A1562" s="6" t="s">
        <v>2478</v>
      </c>
      <c r="B1562" s="6" t="s">
        <v>2479</v>
      </c>
      <c r="C1562" s="6" t="s">
        <v>7</v>
      </c>
      <c r="D1562" s="6" t="s">
        <v>67</v>
      </c>
      <c r="E1562" s="6" t="s">
        <v>67</v>
      </c>
      <c r="F1562" s="6" t="s">
        <v>2390</v>
      </c>
      <c r="G1562" s="6"/>
      <c r="H1562" s="1"/>
      <c r="I1562" s="5"/>
      <c r="J1562" s="5"/>
      <c r="K1562" s="1"/>
      <c r="L1562" s="5"/>
      <c r="M1562" s="5"/>
      <c r="N1562" s="26"/>
      <c r="O1562" s="1"/>
      <c r="P1562" s="1"/>
      <c r="Q1562" s="1"/>
      <c r="R1562" s="1"/>
      <c r="S1562" s="1"/>
      <c r="T1562" s="1"/>
      <c r="U1562" s="1"/>
      <c r="V1562" s="5"/>
      <c r="W1562" s="5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37" t="e">
        <f>BQ1562+BP1562+BO1562+BN1562+BM1562+#REF!+#REF!+BG1562+BF1562+#REF!+BC1562+#REF!+#REF!+AY1562+#REF!+#REF!+#REF!+#REF!+AS1562+#REF!+#REF!+#REF!+#REF!+AM1562+AK1562+#REF!+#REF!+#REF!+AF1562+AD1562+AC1562+AB1562+BL1562+AA1562+Z1562+Y1562+X1562+U1562+T1562+S1562+R1562+Q1562+P1562+O1562+N1562+M1562+L1562+K1562+J1562+I1562+H1562</f>
        <v>#REF!</v>
      </c>
    </row>
    <row r="1563" spans="1:70" hidden="1">
      <c r="A1563" s="6" t="s">
        <v>2480</v>
      </c>
      <c r="B1563" s="6" t="s">
        <v>2481</v>
      </c>
      <c r="C1563" s="6" t="s">
        <v>7</v>
      </c>
      <c r="D1563" s="6" t="s">
        <v>18</v>
      </c>
      <c r="E1563" s="6" t="s">
        <v>13</v>
      </c>
      <c r="F1563" s="6" t="s">
        <v>2390</v>
      </c>
      <c r="G1563" s="6"/>
      <c r="H1563" s="1"/>
      <c r="I1563" s="5"/>
      <c r="J1563" s="5"/>
      <c r="K1563" s="1"/>
      <c r="L1563" s="5"/>
      <c r="M1563" s="5"/>
      <c r="N1563" s="26"/>
      <c r="O1563" s="1"/>
      <c r="P1563" s="1"/>
      <c r="Q1563" s="1"/>
      <c r="R1563" s="1"/>
      <c r="S1563" s="1"/>
      <c r="T1563" s="1"/>
      <c r="U1563" s="1"/>
      <c r="V1563" s="5"/>
      <c r="W1563" s="5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37" t="e">
        <f>BQ1563+BP1563+BO1563+BN1563+BM1563+#REF!+#REF!+BG1563+BF1563+#REF!+BC1563+#REF!+#REF!+AY1563+#REF!+#REF!+#REF!+#REF!+AS1563+#REF!+#REF!+#REF!+#REF!+AM1563+AK1563+#REF!+#REF!+#REF!+AF1563+AD1563+AC1563+AB1563+BL1563+AA1563+Z1563+Y1563+X1563+U1563+T1563+S1563+R1563+Q1563+P1563+O1563+N1563+M1563+L1563+K1563+J1563+I1563+H1563</f>
        <v>#REF!</v>
      </c>
    </row>
    <row r="1564" spans="1:70" hidden="1">
      <c r="A1564" s="6" t="s">
        <v>2868</v>
      </c>
      <c r="B1564" s="6" t="s">
        <v>7737</v>
      </c>
      <c r="C1564" s="6" t="s">
        <v>151</v>
      </c>
      <c r="D1564" s="6"/>
      <c r="E1564" s="6" t="s">
        <v>152</v>
      </c>
      <c r="F1564" s="6" t="s">
        <v>2390</v>
      </c>
      <c r="G1564" s="6"/>
      <c r="H1564" s="1"/>
      <c r="I1564" s="5"/>
      <c r="J1564" s="5"/>
      <c r="K1564" s="1"/>
      <c r="L1564" s="5"/>
      <c r="M1564" s="5"/>
      <c r="N1564" s="26"/>
      <c r="O1564" s="1"/>
      <c r="P1564" s="1"/>
      <c r="Q1564" s="1"/>
      <c r="R1564" s="1"/>
      <c r="S1564" s="1"/>
      <c r="T1564" s="1"/>
      <c r="U1564" s="1"/>
      <c r="V1564" s="5"/>
      <c r="W1564" s="5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37" t="e">
        <f>BQ1564+BP1564+BO1564+BN1564+BM1564+#REF!+#REF!+BG1564+BF1564+#REF!+BC1564+#REF!+#REF!+AY1564+#REF!+#REF!+#REF!+#REF!+AS1564+#REF!+#REF!+#REF!+#REF!+AM1564+AK1564+#REF!+#REF!+#REF!+AF1564+AD1564+AC1564+AB1564+BL1564+AA1564+Z1564+Y1564+X1564+U1564+T1564+S1564+R1564+Q1564+P1564+O1564+N1564+M1564+L1564+K1564+J1564+I1564+H1564</f>
        <v>#REF!</v>
      </c>
    </row>
    <row r="1565" spans="1:70" hidden="1">
      <c r="A1565" s="6" t="s">
        <v>7325</v>
      </c>
      <c r="B1565" s="6" t="s">
        <v>7738</v>
      </c>
      <c r="C1565" s="6" t="s">
        <v>151</v>
      </c>
      <c r="D1565" s="6"/>
      <c r="E1565" s="6" t="s">
        <v>8185</v>
      </c>
      <c r="F1565" s="6" t="s">
        <v>2390</v>
      </c>
      <c r="G1565" s="6"/>
      <c r="H1565" s="1"/>
      <c r="I1565" s="5"/>
      <c r="J1565" s="5"/>
      <c r="K1565" s="1"/>
      <c r="L1565" s="5"/>
      <c r="M1565" s="5"/>
      <c r="N1565" s="26"/>
      <c r="O1565" s="1"/>
      <c r="P1565" s="1"/>
      <c r="Q1565" s="1"/>
      <c r="R1565" s="1"/>
      <c r="S1565" s="1"/>
      <c r="T1565" s="1"/>
      <c r="U1565" s="1"/>
      <c r="V1565" s="5"/>
      <c r="W1565" s="5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37" t="e">
        <f>BQ1565+BP1565+BO1565+BN1565+BM1565+#REF!+#REF!+BG1565+BF1565+#REF!+BC1565+#REF!+#REF!+AY1565+#REF!+#REF!+#REF!+#REF!+AS1565+#REF!+#REF!+#REF!+#REF!+AM1565+AK1565+#REF!+#REF!+#REF!+AF1565+AD1565+AC1565+AB1565+BL1565+AA1565+Z1565+Y1565+X1565+U1565+T1565+S1565+R1565+Q1565+P1565+O1565+N1565+M1565+L1565+K1565+J1565+I1565+H1565</f>
        <v>#REF!</v>
      </c>
    </row>
    <row r="1566" spans="1:70" hidden="1">
      <c r="A1566" s="6" t="s">
        <v>6689</v>
      </c>
      <c r="B1566" s="6" t="s">
        <v>7739</v>
      </c>
      <c r="C1566" s="6" t="s">
        <v>151</v>
      </c>
      <c r="D1566" s="6"/>
      <c r="E1566" s="6" t="s">
        <v>8192</v>
      </c>
      <c r="F1566" s="6" t="s">
        <v>2390</v>
      </c>
      <c r="G1566" s="6"/>
      <c r="H1566" s="1"/>
      <c r="I1566" s="5"/>
      <c r="J1566" s="5"/>
      <c r="K1566" s="1"/>
      <c r="L1566" s="5"/>
      <c r="M1566" s="5"/>
      <c r="N1566" s="26"/>
      <c r="O1566" s="1"/>
      <c r="P1566" s="1"/>
      <c r="Q1566" s="1"/>
      <c r="R1566" s="1"/>
      <c r="S1566" s="1"/>
      <c r="T1566" s="1"/>
      <c r="U1566" s="1"/>
      <c r="V1566" s="5"/>
      <c r="W1566" s="5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37" t="e">
        <f>BQ1566+BP1566+BO1566+BN1566+BM1566+#REF!+#REF!+BG1566+BF1566+#REF!+BC1566+#REF!+#REF!+AY1566+#REF!+#REF!+#REF!+#REF!+AS1566+#REF!+#REF!+#REF!+#REF!+AM1566+AK1566+#REF!+#REF!+#REF!+AF1566+AD1566+AC1566+AB1566+BL1566+AA1566+Z1566+Y1566+X1566+U1566+T1566+S1566+R1566+Q1566+P1566+O1566+N1566+M1566+L1566+K1566+J1566+I1566+H1566</f>
        <v>#REF!</v>
      </c>
    </row>
    <row r="1567" spans="1:70" hidden="1">
      <c r="A1567" s="6" t="s">
        <v>2869</v>
      </c>
      <c r="B1567" s="6" t="s">
        <v>7740</v>
      </c>
      <c r="C1567" s="6" t="s">
        <v>151</v>
      </c>
      <c r="D1567" s="6"/>
      <c r="E1567" s="6" t="s">
        <v>152</v>
      </c>
      <c r="F1567" s="6" t="s">
        <v>2390</v>
      </c>
      <c r="G1567" s="6"/>
      <c r="H1567" s="1"/>
      <c r="I1567" s="5"/>
      <c r="J1567" s="5"/>
      <c r="K1567" s="1"/>
      <c r="L1567" s="5"/>
      <c r="M1567" s="5"/>
      <c r="N1567" s="26"/>
      <c r="O1567" s="1"/>
      <c r="P1567" s="1"/>
      <c r="Q1567" s="1"/>
      <c r="R1567" s="1"/>
      <c r="S1567" s="1"/>
      <c r="T1567" s="1"/>
      <c r="U1567" s="1"/>
      <c r="V1567" s="5"/>
      <c r="W1567" s="5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37" t="e">
        <f>BQ1567+BP1567+BO1567+BN1567+BM1567+#REF!+#REF!+BG1567+BF1567+#REF!+BC1567+#REF!+#REF!+AY1567+#REF!+#REF!+#REF!+#REF!+AS1567+#REF!+#REF!+#REF!+#REF!+AM1567+AK1567+#REF!+#REF!+#REF!+AF1567+AD1567+AC1567+AB1567+BL1567+AA1567+Z1567+Y1567+X1567+U1567+T1567+S1567+R1567+Q1567+P1567+O1567+N1567+M1567+L1567+K1567+J1567+I1567+H1567</f>
        <v>#REF!</v>
      </c>
    </row>
    <row r="1568" spans="1:70" hidden="1">
      <c r="A1568" s="6" t="s">
        <v>2870</v>
      </c>
      <c r="B1568" s="6" t="s">
        <v>7741</v>
      </c>
      <c r="C1568" s="6" t="s">
        <v>151</v>
      </c>
      <c r="D1568" s="6"/>
      <c r="E1568" s="6" t="s">
        <v>152</v>
      </c>
      <c r="F1568" s="6" t="s">
        <v>2390</v>
      </c>
      <c r="G1568" s="6"/>
      <c r="H1568" s="1"/>
      <c r="I1568" s="5"/>
      <c r="J1568" s="5"/>
      <c r="K1568" s="1"/>
      <c r="L1568" s="5"/>
      <c r="M1568" s="5"/>
      <c r="N1568" s="26"/>
      <c r="O1568" s="1"/>
      <c r="P1568" s="1"/>
      <c r="Q1568" s="1"/>
      <c r="R1568" s="1"/>
      <c r="S1568" s="1"/>
      <c r="T1568" s="1"/>
      <c r="U1568" s="1"/>
      <c r="V1568" s="5"/>
      <c r="W1568" s="5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37" t="e">
        <f>BQ1568+BP1568+BO1568+BN1568+BM1568+#REF!+#REF!+BG1568+BF1568+#REF!+BC1568+#REF!+#REF!+AY1568+#REF!+#REF!+#REF!+#REF!+AS1568+#REF!+#REF!+#REF!+#REF!+AM1568+AK1568+#REF!+#REF!+#REF!+AF1568+AD1568+AC1568+AB1568+BL1568+AA1568+Z1568+Y1568+X1568+U1568+T1568+S1568+R1568+Q1568+P1568+O1568+N1568+M1568+L1568+K1568+J1568+I1568+H1568</f>
        <v>#REF!</v>
      </c>
    </row>
    <row r="1569" spans="1:70" hidden="1">
      <c r="A1569" s="6" t="s">
        <v>2871</v>
      </c>
      <c r="B1569" s="6" t="s">
        <v>2872</v>
      </c>
      <c r="C1569" s="6" t="s">
        <v>151</v>
      </c>
      <c r="D1569" s="6"/>
      <c r="E1569" s="6" t="s">
        <v>152</v>
      </c>
      <c r="F1569" s="6" t="s">
        <v>2390</v>
      </c>
      <c r="G1569" s="6"/>
      <c r="H1569" s="1"/>
      <c r="I1569" s="5"/>
      <c r="J1569" s="5"/>
      <c r="K1569" s="1"/>
      <c r="L1569" s="5"/>
      <c r="M1569" s="5"/>
      <c r="N1569" s="26"/>
      <c r="O1569" s="1"/>
      <c r="P1569" s="1"/>
      <c r="Q1569" s="1"/>
      <c r="R1569" s="1"/>
      <c r="S1569" s="1"/>
      <c r="T1569" s="1"/>
      <c r="U1569" s="1"/>
      <c r="V1569" s="5"/>
      <c r="W1569" s="5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37" t="e">
        <f>BQ1569+BP1569+BO1569+BN1569+BM1569+#REF!+#REF!+BG1569+BF1569+#REF!+BC1569+#REF!+#REF!+AY1569+#REF!+#REF!+#REF!+#REF!+AS1569+#REF!+#REF!+#REF!+#REF!+AM1569+AK1569+#REF!+#REF!+#REF!+AF1569+AD1569+AC1569+AB1569+BL1569+AA1569+Z1569+Y1569+X1569+U1569+T1569+S1569+R1569+Q1569+P1569+O1569+N1569+M1569+L1569+K1569+J1569+I1569+H1569</f>
        <v>#REF!</v>
      </c>
    </row>
    <row r="1570" spans="1:70" hidden="1">
      <c r="A1570" s="6" t="s">
        <v>6690</v>
      </c>
      <c r="B1570" s="6" t="s">
        <v>7742</v>
      </c>
      <c r="C1570" s="6" t="s">
        <v>151</v>
      </c>
      <c r="D1570" s="6"/>
      <c r="E1570" s="6" t="s">
        <v>8186</v>
      </c>
      <c r="F1570" s="6" t="s">
        <v>2390</v>
      </c>
      <c r="G1570" s="6"/>
      <c r="H1570" s="1"/>
      <c r="I1570" s="5"/>
      <c r="J1570" s="5"/>
      <c r="K1570" s="1"/>
      <c r="L1570" s="5"/>
      <c r="M1570" s="5"/>
      <c r="N1570" s="26"/>
      <c r="O1570" s="1"/>
      <c r="P1570" s="1"/>
      <c r="Q1570" s="1"/>
      <c r="R1570" s="1"/>
      <c r="S1570" s="1"/>
      <c r="T1570" s="1"/>
      <c r="U1570" s="1"/>
      <c r="V1570" s="5"/>
      <c r="W1570" s="5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37" t="e">
        <f>BQ1570+BP1570+BO1570+BN1570+BM1570+#REF!+#REF!+BG1570+BF1570+#REF!+BC1570+#REF!+#REF!+AY1570+#REF!+#REF!+#REF!+#REF!+AS1570+#REF!+#REF!+#REF!+#REF!+AM1570+AK1570+#REF!+#REF!+#REF!+AF1570+AD1570+AC1570+AB1570+BL1570+AA1570+Z1570+Y1570+X1570+U1570+T1570+S1570+R1570+Q1570+P1570+O1570+N1570+M1570+L1570+K1570+J1570+I1570+H1570</f>
        <v>#REF!</v>
      </c>
    </row>
    <row r="1571" spans="1:70" hidden="1">
      <c r="A1571" s="6" t="s">
        <v>2873</v>
      </c>
      <c r="B1571" s="6" t="s">
        <v>2874</v>
      </c>
      <c r="C1571" s="6" t="s">
        <v>151</v>
      </c>
      <c r="D1571" s="6"/>
      <c r="E1571" s="6" t="s">
        <v>152</v>
      </c>
      <c r="F1571" s="6" t="s">
        <v>2390</v>
      </c>
      <c r="G1571" s="6"/>
      <c r="H1571" s="1"/>
      <c r="I1571" s="5"/>
      <c r="J1571" s="1"/>
      <c r="K1571" s="1"/>
      <c r="L1571" s="1"/>
      <c r="M1571" s="5"/>
      <c r="N1571" s="26"/>
      <c r="O1571" s="1"/>
      <c r="P1571" s="1"/>
      <c r="Q1571" s="1"/>
      <c r="R1571" s="1"/>
      <c r="S1571" s="1"/>
      <c r="T1571" s="1"/>
      <c r="U1571" s="1"/>
      <c r="V1571" s="5"/>
      <c r="W1571" s="5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37" t="e">
        <f>BQ1571+BP1571+BO1571+BN1571+BM1571+#REF!+#REF!+BG1571+BF1571+#REF!+BC1571+#REF!+#REF!+AY1571+#REF!+#REF!+#REF!+#REF!+AS1571+#REF!+#REF!+#REF!+#REF!+AM1571+AK1571+#REF!+#REF!+#REF!+AF1571+AD1571+AC1571+AB1571+BL1571+AA1571+Z1571+Y1571+X1571+U1571+T1571+S1571+R1571+Q1571+P1571+O1571+N1571+M1571+L1571+K1571+J1571+I1571+H1571</f>
        <v>#REF!</v>
      </c>
    </row>
    <row r="1572" spans="1:70" hidden="1">
      <c r="A1572" s="6" t="s">
        <v>6691</v>
      </c>
      <c r="B1572" s="6" t="s">
        <v>7743</v>
      </c>
      <c r="C1572" s="6" t="s">
        <v>151</v>
      </c>
      <c r="D1572" s="6"/>
      <c r="E1572" s="6" t="s">
        <v>8186</v>
      </c>
      <c r="F1572" s="6" t="s">
        <v>2390</v>
      </c>
      <c r="G1572" s="6"/>
      <c r="H1572" s="1"/>
      <c r="I1572" s="5"/>
      <c r="J1572" s="1"/>
      <c r="K1572" s="1"/>
      <c r="L1572" s="5"/>
      <c r="M1572" s="5"/>
      <c r="N1572" s="26"/>
      <c r="O1572" s="1"/>
      <c r="P1572" s="1"/>
      <c r="Q1572" s="1"/>
      <c r="R1572" s="1"/>
      <c r="S1572" s="1"/>
      <c r="T1572" s="1"/>
      <c r="U1572" s="1"/>
      <c r="V1572" s="5"/>
      <c r="W1572" s="5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37" t="e">
        <f>BQ1572+BP1572+BO1572+BN1572+BM1572+#REF!+#REF!+BG1572+BF1572+#REF!+BC1572+#REF!+#REF!+AY1572+#REF!+#REF!+#REF!+#REF!+AS1572+#REF!+#REF!+#REF!+#REF!+AM1572+AK1572+#REF!+#REF!+#REF!+AF1572+AD1572+AC1572+AB1572+BL1572+AA1572+Z1572+Y1572+X1572+U1572+T1572+S1572+R1572+Q1572+P1572+O1572+N1572+M1572+L1572+K1572+J1572+I1572+H1572</f>
        <v>#REF!</v>
      </c>
    </row>
    <row r="1573" spans="1:70" hidden="1">
      <c r="A1573" s="7" t="s">
        <v>7326</v>
      </c>
      <c r="B1573" s="7" t="s">
        <v>7744</v>
      </c>
      <c r="C1573" s="7" t="s">
        <v>151</v>
      </c>
      <c r="D1573" s="7"/>
      <c r="E1573" s="7" t="s">
        <v>8181</v>
      </c>
      <c r="F1573" s="7" t="s">
        <v>2390</v>
      </c>
      <c r="G1573" s="25"/>
      <c r="H1573" s="1"/>
      <c r="I1573" s="5"/>
      <c r="J1573" s="5"/>
      <c r="K1573" s="1"/>
      <c r="L1573" s="5"/>
      <c r="M1573" s="5"/>
      <c r="N1573" s="26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37">
        <f t="shared" ref="BR1573:BR1574" si="21">BQ1573+BP1573+BO1573+BN1573+BM1573+BG1573+BF1573+BC1573+AY1573+AS1573+AM1573+AL1573+AK1573+AF1573+AE1573+AD1573+AC1573+AB1573+++BK1573+BL1573+AA1573+Z1573+Y1573+X1573+V1573+U1573+T1573+S1573+R1573+Q1573+P1573+O1573+N1573+M1573+L1573+K1573+J1573+I1573+H1573+G1573</f>
        <v>0</v>
      </c>
    </row>
    <row r="1574" spans="1:70" hidden="1">
      <c r="A1574" s="46">
        <v>770020030</v>
      </c>
      <c r="B1574" s="7" t="s">
        <v>8227</v>
      </c>
      <c r="C1574" s="7"/>
      <c r="D1574" s="7"/>
      <c r="E1574" s="7" t="s">
        <v>8185</v>
      </c>
      <c r="F1574" s="7" t="s">
        <v>2390</v>
      </c>
      <c r="G1574" s="39"/>
      <c r="H1574" s="1"/>
      <c r="I1574" s="5"/>
      <c r="J1574" s="5"/>
      <c r="K1574" s="1"/>
      <c r="L1574" s="5"/>
      <c r="M1574" s="5"/>
      <c r="N1574" s="26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37">
        <f t="shared" si="21"/>
        <v>0</v>
      </c>
    </row>
    <row r="1575" spans="1:70" hidden="1">
      <c r="A1575" s="6" t="s">
        <v>7327</v>
      </c>
      <c r="B1575" s="6" t="s">
        <v>7745</v>
      </c>
      <c r="C1575" s="6" t="s">
        <v>151</v>
      </c>
      <c r="D1575" s="6"/>
      <c r="E1575" s="6" t="s">
        <v>152</v>
      </c>
      <c r="F1575" s="6" t="s">
        <v>2390</v>
      </c>
      <c r="G1575" s="6"/>
      <c r="H1575" s="1"/>
      <c r="I1575" s="5"/>
      <c r="J1575" s="5"/>
      <c r="K1575" s="1"/>
      <c r="L1575" s="5"/>
      <c r="M1575" s="5"/>
      <c r="N1575" s="26"/>
      <c r="O1575" s="1"/>
      <c r="P1575" s="1"/>
      <c r="Q1575" s="1"/>
      <c r="R1575" s="1"/>
      <c r="S1575" s="1"/>
      <c r="T1575" s="1"/>
      <c r="U1575" s="1"/>
      <c r="V1575" s="5"/>
      <c r="W1575" s="5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37" t="e">
        <f>BQ1575+BP1575+BO1575+BN1575+BM1575+#REF!+#REF!+BG1575+BF1575+#REF!+BC1575+#REF!+#REF!+AY1575+#REF!+#REF!+#REF!+#REF!+AS1575+#REF!+#REF!+#REF!+#REF!+AM1575+AK1575+#REF!+#REF!+#REF!+AF1575+AD1575+AC1575+AB1575+BL1575+AA1575+Z1575+Y1575+X1575+U1575+T1575+S1575+R1575+Q1575+P1575+O1575+N1575+M1575+L1575+K1575+J1575+I1575+H1575</f>
        <v>#REF!</v>
      </c>
    </row>
    <row r="1576" spans="1:70">
      <c r="A1576" s="7" t="s">
        <v>2482</v>
      </c>
      <c r="B1576" s="7" t="s">
        <v>2483</v>
      </c>
      <c r="C1576" s="7" t="s">
        <v>7</v>
      </c>
      <c r="D1576" s="7" t="s">
        <v>8180</v>
      </c>
      <c r="E1576" s="7" t="s">
        <v>21</v>
      </c>
      <c r="F1576" s="7" t="s">
        <v>2390</v>
      </c>
      <c r="G1576" s="25"/>
      <c r="H1576" s="1"/>
      <c r="I1576" s="5"/>
      <c r="J1576" s="5"/>
      <c r="K1576" s="1"/>
      <c r="L1576" s="5"/>
      <c r="M1576" s="5"/>
      <c r="N1576" s="26"/>
      <c r="O1576" s="1"/>
      <c r="P1576" s="1">
        <f>1000*0.06126</f>
        <v>61.260000000000005</v>
      </c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37">
        <f>BQ1576+BP1576+BO1576+BN1576+BM1576+BG1576+BF1576+BC1576+AY1576+AS1576+AM1576+AL1576+AK1576+AF1576+AE1576+AD1576+AC1576+AB1576+BK1576+BL1576+AA1576+Z1576+Y1576+X1576+V1576+U1576+T1576+S1576+R1576+Q1576+P1576+O1576+N1576+M1576+L1576+K1576+J1576+I1576+H1576+G1576+AX1576+W1576</f>
        <v>61.260000000000005</v>
      </c>
    </row>
    <row r="1577" spans="1:70" hidden="1">
      <c r="A1577" s="7" t="s">
        <v>2484</v>
      </c>
      <c r="B1577" s="7" t="s">
        <v>2485</v>
      </c>
      <c r="C1577" s="7" t="s">
        <v>7</v>
      </c>
      <c r="D1577" s="7" t="s">
        <v>8180</v>
      </c>
      <c r="E1577" s="7" t="s">
        <v>21</v>
      </c>
      <c r="F1577" s="7" t="s">
        <v>2390</v>
      </c>
      <c r="G1577" s="25"/>
      <c r="H1577" s="1"/>
      <c r="I1577" s="5"/>
      <c r="J1577" s="5"/>
      <c r="K1577" s="1"/>
      <c r="L1577" s="5"/>
      <c r="M1577" s="5"/>
      <c r="N1577" s="26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37">
        <f t="shared" ref="BR1577:BR1580" si="22">BQ1577+BP1577+BO1577+BN1577+BM1577+BG1577+BF1577+BC1577+AY1577+AS1577+AM1577+AL1577+AK1577+AF1577+AE1577+AD1577+AC1577+AB1577+++BK1577+BL1577+AA1577+Z1577+Y1577+X1577+V1577+U1577+T1577+S1577+R1577+Q1577+P1577+O1577+N1577+M1577+L1577+K1577+J1577+I1577+H1577+G1577</f>
        <v>0</v>
      </c>
    </row>
    <row r="1578" spans="1:70">
      <c r="A1578" s="7" t="s">
        <v>2486</v>
      </c>
      <c r="B1578" s="7" t="s">
        <v>2487</v>
      </c>
      <c r="C1578" s="7" t="s">
        <v>7</v>
      </c>
      <c r="D1578" s="7" t="s">
        <v>8180</v>
      </c>
      <c r="E1578" s="7" t="s">
        <v>21</v>
      </c>
      <c r="F1578" s="7" t="s">
        <v>2390</v>
      </c>
      <c r="G1578" s="25"/>
      <c r="H1578" s="1"/>
      <c r="I1578" s="5"/>
      <c r="J1578" s="5"/>
      <c r="K1578" s="1"/>
      <c r="L1578" s="5"/>
      <c r="M1578" s="5"/>
      <c r="N1578" s="26"/>
      <c r="O1578" s="1"/>
      <c r="P1578" s="1">
        <f>1000*0.59626</f>
        <v>596.26</v>
      </c>
      <c r="Q1578" s="1"/>
      <c r="R1578" s="1"/>
      <c r="S1578" s="1"/>
      <c r="T1578" s="1"/>
      <c r="U1578" s="1">
        <v>4000</v>
      </c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37">
        <f>BQ1578+BP1578+BO1578+BN1578+BM1578+BG1578+BF1578+BC1578+AY1578+AS1578+AM1578+AL1578+AK1578+AF1578+AE1578+AD1578+AC1578+AB1578+BK1578+BL1578+AA1578+Z1578+Y1578+X1578+V1578+U1578+T1578+S1578+R1578+Q1578+P1578+O1578+N1578+M1578+L1578+K1578+J1578+I1578+H1578+G1578+AX1578+W1578</f>
        <v>4596.26</v>
      </c>
    </row>
    <row r="1579" spans="1:70" hidden="1">
      <c r="A1579" s="7" t="s">
        <v>2488</v>
      </c>
      <c r="B1579" s="7" t="s">
        <v>2489</v>
      </c>
      <c r="C1579" s="7" t="s">
        <v>7</v>
      </c>
      <c r="D1579" s="7" t="s">
        <v>8180</v>
      </c>
      <c r="E1579" s="7" t="s">
        <v>21</v>
      </c>
      <c r="F1579" s="7" t="s">
        <v>2390</v>
      </c>
      <c r="G1579" s="25"/>
      <c r="H1579" s="1"/>
      <c r="I1579" s="5"/>
      <c r="J1579" s="5"/>
      <c r="K1579" s="1"/>
      <c r="L1579" s="5"/>
      <c r="M1579" s="5"/>
      <c r="N1579" s="26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37">
        <f t="shared" si="22"/>
        <v>0</v>
      </c>
    </row>
    <row r="1580" spans="1:70" hidden="1">
      <c r="A1580" s="7" t="s">
        <v>2490</v>
      </c>
      <c r="B1580" s="7" t="s">
        <v>2491</v>
      </c>
      <c r="C1580" s="7" t="s">
        <v>7</v>
      </c>
      <c r="D1580" s="7" t="s">
        <v>8180</v>
      </c>
      <c r="E1580" s="7" t="s">
        <v>21</v>
      </c>
      <c r="F1580" s="7" t="s">
        <v>2390</v>
      </c>
      <c r="G1580" s="25"/>
      <c r="H1580" s="1"/>
      <c r="I1580" s="5"/>
      <c r="J1580" s="5"/>
      <c r="K1580" s="1"/>
      <c r="L1580" s="5"/>
      <c r="M1580" s="5"/>
      <c r="N1580" s="26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37">
        <f t="shared" si="22"/>
        <v>0</v>
      </c>
    </row>
    <row r="1581" spans="1:70" hidden="1">
      <c r="A1581" s="6" t="s">
        <v>2492</v>
      </c>
      <c r="B1581" s="6" t="s">
        <v>2493</v>
      </c>
      <c r="C1581" s="6" t="s">
        <v>7</v>
      </c>
      <c r="D1581" s="6" t="s">
        <v>18</v>
      </c>
      <c r="E1581" s="6" t="s">
        <v>31</v>
      </c>
      <c r="F1581" s="6" t="s">
        <v>2390</v>
      </c>
      <c r="G1581" s="6"/>
      <c r="H1581" s="1"/>
      <c r="I1581" s="5"/>
      <c r="J1581" s="5"/>
      <c r="K1581" s="1"/>
      <c r="L1581" s="5"/>
      <c r="M1581" s="5"/>
      <c r="N1581" s="26"/>
      <c r="O1581" s="1"/>
      <c r="P1581" s="1"/>
      <c r="Q1581" s="1"/>
      <c r="R1581" s="1"/>
      <c r="S1581" s="1"/>
      <c r="T1581" s="1"/>
      <c r="U1581" s="1"/>
      <c r="V1581" s="5"/>
      <c r="W1581" s="5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37" t="e">
        <f>BQ1581+BP1581+BO1581+BN1581+BM1581+#REF!+#REF!+BG1581+BF1581+#REF!+BC1581+#REF!+#REF!+AY1581+#REF!+#REF!+#REF!+#REF!+AS1581+#REF!+#REF!+#REF!+#REF!+AM1581+AK1581+#REF!+#REF!+#REF!+AF1581+AD1581+AC1581+AB1581+BL1581+AA1581+Z1581+Y1581+X1581+U1581+T1581+S1581+R1581+Q1581+P1581+O1581+N1581+M1581+L1581+K1581+J1581+I1581+H1581</f>
        <v>#REF!</v>
      </c>
    </row>
    <row r="1582" spans="1:70" hidden="1">
      <c r="A1582" s="7" t="s">
        <v>2494</v>
      </c>
      <c r="B1582" s="7" t="s">
        <v>2495</v>
      </c>
      <c r="C1582" s="7" t="s">
        <v>7</v>
      </c>
      <c r="D1582" s="7" t="s">
        <v>8180</v>
      </c>
      <c r="E1582" s="7" t="s">
        <v>21</v>
      </c>
      <c r="F1582" s="7" t="s">
        <v>2390</v>
      </c>
      <c r="G1582" s="25"/>
      <c r="H1582" s="1"/>
      <c r="I1582" s="5"/>
      <c r="J1582" s="5"/>
      <c r="K1582" s="1"/>
      <c r="L1582" s="5"/>
      <c r="M1582" s="5"/>
      <c r="N1582" s="26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37">
        <f>BQ1582+BP1582+BO1582+BN1582+BM1582+BG1582+BF1582+BC1582+AY1582+AS1582+AM1582+AL1582+AK1582+AF1582+AE1582+AD1582+AC1582+AB1582+++BK1582+BL1582+AA1582+Z1582+Y1582+X1582+V1582+U1582+T1582+S1582+R1582+Q1582+P1582+O1582+N1582+M1582+L1582+K1582+J1582+I1582+H1582+G1582</f>
        <v>0</v>
      </c>
    </row>
    <row r="1583" spans="1:70" hidden="1">
      <c r="A1583" s="6" t="s">
        <v>2496</v>
      </c>
      <c r="B1583" s="6" t="s">
        <v>2497</v>
      </c>
      <c r="C1583" s="6" t="s">
        <v>7</v>
      </c>
      <c r="D1583" s="6" t="s">
        <v>8180</v>
      </c>
      <c r="E1583" s="6" t="s">
        <v>13</v>
      </c>
      <c r="F1583" s="6" t="s">
        <v>2390</v>
      </c>
      <c r="G1583" s="6"/>
      <c r="H1583" s="1"/>
      <c r="I1583" s="5"/>
      <c r="J1583" s="5"/>
      <c r="K1583" s="1"/>
      <c r="L1583" s="5"/>
      <c r="M1583" s="5"/>
      <c r="N1583" s="26"/>
      <c r="O1583" s="1"/>
      <c r="P1583" s="1"/>
      <c r="Q1583" s="1"/>
      <c r="R1583" s="1"/>
      <c r="S1583" s="1"/>
      <c r="T1583" s="1"/>
      <c r="U1583" s="1"/>
      <c r="V1583" s="5"/>
      <c r="W1583" s="5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37" t="e">
        <f>BQ1583+BP1583+BO1583+BN1583+BM1583+#REF!+#REF!+BG1583+BF1583+#REF!+BC1583+#REF!+#REF!+AY1583+#REF!+#REF!+#REF!+#REF!+AS1583+#REF!+#REF!+#REF!+#REF!+AM1583+AK1583+#REF!+#REF!+#REF!+AF1583+AD1583+AC1583+AB1583+BL1583+AA1583+Z1583+Y1583+X1583+U1583+T1583+S1583+R1583+Q1583+P1583+O1583+N1583+M1583+L1583+K1583+J1583+I1583+H1583</f>
        <v>#REF!</v>
      </c>
    </row>
    <row r="1584" spans="1:70" hidden="1">
      <c r="A1584" s="6" t="s">
        <v>2498</v>
      </c>
      <c r="B1584" s="6" t="s">
        <v>2499</v>
      </c>
      <c r="C1584" s="6" t="s">
        <v>7</v>
      </c>
      <c r="D1584" s="6" t="s">
        <v>18</v>
      </c>
      <c r="E1584" s="6" t="s">
        <v>13</v>
      </c>
      <c r="F1584" s="6" t="s">
        <v>2390</v>
      </c>
      <c r="G1584" s="6"/>
      <c r="H1584" s="1"/>
      <c r="I1584" s="5"/>
      <c r="J1584" s="5"/>
      <c r="K1584" s="1"/>
      <c r="L1584" s="5"/>
      <c r="M1584" s="5"/>
      <c r="N1584" s="26"/>
      <c r="O1584" s="1"/>
      <c r="P1584" s="1"/>
      <c r="Q1584" s="1"/>
      <c r="R1584" s="1"/>
      <c r="S1584" s="1"/>
      <c r="T1584" s="1"/>
      <c r="U1584" s="1"/>
      <c r="V1584" s="5"/>
      <c r="W1584" s="5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37" t="e">
        <f>BQ1584+BP1584+BO1584+BN1584+BM1584+#REF!+#REF!+BG1584+BF1584+#REF!+BC1584+#REF!+#REF!+AY1584+#REF!+#REF!+#REF!+#REF!+AS1584+#REF!+#REF!+#REF!+#REF!+AM1584+AK1584+#REF!+#REF!+#REF!+AF1584+AD1584+AC1584+AB1584+BL1584+AA1584+Z1584+Y1584+X1584+U1584+T1584+S1584+R1584+Q1584+P1584+O1584+N1584+M1584+L1584+K1584+J1584+I1584+H1584</f>
        <v>#REF!</v>
      </c>
    </row>
    <row r="1585" spans="1:70" hidden="1">
      <c r="A1585" s="6" t="s">
        <v>2500</v>
      </c>
      <c r="B1585" s="6" t="s">
        <v>2501</v>
      </c>
      <c r="C1585" s="6" t="s">
        <v>7</v>
      </c>
      <c r="D1585" s="6" t="s">
        <v>18</v>
      </c>
      <c r="E1585" s="6" t="s">
        <v>13</v>
      </c>
      <c r="F1585" s="6" t="s">
        <v>2390</v>
      </c>
      <c r="G1585" s="6"/>
      <c r="H1585" s="1"/>
      <c r="I1585" s="5"/>
      <c r="J1585" s="5"/>
      <c r="K1585" s="1"/>
      <c r="L1585" s="5"/>
      <c r="M1585" s="5"/>
      <c r="N1585" s="26"/>
      <c r="O1585" s="1"/>
      <c r="P1585" s="1"/>
      <c r="Q1585" s="1"/>
      <c r="R1585" s="1"/>
      <c r="S1585" s="1"/>
      <c r="T1585" s="1"/>
      <c r="U1585" s="1"/>
      <c r="V1585" s="5"/>
      <c r="W1585" s="5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37" t="e">
        <f>BQ1585+BP1585+BO1585+BN1585+BM1585+#REF!+#REF!+BG1585+BF1585+#REF!+BC1585+#REF!+#REF!+AY1585+#REF!+#REF!+#REF!+#REF!+AS1585+#REF!+#REF!+#REF!+#REF!+AM1585+AK1585+#REF!+#REF!+#REF!+AF1585+AD1585+AC1585+AB1585+BL1585+AA1585+Z1585+Y1585+X1585+U1585+T1585+S1585+R1585+Q1585+P1585+O1585+N1585+M1585+L1585+K1585+J1585+I1585+H1585</f>
        <v>#REF!</v>
      </c>
    </row>
    <row r="1586" spans="1:70" hidden="1">
      <c r="A1586" s="7" t="s">
        <v>2502</v>
      </c>
      <c r="B1586" s="7" t="s">
        <v>2503</v>
      </c>
      <c r="C1586" s="7" t="s">
        <v>7</v>
      </c>
      <c r="D1586" s="7" t="s">
        <v>8180</v>
      </c>
      <c r="E1586" s="7" t="s">
        <v>21</v>
      </c>
      <c r="F1586" s="7" t="s">
        <v>2390</v>
      </c>
      <c r="G1586" s="25"/>
      <c r="H1586" s="1"/>
      <c r="I1586" s="5"/>
      <c r="J1586" s="5"/>
      <c r="K1586" s="1"/>
      <c r="L1586" s="5"/>
      <c r="M1586" s="5"/>
      <c r="N1586" s="26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37">
        <f>BQ1586+BP1586+BO1586+BN1586+BM1586+BG1586+BF1586+BC1586+AY1586+AS1586+AM1586+AL1586+AK1586+AF1586+AE1586+AD1586+AC1586+AB1586+++BK1586+BL1586+AA1586+Z1586+Y1586+X1586+V1586+U1586+T1586+S1586+R1586+Q1586+P1586+O1586+N1586+M1586+L1586+K1586+J1586+I1586+H1586+G1586</f>
        <v>0</v>
      </c>
    </row>
    <row r="1587" spans="1:70" hidden="1">
      <c r="A1587" s="6" t="s">
        <v>2875</v>
      </c>
      <c r="B1587" s="6" t="s">
        <v>2876</v>
      </c>
      <c r="C1587" s="6" t="s">
        <v>151</v>
      </c>
      <c r="D1587" s="6"/>
      <c r="E1587" s="6" t="s">
        <v>152</v>
      </c>
      <c r="F1587" s="6" t="s">
        <v>2390</v>
      </c>
      <c r="G1587" s="6"/>
      <c r="H1587" s="1"/>
      <c r="I1587" s="5"/>
      <c r="J1587" s="5"/>
      <c r="K1587" s="1"/>
      <c r="L1587" s="5"/>
      <c r="M1587" s="5"/>
      <c r="N1587" s="26"/>
      <c r="O1587" s="1"/>
      <c r="P1587" s="1"/>
      <c r="Q1587" s="1"/>
      <c r="R1587" s="1"/>
      <c r="S1587" s="1"/>
      <c r="T1587" s="1"/>
      <c r="U1587" s="1"/>
      <c r="V1587" s="5"/>
      <c r="W1587" s="5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37" t="e">
        <f>BQ1587+BP1587+BO1587+BN1587+BM1587+#REF!+#REF!+BG1587+BF1587+#REF!+BC1587+#REF!+#REF!+AY1587+#REF!+#REF!+#REF!+#REF!+AS1587+#REF!+#REF!+#REF!+#REF!+AM1587+AK1587+#REF!+#REF!+#REF!+AF1587+AD1587+AC1587+AB1587+BL1587+AA1587+Z1587+Y1587+X1587+U1587+T1587+S1587+R1587+Q1587+P1587+O1587+N1587+M1587+L1587+K1587+J1587+I1587+H1587</f>
        <v>#REF!</v>
      </c>
    </row>
    <row r="1588" spans="1:70" hidden="1">
      <c r="A1588" s="6" t="s">
        <v>2877</v>
      </c>
      <c r="B1588" s="6" t="s">
        <v>7746</v>
      </c>
      <c r="C1588" s="6" t="s">
        <v>151</v>
      </c>
      <c r="D1588" s="6"/>
      <c r="E1588" s="6" t="s">
        <v>8193</v>
      </c>
      <c r="F1588" s="6" t="s">
        <v>2390</v>
      </c>
      <c r="G1588" s="6"/>
      <c r="H1588" s="1"/>
      <c r="I1588" s="5"/>
      <c r="J1588" s="5"/>
      <c r="K1588" s="1"/>
      <c r="L1588" s="5"/>
      <c r="M1588" s="5"/>
      <c r="N1588" s="26"/>
      <c r="O1588" s="1"/>
      <c r="P1588" s="1"/>
      <c r="Q1588" s="1"/>
      <c r="R1588" s="1"/>
      <c r="S1588" s="1"/>
      <c r="T1588" s="1"/>
      <c r="U1588" s="1"/>
      <c r="V1588" s="5"/>
      <c r="W1588" s="5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37" t="e">
        <f>BQ1588+BP1588+BO1588+BN1588+BM1588+#REF!+#REF!+BG1588+BF1588+#REF!+BC1588+#REF!+#REF!+AY1588+#REF!+#REF!+#REF!+#REF!+AS1588+#REF!+#REF!+#REF!+#REF!+AM1588+AK1588+#REF!+#REF!+#REF!+AF1588+AD1588+AC1588+AB1588+BL1588+AA1588+Z1588+Y1588+X1588+U1588+T1588+S1588+R1588+Q1588+P1588+O1588+N1588+M1588+L1588+K1588+J1588+I1588+H1588</f>
        <v>#REF!</v>
      </c>
    </row>
    <row r="1589" spans="1:70" hidden="1">
      <c r="A1589" s="6" t="s">
        <v>2878</v>
      </c>
      <c r="B1589" s="6" t="s">
        <v>2879</v>
      </c>
      <c r="C1589" s="6" t="s">
        <v>151</v>
      </c>
      <c r="D1589" s="6"/>
      <c r="E1589" s="6" t="s">
        <v>152</v>
      </c>
      <c r="F1589" s="6" t="s">
        <v>2390</v>
      </c>
      <c r="G1589" s="6"/>
      <c r="H1589" s="1"/>
      <c r="I1589" s="5"/>
      <c r="J1589" s="5"/>
      <c r="K1589" s="1"/>
      <c r="L1589" s="5"/>
      <c r="M1589" s="5"/>
      <c r="N1589" s="26"/>
      <c r="O1589" s="1"/>
      <c r="P1589" s="1"/>
      <c r="Q1589" s="1"/>
      <c r="R1589" s="1"/>
      <c r="S1589" s="1"/>
      <c r="T1589" s="1"/>
      <c r="U1589" s="1"/>
      <c r="V1589" s="5"/>
      <c r="W1589" s="5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37" t="e">
        <f>BQ1589+BP1589+BO1589+BN1589+BM1589+#REF!+#REF!+BG1589+BF1589+#REF!+BC1589+#REF!+#REF!+AY1589+#REF!+#REF!+#REF!+#REF!+AS1589+#REF!+#REF!+#REF!+#REF!+AM1589+AK1589+#REF!+#REF!+#REF!+AF1589+AD1589+AC1589+AB1589+BL1589+AA1589+Z1589+Y1589+X1589+U1589+T1589+S1589+R1589+Q1589+P1589+O1589+N1589+M1589+L1589+K1589+J1589+I1589+H1589</f>
        <v>#REF!</v>
      </c>
    </row>
    <row r="1590" spans="1:70" hidden="1">
      <c r="A1590" s="6" t="s">
        <v>2880</v>
      </c>
      <c r="B1590" s="6" t="s">
        <v>2881</v>
      </c>
      <c r="C1590" s="6" t="s">
        <v>151</v>
      </c>
      <c r="D1590" s="6"/>
      <c r="E1590" s="6" t="s">
        <v>152</v>
      </c>
      <c r="F1590" s="6" t="s">
        <v>2390</v>
      </c>
      <c r="G1590" s="6"/>
      <c r="H1590" s="1"/>
      <c r="I1590" s="5"/>
      <c r="J1590" s="5"/>
      <c r="K1590" s="1"/>
      <c r="L1590" s="5"/>
      <c r="M1590" s="5"/>
      <c r="N1590" s="26"/>
      <c r="O1590" s="1"/>
      <c r="P1590" s="1"/>
      <c r="Q1590" s="1"/>
      <c r="R1590" s="1"/>
      <c r="S1590" s="1"/>
      <c r="T1590" s="1"/>
      <c r="U1590" s="1"/>
      <c r="V1590" s="5"/>
      <c r="W1590" s="5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37" t="e">
        <f>BQ1590+BP1590+BO1590+BN1590+BM1590+#REF!+#REF!+BG1590+BF1590+#REF!+BC1590+#REF!+#REF!+AY1590+#REF!+#REF!+#REF!+#REF!+AS1590+#REF!+#REF!+#REF!+#REF!+AM1590+AK1590+#REF!+#REF!+#REF!+AF1590+AD1590+AC1590+AB1590+BL1590+AA1590+Z1590+Y1590+X1590+U1590+T1590+S1590+R1590+Q1590+P1590+O1590+N1590+M1590+L1590+K1590+J1590+I1590+H1590</f>
        <v>#REF!</v>
      </c>
    </row>
    <row r="1591" spans="1:70" hidden="1">
      <c r="A1591" s="6" t="s">
        <v>2882</v>
      </c>
      <c r="B1591" s="6" t="s">
        <v>2883</v>
      </c>
      <c r="C1591" s="6" t="s">
        <v>151</v>
      </c>
      <c r="D1591" s="6"/>
      <c r="E1591" s="6" t="s">
        <v>8193</v>
      </c>
      <c r="F1591" s="6" t="s">
        <v>2390</v>
      </c>
      <c r="G1591" s="6"/>
      <c r="H1591" s="1"/>
      <c r="I1591" s="5"/>
      <c r="J1591" s="5"/>
      <c r="K1591" s="1"/>
      <c r="L1591" s="5"/>
      <c r="M1591" s="5"/>
      <c r="N1591" s="26"/>
      <c r="O1591" s="1"/>
      <c r="P1591" s="1"/>
      <c r="Q1591" s="1"/>
      <c r="R1591" s="1"/>
      <c r="S1591" s="1"/>
      <c r="T1591" s="1"/>
      <c r="U1591" s="1"/>
      <c r="V1591" s="5"/>
      <c r="W1591" s="5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37" t="e">
        <f>BQ1591+BP1591+BO1591+BN1591+BM1591+#REF!+#REF!+BG1591+BF1591+#REF!+BC1591+#REF!+#REF!+AY1591+#REF!+#REF!+#REF!+#REF!+AS1591+#REF!+#REF!+#REF!+#REF!+AM1591+AK1591+#REF!+#REF!+#REF!+AF1591+AD1591+AC1591+AB1591+BL1591+AA1591+Z1591+Y1591+X1591+U1591+T1591+S1591+R1591+Q1591+P1591+O1591+N1591+M1591+L1591+K1591+J1591+I1591+H1591</f>
        <v>#REF!</v>
      </c>
    </row>
    <row r="1592" spans="1:70" hidden="1">
      <c r="A1592" s="6" t="s">
        <v>2884</v>
      </c>
      <c r="B1592" s="6" t="s">
        <v>2885</v>
      </c>
      <c r="C1592" s="6" t="s">
        <v>151</v>
      </c>
      <c r="D1592" s="6"/>
      <c r="E1592" s="6" t="s">
        <v>152</v>
      </c>
      <c r="F1592" s="6" t="s">
        <v>2390</v>
      </c>
      <c r="G1592" s="6"/>
      <c r="H1592" s="1"/>
      <c r="I1592" s="5"/>
      <c r="J1592" s="5"/>
      <c r="K1592" s="1"/>
      <c r="L1592" s="5"/>
      <c r="M1592" s="5"/>
      <c r="N1592" s="26"/>
      <c r="O1592" s="1"/>
      <c r="P1592" s="1"/>
      <c r="Q1592" s="1"/>
      <c r="R1592" s="1"/>
      <c r="S1592" s="1"/>
      <c r="T1592" s="1"/>
      <c r="U1592" s="1"/>
      <c r="V1592" s="5"/>
      <c r="W1592" s="5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37" t="e">
        <f>BQ1592+BP1592+BO1592+BN1592+BM1592+#REF!+#REF!+BG1592+BF1592+#REF!+BC1592+#REF!+#REF!+AY1592+#REF!+#REF!+#REF!+#REF!+AS1592+#REF!+#REF!+#REF!+#REF!+AM1592+AK1592+#REF!+#REF!+#REF!+AF1592+AD1592+AC1592+AB1592+BL1592+AA1592+Z1592+Y1592+X1592+U1592+T1592+S1592+R1592+Q1592+P1592+O1592+N1592+M1592+L1592+K1592+J1592+I1592+H1592</f>
        <v>#REF!</v>
      </c>
    </row>
    <row r="1593" spans="1:70" hidden="1">
      <c r="A1593" s="6" t="s">
        <v>6692</v>
      </c>
      <c r="B1593" s="6" t="s">
        <v>7747</v>
      </c>
      <c r="C1593" s="6" t="s">
        <v>151</v>
      </c>
      <c r="D1593" s="6"/>
      <c r="E1593" s="6" t="s">
        <v>8186</v>
      </c>
      <c r="F1593" s="6" t="s">
        <v>2390</v>
      </c>
      <c r="G1593" s="6"/>
      <c r="H1593" s="1"/>
      <c r="I1593" s="5"/>
      <c r="J1593" s="5"/>
      <c r="K1593" s="1"/>
      <c r="L1593" s="5"/>
      <c r="M1593" s="5"/>
      <c r="N1593" s="26"/>
      <c r="O1593" s="1"/>
      <c r="P1593" s="1"/>
      <c r="Q1593" s="1"/>
      <c r="R1593" s="1"/>
      <c r="S1593" s="1"/>
      <c r="T1593" s="1"/>
      <c r="U1593" s="1"/>
      <c r="V1593" s="5"/>
      <c r="W1593" s="5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37" t="e">
        <f>BQ1593+BP1593+BO1593+BN1593+BM1593+#REF!+#REF!+BG1593+BF1593+#REF!+BC1593+#REF!+#REF!+AY1593+#REF!+#REF!+#REF!+#REF!+AS1593+#REF!+#REF!+#REF!+#REF!+AM1593+AK1593+#REF!+#REF!+#REF!+AF1593+AD1593+AC1593+AB1593+BL1593+AA1593+Z1593+Y1593+X1593+U1593+T1593+S1593+R1593+Q1593+P1593+O1593+N1593+M1593+L1593+K1593+J1593+I1593+H1593</f>
        <v>#REF!</v>
      </c>
    </row>
    <row r="1594" spans="1:70" hidden="1">
      <c r="A1594" s="6" t="s">
        <v>6693</v>
      </c>
      <c r="B1594" s="6" t="s">
        <v>7748</v>
      </c>
      <c r="C1594" s="6" t="s">
        <v>151</v>
      </c>
      <c r="D1594" s="6"/>
      <c r="E1594" s="6" t="s">
        <v>8186</v>
      </c>
      <c r="F1594" s="6" t="s">
        <v>2390</v>
      </c>
      <c r="G1594" s="6"/>
      <c r="H1594" s="1"/>
      <c r="I1594" s="5"/>
      <c r="J1594" s="5"/>
      <c r="K1594" s="1"/>
      <c r="L1594" s="5"/>
      <c r="M1594" s="5"/>
      <c r="N1594" s="26"/>
      <c r="O1594" s="1"/>
      <c r="P1594" s="1"/>
      <c r="Q1594" s="1"/>
      <c r="R1594" s="1"/>
      <c r="S1594" s="1"/>
      <c r="T1594" s="1"/>
      <c r="U1594" s="1"/>
      <c r="V1594" s="5"/>
      <c r="W1594" s="5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37" t="e">
        <f>BQ1594+BP1594+BO1594+BN1594+BM1594+#REF!+#REF!+BG1594+BF1594+#REF!+BC1594+#REF!+#REF!+AY1594+#REF!+#REF!+#REF!+#REF!+AS1594+#REF!+#REF!+#REF!+#REF!+AM1594+AK1594+#REF!+#REF!+#REF!+AF1594+AD1594+AC1594+AB1594+BL1594+AA1594+Z1594+Y1594+X1594+U1594+T1594+S1594+R1594+Q1594+P1594+O1594+N1594+M1594+L1594+K1594+J1594+I1594+H1594</f>
        <v>#REF!</v>
      </c>
    </row>
    <row r="1595" spans="1:70" hidden="1">
      <c r="A1595" s="7" t="s">
        <v>2886</v>
      </c>
      <c r="B1595" s="7" t="s">
        <v>2887</v>
      </c>
      <c r="C1595" s="7" t="s">
        <v>151</v>
      </c>
      <c r="D1595" s="7"/>
      <c r="E1595" s="7" t="s">
        <v>152</v>
      </c>
      <c r="F1595" s="7" t="s">
        <v>2390</v>
      </c>
      <c r="G1595" s="25"/>
      <c r="H1595" s="1"/>
      <c r="I1595" s="5"/>
      <c r="J1595" s="5"/>
      <c r="K1595" s="1"/>
      <c r="L1595" s="5"/>
      <c r="M1595" s="5"/>
      <c r="N1595" s="26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37">
        <f>BQ1595+BP1595+BO1595+BN1595+BM1595+BG1595+BF1595+BC1595+AY1595+AS1595+AM1595+AL1595+AK1595+AF1595+AE1595+AD1595+AC1595+AB1595+++BK1595+BL1595+AA1595+Z1595+Y1595+X1595+V1595+U1595+T1595+S1595+R1595+Q1595+P1595+O1595+N1595+M1595+L1595+K1595+J1595+I1595+H1595+G1595</f>
        <v>0</v>
      </c>
    </row>
    <row r="1596" spans="1:70" hidden="1">
      <c r="A1596" s="6" t="s">
        <v>2888</v>
      </c>
      <c r="B1596" s="6" t="s">
        <v>2889</v>
      </c>
      <c r="C1596" s="6" t="s">
        <v>151</v>
      </c>
      <c r="D1596" s="6"/>
      <c r="E1596" s="6" t="s">
        <v>152</v>
      </c>
      <c r="F1596" s="6" t="s">
        <v>2390</v>
      </c>
      <c r="G1596" s="6"/>
      <c r="H1596" s="1"/>
      <c r="I1596" s="5"/>
      <c r="J1596" s="5"/>
      <c r="K1596" s="1"/>
      <c r="L1596" s="5"/>
      <c r="M1596" s="5"/>
      <c r="N1596" s="26"/>
      <c r="O1596" s="1"/>
      <c r="P1596" s="1"/>
      <c r="Q1596" s="1"/>
      <c r="R1596" s="1"/>
      <c r="S1596" s="1"/>
      <c r="T1596" s="1"/>
      <c r="U1596" s="1"/>
      <c r="V1596" s="5"/>
      <c r="W1596" s="5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37" t="e">
        <f>BQ1596+BP1596+BO1596+BN1596+BM1596+#REF!+#REF!+BG1596+BF1596+#REF!+BC1596+#REF!+#REF!+AY1596+#REF!+#REF!+#REF!+#REF!+AS1596+#REF!+#REF!+#REF!+#REF!+AM1596+AK1596+#REF!+#REF!+#REF!+AF1596+AD1596+AC1596+AB1596+BL1596+AA1596+Z1596+Y1596+X1596+U1596+T1596+S1596+R1596+Q1596+P1596+O1596+N1596+M1596+L1596+K1596+J1596+I1596+H1596</f>
        <v>#REF!</v>
      </c>
    </row>
    <row r="1597" spans="1:70" hidden="1">
      <c r="A1597" s="6" t="s">
        <v>6694</v>
      </c>
      <c r="B1597" s="6" t="s">
        <v>7749</v>
      </c>
      <c r="C1597" s="6" t="s">
        <v>151</v>
      </c>
      <c r="D1597" s="6"/>
      <c r="E1597" s="6" t="s">
        <v>8192</v>
      </c>
      <c r="F1597" s="6" t="s">
        <v>2390</v>
      </c>
      <c r="G1597" s="6"/>
      <c r="H1597" s="1"/>
      <c r="I1597" s="5"/>
      <c r="J1597" s="5"/>
      <c r="K1597" s="1"/>
      <c r="L1597" s="5"/>
      <c r="M1597" s="5"/>
      <c r="N1597" s="26"/>
      <c r="O1597" s="1"/>
      <c r="P1597" s="1"/>
      <c r="Q1597" s="1"/>
      <c r="R1597" s="1"/>
      <c r="S1597" s="1"/>
      <c r="T1597" s="1"/>
      <c r="U1597" s="1"/>
      <c r="V1597" s="5"/>
      <c r="W1597" s="5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37" t="e">
        <f>BQ1597+BP1597+BO1597+BN1597+BM1597+#REF!+#REF!+BG1597+BF1597+#REF!+BC1597+#REF!+#REF!+AY1597+#REF!+#REF!+#REF!+#REF!+AS1597+#REF!+#REF!+#REF!+#REF!+AM1597+AK1597+#REF!+#REF!+#REF!+AF1597+AD1597+AC1597+AB1597+BL1597+AA1597+Z1597+Y1597+X1597+U1597+T1597+S1597+R1597+Q1597+P1597+O1597+N1597+M1597+L1597+K1597+J1597+I1597+H1597</f>
        <v>#REF!</v>
      </c>
    </row>
    <row r="1598" spans="1:70" hidden="1">
      <c r="A1598" s="6" t="s">
        <v>6695</v>
      </c>
      <c r="B1598" s="6" t="s">
        <v>7750</v>
      </c>
      <c r="C1598" s="6" t="s">
        <v>151</v>
      </c>
      <c r="D1598" s="6"/>
      <c r="E1598" s="6" t="s">
        <v>8192</v>
      </c>
      <c r="F1598" s="6" t="s">
        <v>2390</v>
      </c>
      <c r="G1598" s="6"/>
      <c r="H1598" s="1"/>
      <c r="I1598" s="5"/>
      <c r="J1598" s="5"/>
      <c r="K1598" s="1"/>
      <c r="L1598" s="5"/>
      <c r="M1598" s="5"/>
      <c r="N1598" s="26"/>
      <c r="O1598" s="1"/>
      <c r="P1598" s="1"/>
      <c r="Q1598" s="1"/>
      <c r="R1598" s="1"/>
      <c r="S1598" s="1"/>
      <c r="T1598" s="1"/>
      <c r="U1598" s="1"/>
      <c r="V1598" s="5"/>
      <c r="W1598" s="5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37" t="e">
        <f>BQ1598+BP1598+BO1598+BN1598+BM1598+#REF!+#REF!+BG1598+BF1598+#REF!+BC1598+#REF!+#REF!+AY1598+#REF!+#REF!+#REF!+#REF!+AS1598+#REF!+#REF!+#REF!+#REF!+AM1598+AK1598+#REF!+#REF!+#REF!+AF1598+AD1598+AC1598+AB1598+BL1598+AA1598+Z1598+Y1598+X1598+U1598+T1598+S1598+R1598+Q1598+P1598+O1598+N1598+M1598+L1598+K1598+J1598+I1598+H1598</f>
        <v>#REF!</v>
      </c>
    </row>
    <row r="1599" spans="1:70" hidden="1">
      <c r="A1599" s="6" t="s">
        <v>2504</v>
      </c>
      <c r="B1599" s="6" t="s">
        <v>2505</v>
      </c>
      <c r="C1599" s="6" t="s">
        <v>7</v>
      </c>
      <c r="D1599" s="6" t="s">
        <v>18</v>
      </c>
      <c r="E1599" s="6" t="s">
        <v>13</v>
      </c>
      <c r="F1599" s="6" t="s">
        <v>2390</v>
      </c>
      <c r="G1599" s="6"/>
      <c r="H1599" s="1"/>
      <c r="I1599" s="5"/>
      <c r="J1599" s="5"/>
      <c r="K1599" s="1"/>
      <c r="L1599" s="5"/>
      <c r="M1599" s="5"/>
      <c r="N1599" s="26"/>
      <c r="O1599" s="1"/>
      <c r="P1599" s="1"/>
      <c r="Q1599" s="1"/>
      <c r="R1599" s="1"/>
      <c r="S1599" s="1"/>
      <c r="T1599" s="1"/>
      <c r="U1599" s="1"/>
      <c r="V1599" s="5"/>
      <c r="W1599" s="5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37" t="e">
        <f>BQ1599+BP1599+BO1599+BN1599+BM1599+#REF!+#REF!+BG1599+BF1599+#REF!+BC1599+#REF!+#REF!+AY1599+#REF!+#REF!+#REF!+#REF!+AS1599+#REF!+#REF!+#REF!+#REF!+AM1599+AK1599+#REF!+#REF!+#REF!+AF1599+AD1599+AC1599+AB1599+BL1599+AA1599+Z1599+Y1599+X1599+U1599+T1599+S1599+R1599+Q1599+P1599+O1599+N1599+M1599+L1599+K1599+J1599+I1599+H1599</f>
        <v>#REF!</v>
      </c>
    </row>
    <row r="1600" spans="1:70" hidden="1">
      <c r="A1600" s="6" t="s">
        <v>2506</v>
      </c>
      <c r="B1600" s="6" t="s">
        <v>2507</v>
      </c>
      <c r="C1600" s="6" t="s">
        <v>7</v>
      </c>
      <c r="D1600" s="6" t="s">
        <v>8180</v>
      </c>
      <c r="E1600" s="6" t="s">
        <v>13</v>
      </c>
      <c r="F1600" s="6" t="s">
        <v>2390</v>
      </c>
      <c r="G1600" s="6"/>
      <c r="H1600" s="1"/>
      <c r="I1600" s="5"/>
      <c r="J1600" s="5"/>
      <c r="K1600" s="1"/>
      <c r="L1600" s="5"/>
      <c r="M1600" s="5"/>
      <c r="N1600" s="26"/>
      <c r="O1600" s="1"/>
      <c r="P1600" s="1"/>
      <c r="Q1600" s="1"/>
      <c r="R1600" s="1"/>
      <c r="S1600" s="1"/>
      <c r="T1600" s="1"/>
      <c r="U1600" s="1"/>
      <c r="V1600" s="5"/>
      <c r="W1600" s="5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37" t="e">
        <f>BQ1600+BP1600+BO1600+BN1600+BM1600+#REF!+#REF!+BG1600+BF1600+#REF!+BC1600+#REF!+#REF!+AY1600+#REF!+#REF!+#REF!+#REF!+AS1600+#REF!+#REF!+#REF!+#REF!+AM1600+AK1600+#REF!+#REF!+#REF!+AF1600+AD1600+AC1600+AB1600+BL1600+AA1600+Z1600+Y1600+X1600+U1600+T1600+S1600+R1600+Q1600+P1600+O1600+N1600+M1600+L1600+K1600+J1600+I1600+H1600</f>
        <v>#REF!</v>
      </c>
    </row>
    <row r="1601" spans="1:70" hidden="1">
      <c r="A1601" s="7" t="s">
        <v>2508</v>
      </c>
      <c r="B1601" s="7" t="s">
        <v>2509</v>
      </c>
      <c r="C1601" s="7" t="s">
        <v>7</v>
      </c>
      <c r="D1601" s="7" t="s">
        <v>8180</v>
      </c>
      <c r="E1601" s="7" t="s">
        <v>21</v>
      </c>
      <c r="F1601" s="7" t="s">
        <v>2390</v>
      </c>
      <c r="G1601" s="25"/>
      <c r="H1601" s="1"/>
      <c r="I1601" s="5"/>
      <c r="J1601" s="5"/>
      <c r="K1601" s="1"/>
      <c r="L1601" s="5"/>
      <c r="M1601" s="5"/>
      <c r="N1601" s="26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37">
        <f>BQ1601+BP1601+BO1601+BN1601+BM1601+BG1601+BF1601+BC1601+AY1601+AS1601+AM1601+AL1601+AK1601+AF1601+AE1601+AD1601+AC1601+AB1601+++BK1601+BL1601+AA1601+Z1601+Y1601+X1601+V1601+U1601+T1601+S1601+R1601+Q1601+P1601+O1601+N1601+M1601+L1601+K1601+J1601+I1601+H1601+G1601</f>
        <v>0</v>
      </c>
    </row>
    <row r="1602" spans="1:70" hidden="1">
      <c r="A1602" s="6" t="s">
        <v>2510</v>
      </c>
      <c r="B1602" s="6" t="s">
        <v>2511</v>
      </c>
      <c r="C1602" s="6" t="s">
        <v>7</v>
      </c>
      <c r="D1602" s="6" t="s">
        <v>18</v>
      </c>
      <c r="E1602" s="6" t="s">
        <v>13</v>
      </c>
      <c r="F1602" s="6" t="s">
        <v>2390</v>
      </c>
      <c r="G1602" s="6"/>
      <c r="H1602" s="1"/>
      <c r="I1602" s="5"/>
      <c r="J1602" s="5"/>
      <c r="K1602" s="1"/>
      <c r="L1602" s="5"/>
      <c r="M1602" s="5"/>
      <c r="N1602" s="26"/>
      <c r="O1602" s="1"/>
      <c r="P1602" s="1"/>
      <c r="Q1602" s="1"/>
      <c r="R1602" s="1"/>
      <c r="S1602" s="1"/>
      <c r="T1602" s="1"/>
      <c r="U1602" s="1"/>
      <c r="V1602" s="5"/>
      <c r="W1602" s="5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37" t="e">
        <f>BQ1602+BP1602+BO1602+BN1602+BM1602+#REF!+#REF!+BG1602+BF1602+#REF!+BC1602+#REF!+#REF!+AY1602+#REF!+#REF!+#REF!+#REF!+AS1602+#REF!+#REF!+#REF!+#REF!+AM1602+AK1602+#REF!+#REF!+#REF!+AF1602+AD1602+AC1602+AB1602+BL1602+AA1602+Z1602+Y1602+X1602+U1602+T1602+S1602+R1602+Q1602+P1602+O1602+N1602+M1602+L1602+K1602+J1602+I1602+H1602</f>
        <v>#REF!</v>
      </c>
    </row>
    <row r="1603" spans="1:70" hidden="1">
      <c r="A1603" s="6" t="s">
        <v>2512</v>
      </c>
      <c r="B1603" s="6" t="s">
        <v>2513</v>
      </c>
      <c r="C1603" s="6" t="s">
        <v>7</v>
      </c>
      <c r="D1603" s="6" t="s">
        <v>67</v>
      </c>
      <c r="E1603" s="6" t="s">
        <v>67</v>
      </c>
      <c r="F1603" s="6" t="s">
        <v>2390</v>
      </c>
      <c r="G1603" s="6"/>
      <c r="H1603" s="1"/>
      <c r="I1603" s="5"/>
      <c r="J1603" s="5"/>
      <c r="K1603" s="1"/>
      <c r="L1603" s="5"/>
      <c r="M1603" s="5"/>
      <c r="N1603" s="26"/>
      <c r="O1603" s="1"/>
      <c r="P1603" s="1"/>
      <c r="Q1603" s="1"/>
      <c r="R1603" s="1"/>
      <c r="S1603" s="1"/>
      <c r="T1603" s="1"/>
      <c r="U1603" s="1"/>
      <c r="V1603" s="5"/>
      <c r="W1603" s="5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37" t="e">
        <f>BQ1603+BP1603+BO1603+BN1603+BM1603+#REF!+#REF!+BG1603+BF1603+#REF!+BC1603+#REF!+#REF!+AY1603+#REF!+#REF!+#REF!+#REF!+AS1603+#REF!+#REF!+#REF!+#REF!+AM1603+AK1603+#REF!+#REF!+#REF!+AF1603+AD1603+AC1603+AB1603+BL1603+AA1603+Z1603+Y1603+X1603+U1603+T1603+S1603+R1603+Q1603+P1603+O1603+N1603+M1603+L1603+K1603+J1603+I1603+H1603</f>
        <v>#REF!</v>
      </c>
    </row>
    <row r="1604" spans="1:70" hidden="1">
      <c r="A1604" s="6" t="s">
        <v>2890</v>
      </c>
      <c r="B1604" s="6" t="s">
        <v>2891</v>
      </c>
      <c r="C1604" s="6" t="s">
        <v>151</v>
      </c>
      <c r="D1604" s="6"/>
      <c r="E1604" s="6" t="s">
        <v>152</v>
      </c>
      <c r="F1604" s="6" t="s">
        <v>2390</v>
      </c>
      <c r="G1604" s="6"/>
      <c r="H1604" s="1"/>
      <c r="I1604" s="5"/>
      <c r="J1604" s="5"/>
      <c r="K1604" s="1"/>
      <c r="L1604" s="5"/>
      <c r="M1604" s="5"/>
      <c r="N1604" s="26"/>
      <c r="O1604" s="1"/>
      <c r="P1604" s="1"/>
      <c r="Q1604" s="1"/>
      <c r="R1604" s="1"/>
      <c r="S1604" s="1"/>
      <c r="T1604" s="1"/>
      <c r="U1604" s="1"/>
      <c r="V1604" s="5"/>
      <c r="W1604" s="5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37" t="e">
        <f>BQ1604+BP1604+BO1604+BN1604+BM1604+#REF!+#REF!+BG1604+BF1604+#REF!+BC1604+#REF!+#REF!+AY1604+#REF!+#REF!+#REF!+#REF!+AS1604+#REF!+#REF!+#REF!+#REF!+AM1604+AK1604+#REF!+#REF!+#REF!+AF1604+AD1604+AC1604+AB1604+BL1604+AA1604+Z1604+Y1604+X1604+U1604+T1604+S1604+R1604+Q1604+P1604+O1604+N1604+M1604+L1604+K1604+J1604+I1604+H1604</f>
        <v>#REF!</v>
      </c>
    </row>
    <row r="1605" spans="1:70" hidden="1">
      <c r="A1605" s="6" t="s">
        <v>2892</v>
      </c>
      <c r="B1605" s="6" t="s">
        <v>2893</v>
      </c>
      <c r="C1605" s="6" t="s">
        <v>151</v>
      </c>
      <c r="D1605" s="6"/>
      <c r="E1605" s="6" t="s">
        <v>152</v>
      </c>
      <c r="F1605" s="6" t="s">
        <v>2390</v>
      </c>
      <c r="G1605" s="6"/>
      <c r="H1605" s="1"/>
      <c r="I1605" s="5"/>
      <c r="J1605" s="5"/>
      <c r="K1605" s="1"/>
      <c r="L1605" s="5"/>
      <c r="M1605" s="5"/>
      <c r="N1605" s="26"/>
      <c r="O1605" s="1"/>
      <c r="P1605" s="1"/>
      <c r="Q1605" s="1"/>
      <c r="R1605" s="1"/>
      <c r="S1605" s="1"/>
      <c r="T1605" s="1"/>
      <c r="U1605" s="1"/>
      <c r="V1605" s="5"/>
      <c r="W1605" s="5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37" t="e">
        <f>BQ1605+BP1605+BO1605+BN1605+BM1605+#REF!+#REF!+BG1605+BF1605+#REF!+BC1605+#REF!+#REF!+AY1605+#REF!+#REF!+#REF!+#REF!+AS1605+#REF!+#REF!+#REF!+#REF!+AM1605+AK1605+#REF!+#REF!+#REF!+AF1605+AD1605+AC1605+AB1605+BL1605+AA1605+Z1605+Y1605+X1605+U1605+T1605+S1605+R1605+Q1605+P1605+O1605+N1605+M1605+L1605+K1605+J1605+I1605+H1605</f>
        <v>#REF!</v>
      </c>
    </row>
    <row r="1606" spans="1:70" hidden="1">
      <c r="A1606" s="6" t="s">
        <v>6696</v>
      </c>
      <c r="B1606" s="6" t="s">
        <v>7751</v>
      </c>
      <c r="C1606" s="6" t="s">
        <v>151</v>
      </c>
      <c r="D1606" s="6"/>
      <c r="E1606" s="6" t="s">
        <v>8186</v>
      </c>
      <c r="F1606" s="6" t="s">
        <v>2390</v>
      </c>
      <c r="G1606" s="6"/>
      <c r="H1606" s="1"/>
      <c r="I1606" s="5"/>
      <c r="J1606" s="5"/>
      <c r="K1606" s="1"/>
      <c r="L1606" s="5"/>
      <c r="M1606" s="5"/>
      <c r="N1606" s="26"/>
      <c r="O1606" s="1"/>
      <c r="P1606" s="1"/>
      <c r="Q1606" s="1"/>
      <c r="R1606" s="1"/>
      <c r="S1606" s="1"/>
      <c r="T1606" s="1"/>
      <c r="U1606" s="1"/>
      <c r="V1606" s="5"/>
      <c r="W1606" s="5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37" t="e">
        <f>BQ1606+BP1606+BO1606+BN1606+BM1606+#REF!+#REF!+BG1606+BF1606+#REF!+BC1606+#REF!+#REF!+AY1606+#REF!+#REF!+#REF!+#REF!+AS1606+#REF!+#REF!+#REF!+#REF!+AM1606+AK1606+#REF!+#REF!+#REF!+AF1606+AD1606+AC1606+AB1606+BL1606+AA1606+Z1606+Y1606+X1606+U1606+T1606+S1606+R1606+Q1606+P1606+O1606+N1606+M1606+L1606+K1606+J1606+I1606+H1606</f>
        <v>#REF!</v>
      </c>
    </row>
    <row r="1607" spans="1:70" hidden="1">
      <c r="A1607" s="6" t="s">
        <v>2514</v>
      </c>
      <c r="B1607" s="6" t="s">
        <v>2515</v>
      </c>
      <c r="C1607" s="6" t="s">
        <v>7</v>
      </c>
      <c r="D1607" s="6" t="s">
        <v>67</v>
      </c>
      <c r="E1607" s="6" t="s">
        <v>67</v>
      </c>
      <c r="F1607" s="6" t="s">
        <v>2390</v>
      </c>
      <c r="G1607" s="6"/>
      <c r="H1607" s="1"/>
      <c r="I1607" s="5"/>
      <c r="J1607" s="5"/>
      <c r="K1607" s="1"/>
      <c r="L1607" s="5"/>
      <c r="M1607" s="5"/>
      <c r="N1607" s="26"/>
      <c r="O1607" s="1"/>
      <c r="P1607" s="1"/>
      <c r="Q1607" s="1"/>
      <c r="R1607" s="1"/>
      <c r="S1607" s="1"/>
      <c r="T1607" s="1"/>
      <c r="U1607" s="1"/>
      <c r="V1607" s="5"/>
      <c r="W1607" s="5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37" t="e">
        <f>BQ1607+BP1607+BO1607+BN1607+BM1607+#REF!+#REF!+BG1607+BF1607+#REF!+BC1607+#REF!+#REF!+AY1607+#REF!+#REF!+#REF!+#REF!+AS1607+#REF!+#REF!+#REF!+#REF!+AM1607+AK1607+#REF!+#REF!+#REF!+AF1607+AD1607+AC1607+AB1607+BL1607+AA1607+Z1607+Y1607+X1607+U1607+T1607+S1607+R1607+Q1607+P1607+O1607+N1607+M1607+L1607+K1607+J1607+I1607+H1607</f>
        <v>#REF!</v>
      </c>
    </row>
    <row r="1608" spans="1:70" hidden="1">
      <c r="A1608" s="6" t="s">
        <v>2894</v>
      </c>
      <c r="B1608" s="6" t="s">
        <v>2895</v>
      </c>
      <c r="C1608" s="6" t="s">
        <v>151</v>
      </c>
      <c r="D1608" s="6"/>
      <c r="E1608" s="6" t="s">
        <v>152</v>
      </c>
      <c r="F1608" s="6" t="s">
        <v>2390</v>
      </c>
      <c r="G1608" s="6"/>
      <c r="H1608" s="1"/>
      <c r="I1608" s="5"/>
      <c r="J1608" s="5"/>
      <c r="K1608" s="1"/>
      <c r="L1608" s="5"/>
      <c r="M1608" s="5"/>
      <c r="N1608" s="26"/>
      <c r="O1608" s="1"/>
      <c r="P1608" s="1"/>
      <c r="Q1608" s="1"/>
      <c r="R1608" s="1"/>
      <c r="S1608" s="1"/>
      <c r="T1608" s="1"/>
      <c r="U1608" s="1"/>
      <c r="V1608" s="5"/>
      <c r="W1608" s="5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37" t="e">
        <f>BQ1608+BP1608+BO1608+BN1608+BM1608+#REF!+#REF!+BG1608+BF1608+#REF!+BC1608+#REF!+#REF!+AY1608+#REF!+#REF!+#REF!+#REF!+AS1608+#REF!+#REF!+#REF!+#REF!+AM1608+AK1608+#REF!+#REF!+#REF!+AF1608+AD1608+AC1608+AB1608+BL1608+AA1608+Z1608+Y1608+X1608+U1608+T1608+S1608+R1608+Q1608+P1608+O1608+N1608+M1608+L1608+K1608+J1608+I1608+H1608</f>
        <v>#REF!</v>
      </c>
    </row>
    <row r="1609" spans="1:70" hidden="1">
      <c r="A1609" s="6" t="s">
        <v>2516</v>
      </c>
      <c r="B1609" s="6" t="s">
        <v>2517</v>
      </c>
      <c r="C1609" s="6" t="s">
        <v>7</v>
      </c>
      <c r="D1609" s="6" t="s">
        <v>67</v>
      </c>
      <c r="E1609" s="6" t="s">
        <v>67</v>
      </c>
      <c r="F1609" s="6" t="s">
        <v>2390</v>
      </c>
      <c r="G1609" s="6"/>
      <c r="H1609" s="1"/>
      <c r="I1609" s="5"/>
      <c r="J1609" s="5"/>
      <c r="K1609" s="1"/>
      <c r="L1609" s="5"/>
      <c r="M1609" s="5"/>
      <c r="N1609" s="26"/>
      <c r="O1609" s="1"/>
      <c r="P1609" s="1"/>
      <c r="Q1609" s="1"/>
      <c r="R1609" s="1"/>
      <c r="S1609" s="1"/>
      <c r="T1609" s="1"/>
      <c r="U1609" s="1"/>
      <c r="V1609" s="5"/>
      <c r="W1609" s="5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37" t="e">
        <f>BQ1609+BP1609+BO1609+BN1609+BM1609+#REF!+#REF!+BG1609+BF1609+#REF!+BC1609+#REF!+#REF!+AY1609+#REF!+#REF!+#REF!+#REF!+AS1609+#REF!+#REF!+#REF!+#REF!+AM1609+AK1609+#REF!+#REF!+#REF!+AF1609+AD1609+AC1609+AB1609+BL1609+AA1609+Z1609+Y1609+X1609+U1609+T1609+S1609+R1609+Q1609+P1609+O1609+N1609+M1609+L1609+K1609+J1609+I1609+H1609</f>
        <v>#REF!</v>
      </c>
    </row>
    <row r="1610" spans="1:70" hidden="1">
      <c r="A1610" s="6" t="s">
        <v>2518</v>
      </c>
      <c r="B1610" s="6" t="s">
        <v>2519</v>
      </c>
      <c r="C1610" s="6" t="s">
        <v>7</v>
      </c>
      <c r="D1610" s="6" t="s">
        <v>67</v>
      </c>
      <c r="E1610" s="6" t="s">
        <v>67</v>
      </c>
      <c r="F1610" s="6" t="s">
        <v>2390</v>
      </c>
      <c r="G1610" s="6"/>
      <c r="H1610" s="1"/>
      <c r="I1610" s="5"/>
      <c r="J1610" s="5"/>
      <c r="K1610" s="1"/>
      <c r="L1610" s="5"/>
      <c r="M1610" s="5"/>
      <c r="N1610" s="26"/>
      <c r="O1610" s="1"/>
      <c r="P1610" s="1"/>
      <c r="Q1610" s="1"/>
      <c r="R1610" s="1"/>
      <c r="S1610" s="1"/>
      <c r="T1610" s="1"/>
      <c r="U1610" s="1"/>
      <c r="V1610" s="5"/>
      <c r="W1610" s="5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37" t="e">
        <f>BQ1610+BP1610+BO1610+BN1610+BM1610+#REF!+#REF!+BG1610+BF1610+#REF!+BC1610+#REF!+#REF!+AY1610+#REF!+#REF!+#REF!+#REF!+AS1610+#REF!+#REF!+#REF!+#REF!+AM1610+AK1610+#REF!+#REF!+#REF!+AF1610+AD1610+AC1610+AB1610+BL1610+AA1610+Z1610+Y1610+X1610+U1610+T1610+S1610+R1610+Q1610+P1610+O1610+N1610+M1610+L1610+K1610+J1610+I1610+H1610</f>
        <v>#REF!</v>
      </c>
    </row>
    <row r="1611" spans="1:70" hidden="1">
      <c r="A1611" s="6" t="s">
        <v>2896</v>
      </c>
      <c r="B1611" s="6" t="s">
        <v>2897</v>
      </c>
      <c r="C1611" s="6" t="s">
        <v>151</v>
      </c>
      <c r="D1611" s="6"/>
      <c r="E1611" s="6" t="s">
        <v>152</v>
      </c>
      <c r="F1611" s="6" t="s">
        <v>2390</v>
      </c>
      <c r="G1611" s="6"/>
      <c r="H1611" s="1"/>
      <c r="I1611" s="5"/>
      <c r="J1611" s="5"/>
      <c r="K1611" s="1"/>
      <c r="L1611" s="5"/>
      <c r="M1611" s="5"/>
      <c r="N1611" s="26"/>
      <c r="O1611" s="1"/>
      <c r="P1611" s="1"/>
      <c r="Q1611" s="1"/>
      <c r="R1611" s="1"/>
      <c r="S1611" s="1"/>
      <c r="T1611" s="1"/>
      <c r="U1611" s="1"/>
      <c r="V1611" s="5"/>
      <c r="W1611" s="5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37" t="e">
        <f>BQ1611+BP1611+BO1611+BN1611+BM1611+#REF!+#REF!+BG1611+BF1611+#REF!+BC1611+#REF!+#REF!+AY1611+#REF!+#REF!+#REF!+#REF!+AS1611+#REF!+#REF!+#REF!+#REF!+AM1611+AK1611+#REF!+#REF!+#REF!+AF1611+AD1611+AC1611+AB1611+BL1611+AA1611+Z1611+Y1611+X1611+U1611+T1611+S1611+R1611+Q1611+P1611+O1611+N1611+M1611+L1611+K1611+J1611+I1611+H1611</f>
        <v>#REF!</v>
      </c>
    </row>
    <row r="1612" spans="1:70" hidden="1">
      <c r="A1612" s="6" t="s">
        <v>2898</v>
      </c>
      <c r="B1612" s="6" t="s">
        <v>2800</v>
      </c>
      <c r="C1612" s="6" t="s">
        <v>151</v>
      </c>
      <c r="D1612" s="6"/>
      <c r="E1612" s="6" t="s">
        <v>152</v>
      </c>
      <c r="F1612" s="6" t="s">
        <v>2390</v>
      </c>
      <c r="G1612" s="6"/>
      <c r="H1612" s="1"/>
      <c r="I1612" s="5"/>
      <c r="J1612" s="5"/>
      <c r="K1612" s="1"/>
      <c r="L1612" s="5"/>
      <c r="M1612" s="5"/>
      <c r="N1612" s="26"/>
      <c r="O1612" s="1"/>
      <c r="P1612" s="1"/>
      <c r="Q1612" s="1"/>
      <c r="R1612" s="1"/>
      <c r="S1612" s="1"/>
      <c r="T1612" s="1"/>
      <c r="U1612" s="1"/>
      <c r="V1612" s="5"/>
      <c r="W1612" s="5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37" t="e">
        <f>BQ1612+BP1612+BO1612+BN1612+BM1612+#REF!+#REF!+BG1612+BF1612+#REF!+BC1612+#REF!+#REF!+AY1612+#REF!+#REF!+#REF!+#REF!+AS1612+#REF!+#REF!+#REF!+#REF!+AM1612+AK1612+#REF!+#REF!+#REF!+AF1612+AD1612+AC1612+AB1612+BL1612+AA1612+Z1612+Y1612+X1612+U1612+T1612+S1612+R1612+Q1612+P1612+O1612+N1612+M1612+L1612+K1612+J1612+I1612+H1612</f>
        <v>#REF!</v>
      </c>
    </row>
    <row r="1613" spans="1:70" hidden="1">
      <c r="A1613" s="6" t="s">
        <v>2899</v>
      </c>
      <c r="B1613" s="6" t="s">
        <v>7752</v>
      </c>
      <c r="C1613" s="6" t="s">
        <v>151</v>
      </c>
      <c r="D1613" s="6"/>
      <c r="E1613" s="6" t="s">
        <v>152</v>
      </c>
      <c r="F1613" s="6" t="s">
        <v>2390</v>
      </c>
      <c r="G1613" s="6"/>
      <c r="H1613" s="1"/>
      <c r="I1613" s="5"/>
      <c r="J1613" s="5"/>
      <c r="K1613" s="1"/>
      <c r="L1613" s="5"/>
      <c r="M1613" s="5"/>
      <c r="N1613" s="26"/>
      <c r="O1613" s="1"/>
      <c r="P1613" s="1"/>
      <c r="Q1613" s="1"/>
      <c r="R1613" s="1"/>
      <c r="S1613" s="1"/>
      <c r="T1613" s="1"/>
      <c r="U1613" s="1"/>
      <c r="V1613" s="5"/>
      <c r="W1613" s="5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37" t="e">
        <f>BQ1613+BP1613+BO1613+BN1613+BM1613+#REF!+#REF!+BG1613+BF1613+#REF!+BC1613+#REF!+#REF!+AY1613+#REF!+#REF!+#REF!+#REF!+AS1613+#REF!+#REF!+#REF!+#REF!+AM1613+AK1613+#REF!+#REF!+#REF!+AF1613+AD1613+AC1613+AB1613+BL1613+AA1613+Z1613+Y1613+X1613+U1613+T1613+S1613+R1613+Q1613+P1613+O1613+N1613+M1613+L1613+K1613+J1613+I1613+H1613</f>
        <v>#REF!</v>
      </c>
    </row>
    <row r="1614" spans="1:70" hidden="1">
      <c r="A1614" s="6" t="s">
        <v>2520</v>
      </c>
      <c r="B1614" s="6" t="s">
        <v>2521</v>
      </c>
      <c r="C1614" s="6" t="s">
        <v>7</v>
      </c>
      <c r="D1614" s="6" t="s">
        <v>67</v>
      </c>
      <c r="E1614" s="6" t="s">
        <v>67</v>
      </c>
      <c r="F1614" s="6" t="s">
        <v>2390</v>
      </c>
      <c r="G1614" s="6"/>
      <c r="H1614" s="1"/>
      <c r="I1614" s="5"/>
      <c r="J1614" s="5"/>
      <c r="K1614" s="1"/>
      <c r="L1614" s="5"/>
      <c r="M1614" s="5"/>
      <c r="N1614" s="26"/>
      <c r="O1614" s="1"/>
      <c r="P1614" s="1"/>
      <c r="Q1614" s="1"/>
      <c r="R1614" s="1"/>
      <c r="S1614" s="1"/>
      <c r="T1614" s="1"/>
      <c r="U1614" s="1"/>
      <c r="V1614" s="5"/>
      <c r="W1614" s="5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37" t="e">
        <f>BQ1614+BP1614+BO1614+BN1614+BM1614+#REF!+#REF!+BG1614+BF1614+#REF!+BC1614+#REF!+#REF!+AY1614+#REF!+#REF!+#REF!+#REF!+AS1614+#REF!+#REF!+#REF!+#REF!+AM1614+AK1614+#REF!+#REF!+#REF!+AF1614+AD1614+AC1614+AB1614+BL1614+AA1614+Z1614+Y1614+X1614+U1614+T1614+S1614+R1614+Q1614+P1614+O1614+N1614+M1614+L1614+K1614+J1614+I1614+H1614</f>
        <v>#REF!</v>
      </c>
    </row>
    <row r="1615" spans="1:70" hidden="1">
      <c r="A1615" s="6" t="s">
        <v>2900</v>
      </c>
      <c r="B1615" s="6" t="s">
        <v>7753</v>
      </c>
      <c r="C1615" s="6" t="s">
        <v>151</v>
      </c>
      <c r="D1615" s="6"/>
      <c r="E1615" s="6" t="s">
        <v>152</v>
      </c>
      <c r="F1615" s="6" t="s">
        <v>2390</v>
      </c>
      <c r="G1615" s="6"/>
      <c r="H1615" s="1"/>
      <c r="I1615" s="5"/>
      <c r="J1615" s="5"/>
      <c r="K1615" s="1"/>
      <c r="L1615" s="5"/>
      <c r="M1615" s="5"/>
      <c r="N1615" s="26"/>
      <c r="O1615" s="1"/>
      <c r="P1615" s="1"/>
      <c r="Q1615" s="1"/>
      <c r="R1615" s="1"/>
      <c r="S1615" s="1"/>
      <c r="T1615" s="1"/>
      <c r="U1615" s="1"/>
      <c r="V1615" s="5"/>
      <c r="W1615" s="5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37" t="e">
        <f>BQ1615+BP1615+BO1615+BN1615+BM1615+#REF!+#REF!+BG1615+BF1615+#REF!+BC1615+#REF!+#REF!+AY1615+#REF!+#REF!+#REF!+#REF!+AS1615+#REF!+#REF!+#REF!+#REF!+AM1615+AK1615+#REF!+#REF!+#REF!+AF1615+AD1615+AC1615+AB1615+BL1615+AA1615+Z1615+Y1615+X1615+U1615+T1615+S1615+R1615+Q1615+P1615+O1615+N1615+M1615+L1615+K1615+J1615+I1615+H1615</f>
        <v>#REF!</v>
      </c>
    </row>
    <row r="1616" spans="1:70" hidden="1">
      <c r="A1616" s="6" t="s">
        <v>2522</v>
      </c>
      <c r="B1616" s="6" t="s">
        <v>2523</v>
      </c>
      <c r="C1616" s="6" t="s">
        <v>7</v>
      </c>
      <c r="D1616" s="6" t="s">
        <v>67</v>
      </c>
      <c r="E1616" s="6" t="s">
        <v>67</v>
      </c>
      <c r="F1616" s="6" t="s">
        <v>2390</v>
      </c>
      <c r="G1616" s="6"/>
      <c r="H1616" s="1"/>
      <c r="I1616" s="5"/>
      <c r="J1616" s="5"/>
      <c r="K1616" s="1"/>
      <c r="L1616" s="5"/>
      <c r="M1616" s="5"/>
      <c r="N1616" s="26"/>
      <c r="O1616" s="1"/>
      <c r="P1616" s="1"/>
      <c r="Q1616" s="1"/>
      <c r="R1616" s="1"/>
      <c r="S1616" s="1"/>
      <c r="T1616" s="1"/>
      <c r="U1616" s="1"/>
      <c r="V1616" s="5"/>
      <c r="W1616" s="5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37" t="e">
        <f>BQ1616+BP1616+BO1616+BN1616+BM1616+#REF!+#REF!+BG1616+BF1616+#REF!+BC1616+#REF!+#REF!+AY1616+#REF!+#REF!+#REF!+#REF!+AS1616+#REF!+#REF!+#REF!+#REF!+AM1616+AK1616+#REF!+#REF!+#REF!+AF1616+AD1616+AC1616+AB1616+BL1616+AA1616+Z1616+Y1616+X1616+U1616+T1616+S1616+R1616+Q1616+P1616+O1616+N1616+M1616+L1616+K1616+J1616+I1616+H1616</f>
        <v>#REF!</v>
      </c>
    </row>
    <row r="1617" spans="1:70" hidden="1">
      <c r="A1617" s="6" t="s">
        <v>2524</v>
      </c>
      <c r="B1617" s="6" t="s">
        <v>2525</v>
      </c>
      <c r="C1617" s="6" t="s">
        <v>7</v>
      </c>
      <c r="D1617" s="6" t="s">
        <v>8180</v>
      </c>
      <c r="E1617" s="6" t="s">
        <v>13</v>
      </c>
      <c r="F1617" s="6" t="s">
        <v>2390</v>
      </c>
      <c r="G1617" s="6"/>
      <c r="H1617" s="1"/>
      <c r="I1617" s="5"/>
      <c r="J1617" s="5"/>
      <c r="K1617" s="1"/>
      <c r="L1617" s="5"/>
      <c r="M1617" s="5"/>
      <c r="N1617" s="26"/>
      <c r="O1617" s="1"/>
      <c r="P1617" s="1"/>
      <c r="Q1617" s="1"/>
      <c r="R1617" s="1"/>
      <c r="S1617" s="1"/>
      <c r="T1617" s="1"/>
      <c r="U1617" s="1"/>
      <c r="V1617" s="5"/>
      <c r="W1617" s="5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37" t="e">
        <f>BQ1617+BP1617+BO1617+BN1617+BM1617+#REF!+#REF!+BG1617+BF1617+#REF!+BC1617+#REF!+#REF!+AY1617+#REF!+#REF!+#REF!+#REF!+AS1617+#REF!+#REF!+#REF!+#REF!+AM1617+AK1617+#REF!+#REF!+#REF!+AF1617+AD1617+AC1617+AB1617+BL1617+AA1617+Z1617+Y1617+X1617+U1617+T1617+S1617+R1617+Q1617+P1617+O1617+N1617+M1617+L1617+K1617+J1617+I1617+H1617</f>
        <v>#REF!</v>
      </c>
    </row>
    <row r="1618" spans="1:70">
      <c r="A1618" s="7" t="s">
        <v>2526</v>
      </c>
      <c r="B1618" s="7" t="s">
        <v>2527</v>
      </c>
      <c r="C1618" s="7" t="s">
        <v>7</v>
      </c>
      <c r="D1618" s="7" t="s">
        <v>8180</v>
      </c>
      <c r="E1618" s="7" t="s">
        <v>21</v>
      </c>
      <c r="F1618" s="7" t="s">
        <v>2390</v>
      </c>
      <c r="G1618" s="25"/>
      <c r="H1618" s="1"/>
      <c r="I1618" s="5"/>
      <c r="J1618" s="5"/>
      <c r="K1618" s="1"/>
      <c r="L1618" s="5"/>
      <c r="M1618" s="5"/>
      <c r="N1618" s="26"/>
      <c r="O1618" s="1"/>
      <c r="P1618" s="1"/>
      <c r="Q1618" s="1"/>
      <c r="R1618" s="1"/>
      <c r="S1618" s="1"/>
      <c r="T1618" s="1"/>
      <c r="U1618" s="1">
        <v>3000</v>
      </c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>
        <f>1000*40.752</f>
        <v>40752</v>
      </c>
      <c r="AZ1618" s="1"/>
      <c r="BA1618" s="1"/>
      <c r="BB1618" s="1"/>
      <c r="BC1618" s="1">
        <v>11203</v>
      </c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37">
        <f>BQ1618+BP1618+BO1618+BN1618+BM1618+BG1618+BF1618+BC1618+AY1618+AS1618+AM1618+AL1618+AK1618+AF1618+AE1618+AD1618+AC1618+AB1618+BK1618+BL1618+AA1618+Z1618+Y1618+X1618+V1618+U1618+T1618+S1618+R1618+Q1618+P1618+O1618+N1618+M1618+L1618+K1618+J1618+I1618+H1618+G1618+AX1618+W1618</f>
        <v>54955</v>
      </c>
    </row>
    <row r="1619" spans="1:70" hidden="1">
      <c r="A1619" s="6" t="s">
        <v>6697</v>
      </c>
      <c r="B1619" s="6" t="s">
        <v>7754</v>
      </c>
      <c r="C1619" s="6" t="s">
        <v>151</v>
      </c>
      <c r="D1619" s="6"/>
      <c r="E1619" s="6" t="s">
        <v>8186</v>
      </c>
      <c r="F1619" s="6" t="s">
        <v>2390</v>
      </c>
      <c r="G1619" s="6"/>
      <c r="H1619" s="1"/>
      <c r="I1619" s="5"/>
      <c r="J1619" s="5"/>
      <c r="K1619" s="1"/>
      <c r="L1619" s="5"/>
      <c r="M1619" s="5"/>
      <c r="N1619" s="26"/>
      <c r="O1619" s="1"/>
      <c r="P1619" s="1"/>
      <c r="Q1619" s="1"/>
      <c r="R1619" s="1"/>
      <c r="S1619" s="1"/>
      <c r="T1619" s="1"/>
      <c r="U1619" s="1"/>
      <c r="V1619" s="5"/>
      <c r="W1619" s="5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37" t="e">
        <f>BQ1619+BP1619+BO1619+BN1619+BM1619+#REF!+#REF!+BG1619+BF1619+#REF!+BC1619+#REF!+#REF!+AY1619+#REF!+#REF!+#REF!+#REF!+AS1619+#REF!+#REF!+#REF!+#REF!+AM1619+AK1619+#REF!+#REF!+#REF!+AF1619+AD1619+AC1619+AB1619+BL1619+AA1619+Z1619+Y1619+X1619+U1619+T1619+S1619+R1619+Q1619+P1619+O1619+N1619+M1619+L1619+K1619+J1619+I1619+H1619</f>
        <v>#REF!</v>
      </c>
    </row>
    <row r="1620" spans="1:70" hidden="1">
      <c r="A1620" s="6" t="s">
        <v>2901</v>
      </c>
      <c r="B1620" s="6" t="s">
        <v>2902</v>
      </c>
      <c r="C1620" s="6" t="s">
        <v>151</v>
      </c>
      <c r="D1620" s="6"/>
      <c r="E1620" s="6" t="s">
        <v>152</v>
      </c>
      <c r="F1620" s="6" t="s">
        <v>2390</v>
      </c>
      <c r="G1620" s="6"/>
      <c r="H1620" s="1"/>
      <c r="I1620" s="5"/>
      <c r="J1620" s="5"/>
      <c r="K1620" s="1"/>
      <c r="L1620" s="5"/>
      <c r="M1620" s="5"/>
      <c r="N1620" s="26"/>
      <c r="O1620" s="1"/>
      <c r="P1620" s="1"/>
      <c r="Q1620" s="1"/>
      <c r="R1620" s="1"/>
      <c r="S1620" s="1"/>
      <c r="T1620" s="1"/>
      <c r="U1620" s="1"/>
      <c r="V1620" s="5"/>
      <c r="W1620" s="5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37" t="e">
        <f>BQ1620+BP1620+BO1620+BN1620+BM1620+#REF!+#REF!+BG1620+BF1620+#REF!+BC1620+#REF!+#REF!+AY1620+#REF!+#REF!+#REF!+#REF!+AS1620+#REF!+#REF!+#REF!+#REF!+AM1620+AK1620+#REF!+#REF!+#REF!+AF1620+AD1620+AC1620+AB1620+BL1620+AA1620+Z1620+Y1620+X1620+U1620+T1620+S1620+R1620+Q1620+P1620+O1620+N1620+M1620+L1620+K1620+J1620+I1620+H1620</f>
        <v>#REF!</v>
      </c>
    </row>
    <row r="1621" spans="1:70" hidden="1">
      <c r="A1621" s="6" t="s">
        <v>2903</v>
      </c>
      <c r="B1621" s="6" t="s">
        <v>2904</v>
      </c>
      <c r="C1621" s="6" t="s">
        <v>151</v>
      </c>
      <c r="D1621" s="6"/>
      <c r="E1621" s="6" t="s">
        <v>152</v>
      </c>
      <c r="F1621" s="6" t="s">
        <v>2390</v>
      </c>
      <c r="G1621" s="6"/>
      <c r="H1621" s="1"/>
      <c r="I1621" s="5"/>
      <c r="J1621" s="5"/>
      <c r="K1621" s="1"/>
      <c r="L1621" s="5"/>
      <c r="M1621" s="5"/>
      <c r="N1621" s="26"/>
      <c r="O1621" s="1"/>
      <c r="P1621" s="1"/>
      <c r="Q1621" s="1"/>
      <c r="R1621" s="1"/>
      <c r="S1621" s="1"/>
      <c r="T1621" s="1"/>
      <c r="U1621" s="1"/>
      <c r="V1621" s="5"/>
      <c r="W1621" s="5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37" t="e">
        <f>BQ1621+BP1621+BO1621+BN1621+BM1621+#REF!+#REF!+BG1621+BF1621+#REF!+BC1621+#REF!+#REF!+AY1621+#REF!+#REF!+#REF!+#REF!+AS1621+#REF!+#REF!+#REF!+#REF!+AM1621+AK1621+#REF!+#REF!+#REF!+AF1621+AD1621+AC1621+AB1621+BL1621+AA1621+Z1621+Y1621+X1621+U1621+T1621+S1621+R1621+Q1621+P1621+O1621+N1621+M1621+L1621+K1621+J1621+I1621+H1621</f>
        <v>#REF!</v>
      </c>
    </row>
    <row r="1622" spans="1:70" hidden="1">
      <c r="A1622" s="7" t="s">
        <v>2528</v>
      </c>
      <c r="B1622" s="7" t="s">
        <v>2529</v>
      </c>
      <c r="C1622" s="7" t="s">
        <v>7</v>
      </c>
      <c r="D1622" s="7" t="s">
        <v>8180</v>
      </c>
      <c r="E1622" s="7" t="s">
        <v>21</v>
      </c>
      <c r="F1622" s="7" t="s">
        <v>2390</v>
      </c>
      <c r="G1622" s="25"/>
      <c r="H1622" s="1"/>
      <c r="I1622" s="5"/>
      <c r="J1622" s="5"/>
      <c r="K1622" s="1"/>
      <c r="L1622" s="5"/>
      <c r="M1622" s="5"/>
      <c r="N1622" s="26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37">
        <f>BQ1622+BP1622+BO1622+BN1622+BM1622+BG1622+BF1622+BC1622+AY1622+AS1622+AM1622+AL1622+AK1622+AF1622+AE1622+AD1622+AC1622+AB1622+++BK1622+BL1622+AA1622+Z1622+Y1622+X1622+V1622+U1622+T1622+S1622+R1622+Q1622+P1622+O1622+N1622+M1622+L1622+K1622+J1622+I1622+H1622+G1622</f>
        <v>0</v>
      </c>
    </row>
    <row r="1623" spans="1:70" hidden="1">
      <c r="A1623" s="6" t="s">
        <v>2905</v>
      </c>
      <c r="B1623" s="6" t="s">
        <v>7755</v>
      </c>
      <c r="C1623" s="6" t="s">
        <v>151</v>
      </c>
      <c r="D1623" s="6"/>
      <c r="E1623" s="6" t="s">
        <v>152</v>
      </c>
      <c r="F1623" s="6" t="s">
        <v>2390</v>
      </c>
      <c r="G1623" s="6"/>
      <c r="H1623" s="1"/>
      <c r="I1623" s="5"/>
      <c r="J1623" s="5"/>
      <c r="K1623" s="1"/>
      <c r="L1623" s="5"/>
      <c r="M1623" s="5"/>
      <c r="N1623" s="26"/>
      <c r="O1623" s="1"/>
      <c r="P1623" s="1"/>
      <c r="Q1623" s="1"/>
      <c r="R1623" s="1"/>
      <c r="S1623" s="1"/>
      <c r="T1623" s="1"/>
      <c r="U1623" s="1"/>
      <c r="V1623" s="5"/>
      <c r="W1623" s="5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37" t="e">
        <f>BQ1623+BP1623+BO1623+BN1623+BM1623+#REF!+#REF!+BG1623+BF1623+#REF!+BC1623+#REF!+#REF!+AY1623+#REF!+#REF!+#REF!+#REF!+AS1623+#REF!+#REF!+#REF!+#REF!+AM1623+AK1623+#REF!+#REF!+#REF!+AF1623+AD1623+AC1623+AB1623+BL1623+AA1623+Z1623+Y1623+X1623+U1623+T1623+S1623+R1623+Q1623+P1623+O1623+N1623+M1623+L1623+K1623+J1623+I1623+H1623</f>
        <v>#REF!</v>
      </c>
    </row>
    <row r="1624" spans="1:70" hidden="1">
      <c r="A1624" s="6" t="s">
        <v>2906</v>
      </c>
      <c r="B1624" s="6" t="s">
        <v>2907</v>
      </c>
      <c r="C1624" s="6" t="s">
        <v>151</v>
      </c>
      <c r="D1624" s="6"/>
      <c r="E1624" s="6" t="s">
        <v>152</v>
      </c>
      <c r="F1624" s="6" t="s">
        <v>2390</v>
      </c>
      <c r="G1624" s="6"/>
      <c r="H1624" s="1"/>
      <c r="I1624" s="5"/>
      <c r="J1624" s="5"/>
      <c r="K1624" s="1"/>
      <c r="L1624" s="5"/>
      <c r="M1624" s="5"/>
      <c r="N1624" s="26"/>
      <c r="O1624" s="1"/>
      <c r="P1624" s="1"/>
      <c r="Q1624" s="1"/>
      <c r="R1624" s="1"/>
      <c r="S1624" s="1"/>
      <c r="T1624" s="1"/>
      <c r="U1624" s="1"/>
      <c r="V1624" s="5"/>
      <c r="W1624" s="5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37" t="e">
        <f>BQ1624+BP1624+BO1624+BN1624+BM1624+#REF!+#REF!+BG1624+BF1624+#REF!+BC1624+#REF!+#REF!+AY1624+#REF!+#REF!+#REF!+#REF!+AS1624+#REF!+#REF!+#REF!+#REF!+AM1624+AK1624+#REF!+#REF!+#REF!+AF1624+AD1624+AC1624+AB1624+BL1624+AA1624+Z1624+Y1624+X1624+U1624+T1624+S1624+R1624+Q1624+P1624+O1624+N1624+M1624+L1624+K1624+J1624+I1624+H1624</f>
        <v>#REF!</v>
      </c>
    </row>
    <row r="1625" spans="1:70" hidden="1">
      <c r="A1625" s="6" t="s">
        <v>2908</v>
      </c>
      <c r="B1625" s="6" t="s">
        <v>2909</v>
      </c>
      <c r="C1625" s="6" t="s">
        <v>151</v>
      </c>
      <c r="D1625" s="6"/>
      <c r="E1625" s="6" t="s">
        <v>152</v>
      </c>
      <c r="F1625" s="6" t="s">
        <v>2390</v>
      </c>
      <c r="G1625" s="6"/>
      <c r="H1625" s="1"/>
      <c r="I1625" s="5"/>
      <c r="J1625" s="5"/>
      <c r="K1625" s="1"/>
      <c r="L1625" s="5"/>
      <c r="M1625" s="5"/>
      <c r="N1625" s="26"/>
      <c r="O1625" s="1"/>
      <c r="P1625" s="1"/>
      <c r="Q1625" s="1"/>
      <c r="R1625" s="1"/>
      <c r="S1625" s="1"/>
      <c r="T1625" s="1"/>
      <c r="U1625" s="1"/>
      <c r="V1625" s="5"/>
      <c r="W1625" s="5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37" t="e">
        <f>BQ1625+BP1625+BO1625+BN1625+BM1625+#REF!+#REF!+BG1625+BF1625+#REF!+BC1625+#REF!+#REF!+AY1625+#REF!+#REF!+#REF!+#REF!+AS1625+#REF!+#REF!+#REF!+#REF!+AM1625+AK1625+#REF!+#REF!+#REF!+AF1625+AD1625+AC1625+AB1625+BL1625+AA1625+Z1625+Y1625+X1625+U1625+T1625+S1625+R1625+Q1625+P1625+O1625+N1625+M1625+L1625+K1625+J1625+I1625+H1625</f>
        <v>#REF!</v>
      </c>
    </row>
    <row r="1626" spans="1:70" hidden="1">
      <c r="A1626" s="6" t="s">
        <v>2910</v>
      </c>
      <c r="B1626" s="6" t="s">
        <v>2911</v>
      </c>
      <c r="C1626" s="6" t="s">
        <v>151</v>
      </c>
      <c r="D1626" s="6"/>
      <c r="E1626" s="6" t="s">
        <v>152</v>
      </c>
      <c r="F1626" s="6" t="s">
        <v>2390</v>
      </c>
      <c r="G1626" s="6"/>
      <c r="H1626" s="1"/>
      <c r="I1626" s="5"/>
      <c r="J1626" s="5"/>
      <c r="K1626" s="1"/>
      <c r="L1626" s="5"/>
      <c r="M1626" s="5"/>
      <c r="N1626" s="26"/>
      <c r="O1626" s="1"/>
      <c r="P1626" s="1"/>
      <c r="Q1626" s="1"/>
      <c r="R1626" s="1"/>
      <c r="S1626" s="1"/>
      <c r="T1626" s="1"/>
      <c r="U1626" s="1"/>
      <c r="V1626" s="5"/>
      <c r="W1626" s="5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37" t="e">
        <f>BQ1626+BP1626+BO1626+BN1626+BM1626+#REF!+#REF!+BG1626+BF1626+#REF!+BC1626+#REF!+#REF!+AY1626+#REF!+#REF!+#REF!+#REF!+AS1626+#REF!+#REF!+#REF!+#REF!+AM1626+AK1626+#REF!+#REF!+#REF!+AF1626+AD1626+AC1626+AB1626+BL1626+AA1626+Z1626+Y1626+X1626+U1626+T1626+S1626+R1626+Q1626+P1626+O1626+N1626+M1626+L1626+K1626+J1626+I1626+H1626</f>
        <v>#REF!</v>
      </c>
    </row>
    <row r="1627" spans="1:70" hidden="1">
      <c r="A1627" s="6" t="s">
        <v>2530</v>
      </c>
      <c r="B1627" s="6" t="s">
        <v>2531</v>
      </c>
      <c r="C1627" s="6" t="s">
        <v>7</v>
      </c>
      <c r="D1627" s="6" t="s">
        <v>18</v>
      </c>
      <c r="E1627" s="6" t="s">
        <v>31</v>
      </c>
      <c r="F1627" s="6" t="s">
        <v>2390</v>
      </c>
      <c r="G1627" s="6"/>
      <c r="H1627" s="1"/>
      <c r="I1627" s="5"/>
      <c r="J1627" s="5"/>
      <c r="K1627" s="1"/>
      <c r="L1627" s="5"/>
      <c r="M1627" s="5"/>
      <c r="N1627" s="26"/>
      <c r="O1627" s="1"/>
      <c r="P1627" s="1"/>
      <c r="Q1627" s="1"/>
      <c r="R1627" s="1"/>
      <c r="S1627" s="1"/>
      <c r="T1627" s="1"/>
      <c r="U1627" s="1"/>
      <c r="V1627" s="5"/>
      <c r="W1627" s="5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37" t="e">
        <f>BQ1627+BP1627+BO1627+BN1627+BM1627+#REF!+#REF!+BG1627+BF1627+#REF!+BC1627+#REF!+#REF!+AY1627+#REF!+#REF!+#REF!+#REF!+AS1627+#REF!+#REF!+#REF!+#REF!+AM1627+AK1627+#REF!+#REF!+#REF!+AF1627+AD1627+AC1627+AB1627+BL1627+AA1627+Z1627+Y1627+X1627+U1627+T1627+S1627+R1627+Q1627+P1627+O1627+N1627+M1627+L1627+K1627+J1627+I1627+H1627</f>
        <v>#REF!</v>
      </c>
    </row>
    <row r="1628" spans="1:70" hidden="1">
      <c r="A1628" s="6" t="s">
        <v>7328</v>
      </c>
      <c r="B1628" s="6" t="s">
        <v>7756</v>
      </c>
      <c r="C1628" s="6" t="s">
        <v>151</v>
      </c>
      <c r="D1628" s="6"/>
      <c r="E1628" s="6" t="s">
        <v>8199</v>
      </c>
      <c r="F1628" s="6" t="s">
        <v>2390</v>
      </c>
      <c r="G1628" s="6"/>
      <c r="H1628" s="1"/>
      <c r="I1628" s="5"/>
      <c r="J1628" s="5"/>
      <c r="K1628" s="1"/>
      <c r="L1628" s="5"/>
      <c r="M1628" s="5"/>
      <c r="N1628" s="26"/>
      <c r="O1628" s="1"/>
      <c r="P1628" s="1"/>
      <c r="Q1628" s="1"/>
      <c r="R1628" s="1"/>
      <c r="S1628" s="1"/>
      <c r="T1628" s="1"/>
      <c r="U1628" s="1"/>
      <c r="V1628" s="5"/>
      <c r="W1628" s="5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37" t="e">
        <f>BQ1628+BP1628+BO1628+BN1628+BM1628+#REF!+#REF!+BG1628+BF1628+#REF!+BC1628+#REF!+#REF!+AY1628+#REF!+#REF!+#REF!+#REF!+AS1628+#REF!+#REF!+#REF!+#REF!+AM1628+AK1628+#REF!+#REF!+#REF!+AF1628+AD1628+AC1628+AB1628+BL1628+AA1628+Z1628+Y1628+X1628+U1628+T1628+S1628+R1628+Q1628+P1628+O1628+N1628+M1628+L1628+K1628+J1628+I1628+H1628</f>
        <v>#REF!</v>
      </c>
    </row>
    <row r="1629" spans="1:70">
      <c r="A1629" s="6" t="s">
        <v>2532</v>
      </c>
      <c r="B1629" s="23" t="s">
        <v>8255</v>
      </c>
      <c r="C1629" s="6" t="s">
        <v>7</v>
      </c>
      <c r="D1629" s="6" t="s">
        <v>8180</v>
      </c>
      <c r="E1629" s="6" t="s">
        <v>21</v>
      </c>
      <c r="F1629" s="6" t="s">
        <v>2390</v>
      </c>
      <c r="G1629" s="6"/>
      <c r="H1629" s="1"/>
      <c r="I1629" s="5"/>
      <c r="J1629" s="5"/>
      <c r="K1629" s="1"/>
      <c r="L1629" s="5"/>
      <c r="M1629" s="5"/>
      <c r="N1629" s="26"/>
      <c r="O1629" s="1"/>
      <c r="P1629" s="1">
        <f>1000*2.90985</f>
        <v>2909.85</v>
      </c>
      <c r="Q1629" s="1"/>
      <c r="R1629" s="1"/>
      <c r="S1629" s="1"/>
      <c r="T1629" s="1"/>
      <c r="U1629" s="1">
        <v>1000</v>
      </c>
      <c r="V1629" s="5"/>
      <c r="W1629" s="5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37">
        <f>BQ1629+BP1629+BO1629+BN1629+BM1629+BG1629+BF1629+BC1629+AY1629+AS1629+AM1629+AL1629+AK1629+AF1629+AE1629+AD1629+AC1629+AB1629+BK1629+BL1629+AA1629+Z1629+Y1629+X1629+V1629+U1629+T1629+S1629+R1629+Q1629+P1629+O1629+N1629+M1629+L1629+K1629+J1629+I1629+H1629+G1629+AX1629+W1629</f>
        <v>3909.85</v>
      </c>
    </row>
    <row r="1630" spans="1:70" hidden="1">
      <c r="A1630" s="6" t="s">
        <v>2533</v>
      </c>
      <c r="B1630" s="6" t="s">
        <v>2534</v>
      </c>
      <c r="C1630" s="6" t="s">
        <v>7</v>
      </c>
      <c r="D1630" s="6" t="s">
        <v>8180</v>
      </c>
      <c r="E1630" s="6" t="s">
        <v>21</v>
      </c>
      <c r="F1630" s="6" t="s">
        <v>2390</v>
      </c>
      <c r="G1630" s="6"/>
      <c r="H1630" s="1"/>
      <c r="I1630" s="5"/>
      <c r="J1630" s="5"/>
      <c r="K1630" s="1"/>
      <c r="L1630" s="5"/>
      <c r="M1630" s="5"/>
      <c r="N1630" s="26"/>
      <c r="O1630" s="1"/>
      <c r="P1630" s="1"/>
      <c r="Q1630" s="1"/>
      <c r="R1630" s="1"/>
      <c r="S1630" s="1"/>
      <c r="T1630" s="1"/>
      <c r="U1630" s="1"/>
      <c r="V1630" s="5"/>
      <c r="W1630" s="5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37" t="e">
        <f>BQ1630+BP1630+BO1630+BN1630+BM1630+#REF!+#REF!+BG1630+BF1630+#REF!+BC1630+#REF!+#REF!+AY1630+#REF!+#REF!+#REF!+#REF!+AS1630+#REF!+#REF!+#REF!+#REF!+AM1630+AK1630+#REF!+#REF!+#REF!+AF1630+AD1630+AC1630+AB1630+BL1630+AA1630+Z1630+Y1630+X1630+U1630+T1630+S1630+R1630+Q1630+P1630+O1630+N1630+M1630+L1630+K1630+J1630+I1630+H1630</f>
        <v>#REF!</v>
      </c>
    </row>
    <row r="1631" spans="1:70">
      <c r="A1631" s="7" t="s">
        <v>2535</v>
      </c>
      <c r="B1631" s="7" t="s">
        <v>2536</v>
      </c>
      <c r="C1631" s="7" t="s">
        <v>7</v>
      </c>
      <c r="D1631" s="7" t="s">
        <v>8180</v>
      </c>
      <c r="E1631" s="7" t="s">
        <v>21</v>
      </c>
      <c r="F1631" s="7" t="s">
        <v>2390</v>
      </c>
      <c r="G1631" s="25"/>
      <c r="H1631" s="1"/>
      <c r="I1631" s="5"/>
      <c r="J1631" s="5"/>
      <c r="K1631" s="1"/>
      <c r="L1631" s="5"/>
      <c r="M1631" s="5"/>
      <c r="N1631" s="26"/>
      <c r="O1631" s="1"/>
      <c r="P1631" s="1"/>
      <c r="Q1631" s="1"/>
      <c r="R1631" s="1"/>
      <c r="S1631" s="1"/>
      <c r="T1631" s="1"/>
      <c r="U1631" s="1">
        <v>24000</v>
      </c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37">
        <f t="shared" ref="BR1631:BR1632" si="23">BQ1631+BP1631+BO1631+BN1631+BM1631+BG1631+BF1631+BC1631+AY1631+AS1631+AM1631+AL1631+AK1631+AF1631+AE1631+AD1631+AC1631+AB1631+BK1631+BL1631+AA1631+Z1631+Y1631+X1631+V1631+U1631+T1631+S1631+R1631+Q1631+P1631+O1631+N1631+M1631+L1631+K1631+J1631+I1631+H1631+G1631+AX1631+W1631</f>
        <v>24000</v>
      </c>
    </row>
    <row r="1632" spans="1:70">
      <c r="A1632" s="7" t="s">
        <v>2537</v>
      </c>
      <c r="B1632" s="7" t="s">
        <v>2538</v>
      </c>
      <c r="C1632" s="7" t="s">
        <v>7</v>
      </c>
      <c r="D1632" s="7" t="s">
        <v>8180</v>
      </c>
      <c r="E1632" s="7" t="s">
        <v>21</v>
      </c>
      <c r="F1632" s="7" t="s">
        <v>2390</v>
      </c>
      <c r="G1632" s="25"/>
      <c r="H1632" s="1"/>
      <c r="I1632" s="5"/>
      <c r="J1632" s="5"/>
      <c r="K1632" s="1"/>
      <c r="L1632" s="5"/>
      <c r="M1632" s="5"/>
      <c r="N1632" s="26"/>
      <c r="O1632" s="1"/>
      <c r="P1632" s="1">
        <f>1000*36.660594</f>
        <v>36660.594000000005</v>
      </c>
      <c r="Q1632" s="1"/>
      <c r="R1632" s="1"/>
      <c r="S1632" s="1"/>
      <c r="T1632" s="1"/>
      <c r="U1632" s="1">
        <v>22000</v>
      </c>
      <c r="V1632" s="1"/>
      <c r="W1632" s="1">
        <f>1000*101.165011972987</f>
        <v>101165.01197298701</v>
      </c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37">
        <f t="shared" si="23"/>
        <v>159825.60597298702</v>
      </c>
    </row>
    <row r="1633" spans="1:70" hidden="1">
      <c r="A1633" s="6" t="s">
        <v>2539</v>
      </c>
      <c r="B1633" s="6" t="s">
        <v>2540</v>
      </c>
      <c r="C1633" s="6" t="s">
        <v>7</v>
      </c>
      <c r="D1633" s="6" t="s">
        <v>18</v>
      </c>
      <c r="E1633" s="6" t="s">
        <v>21</v>
      </c>
      <c r="F1633" s="6" t="s">
        <v>2390</v>
      </c>
      <c r="G1633" s="6"/>
      <c r="H1633" s="1"/>
      <c r="I1633" s="5"/>
      <c r="J1633" s="5"/>
      <c r="K1633" s="1"/>
      <c r="L1633" s="5"/>
      <c r="M1633" s="5"/>
      <c r="N1633" s="26"/>
      <c r="O1633" s="1"/>
      <c r="P1633" s="1"/>
      <c r="Q1633" s="1"/>
      <c r="R1633" s="1"/>
      <c r="S1633" s="1"/>
      <c r="T1633" s="1"/>
      <c r="U1633" s="1"/>
      <c r="V1633" s="5"/>
      <c r="W1633" s="5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37" t="e">
        <f>BQ1633+BP1633+BO1633+BN1633+BM1633+#REF!+#REF!+BG1633+BF1633+#REF!+BC1633+#REF!+#REF!+AY1633+#REF!+#REF!+#REF!+#REF!+AS1633+#REF!+#REF!+#REF!+#REF!+AM1633+AK1633+#REF!+#REF!+#REF!+AF1633+AD1633+AC1633+AB1633+BL1633+AA1633+Z1633+Y1633+X1633+U1633+T1633+S1633+R1633+Q1633+P1633+O1633+N1633+M1633+L1633+K1633+J1633+I1633+H1633</f>
        <v>#REF!</v>
      </c>
    </row>
    <row r="1634" spans="1:70" hidden="1">
      <c r="A1634" s="6" t="s">
        <v>2541</v>
      </c>
      <c r="B1634" s="6" t="s">
        <v>2542</v>
      </c>
      <c r="C1634" s="6" t="s">
        <v>7</v>
      </c>
      <c r="D1634" s="6" t="s">
        <v>18</v>
      </c>
      <c r="E1634" s="6" t="s">
        <v>31</v>
      </c>
      <c r="F1634" s="6" t="s">
        <v>2390</v>
      </c>
      <c r="G1634" s="6"/>
      <c r="H1634" s="1"/>
      <c r="I1634" s="5"/>
      <c r="J1634" s="5"/>
      <c r="K1634" s="1"/>
      <c r="L1634" s="5"/>
      <c r="M1634" s="5"/>
      <c r="N1634" s="26"/>
      <c r="O1634" s="1"/>
      <c r="P1634" s="1"/>
      <c r="Q1634" s="1"/>
      <c r="R1634" s="1"/>
      <c r="S1634" s="1"/>
      <c r="T1634" s="1"/>
      <c r="U1634" s="1"/>
      <c r="V1634" s="5"/>
      <c r="W1634" s="5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37" t="e">
        <f>BQ1634+BP1634+BO1634+BN1634+BM1634+#REF!+#REF!+BG1634+BF1634+#REF!+BC1634+#REF!+#REF!+AY1634+#REF!+#REF!+#REF!+#REF!+AS1634+#REF!+#REF!+#REF!+#REF!+AM1634+AK1634+#REF!+#REF!+#REF!+AF1634+AD1634+AC1634+AB1634+BL1634+AA1634+Z1634+Y1634+X1634+U1634+T1634+S1634+R1634+Q1634+P1634+O1634+N1634+M1634+L1634+K1634+J1634+I1634+H1634</f>
        <v>#REF!</v>
      </c>
    </row>
    <row r="1635" spans="1:70" hidden="1">
      <c r="A1635" s="6" t="s">
        <v>2543</v>
      </c>
      <c r="B1635" s="6" t="s">
        <v>2544</v>
      </c>
      <c r="C1635" s="6" t="s">
        <v>7</v>
      </c>
      <c r="D1635" s="6" t="s">
        <v>8180</v>
      </c>
      <c r="E1635" s="6" t="s">
        <v>13</v>
      </c>
      <c r="F1635" s="6" t="s">
        <v>2390</v>
      </c>
      <c r="G1635" s="6"/>
      <c r="H1635" s="1"/>
      <c r="I1635" s="5"/>
      <c r="J1635" s="5"/>
      <c r="K1635" s="1"/>
      <c r="L1635" s="5"/>
      <c r="M1635" s="5"/>
      <c r="N1635" s="26"/>
      <c r="O1635" s="1"/>
      <c r="P1635" s="1"/>
      <c r="Q1635" s="1"/>
      <c r="R1635" s="1"/>
      <c r="S1635" s="1"/>
      <c r="T1635" s="1"/>
      <c r="U1635" s="1"/>
      <c r="V1635" s="5"/>
      <c r="W1635" s="5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37" t="e">
        <f>BQ1635+BP1635+BO1635+BN1635+BM1635+#REF!+#REF!+BG1635+BF1635+#REF!+BC1635+#REF!+#REF!+AY1635+#REF!+#REF!+#REF!+#REF!+AS1635+#REF!+#REF!+#REF!+#REF!+AM1635+AK1635+#REF!+#REF!+#REF!+AF1635+AD1635+AC1635+AB1635+BL1635+AA1635+Z1635+Y1635+X1635+U1635+T1635+S1635+R1635+Q1635+P1635+O1635+N1635+M1635+L1635+K1635+J1635+I1635+H1635</f>
        <v>#REF!</v>
      </c>
    </row>
    <row r="1636" spans="1:70" hidden="1">
      <c r="A1636" s="6" t="s">
        <v>2545</v>
      </c>
      <c r="B1636" s="6" t="s">
        <v>2546</v>
      </c>
      <c r="C1636" s="6" t="s">
        <v>7</v>
      </c>
      <c r="D1636" s="6" t="s">
        <v>18</v>
      </c>
      <c r="E1636" s="6" t="s">
        <v>21</v>
      </c>
      <c r="F1636" s="6" t="s">
        <v>2390</v>
      </c>
      <c r="G1636" s="6"/>
      <c r="H1636" s="1"/>
      <c r="I1636" s="5"/>
      <c r="J1636" s="5"/>
      <c r="K1636" s="1"/>
      <c r="L1636" s="5"/>
      <c r="M1636" s="5"/>
      <c r="N1636" s="26"/>
      <c r="O1636" s="1"/>
      <c r="P1636" s="1"/>
      <c r="Q1636" s="1"/>
      <c r="R1636" s="1"/>
      <c r="S1636" s="1"/>
      <c r="T1636" s="1"/>
      <c r="U1636" s="1"/>
      <c r="V1636" s="5"/>
      <c r="W1636" s="5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37" t="e">
        <f>BQ1636+BP1636+BO1636+BN1636+BM1636+#REF!+#REF!+BG1636+BF1636+#REF!+BC1636+#REF!+#REF!+AY1636+#REF!+#REF!+#REF!+#REF!+AS1636+#REF!+#REF!+#REF!+#REF!+AM1636+AK1636+#REF!+#REF!+#REF!+AF1636+AD1636+AC1636+AB1636+BL1636+AA1636+Z1636+Y1636+X1636+U1636+T1636+S1636+R1636+Q1636+P1636+O1636+N1636+M1636+L1636+K1636+J1636+I1636+H1636</f>
        <v>#REF!</v>
      </c>
    </row>
    <row r="1637" spans="1:70" hidden="1">
      <c r="A1637" s="6" t="s">
        <v>6698</v>
      </c>
      <c r="B1637" s="6" t="s">
        <v>6699</v>
      </c>
      <c r="C1637" s="6" t="s">
        <v>151</v>
      </c>
      <c r="D1637" s="6"/>
      <c r="E1637" s="6" t="s">
        <v>8192</v>
      </c>
      <c r="F1637" s="6" t="s">
        <v>2390</v>
      </c>
      <c r="G1637" s="6"/>
      <c r="H1637" s="1"/>
      <c r="I1637" s="5"/>
      <c r="J1637" s="5"/>
      <c r="K1637" s="1"/>
      <c r="L1637" s="5"/>
      <c r="M1637" s="5"/>
      <c r="N1637" s="26"/>
      <c r="O1637" s="1"/>
      <c r="P1637" s="1"/>
      <c r="Q1637" s="1"/>
      <c r="R1637" s="1"/>
      <c r="S1637" s="1"/>
      <c r="T1637" s="1"/>
      <c r="U1637" s="1"/>
      <c r="V1637" s="5"/>
      <c r="W1637" s="5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37" t="e">
        <f>BQ1637+BP1637+BO1637+BN1637+BM1637+#REF!+#REF!+BG1637+BF1637+#REF!+BC1637+#REF!+#REF!+AY1637+#REF!+#REF!+#REF!+#REF!+AS1637+#REF!+#REF!+#REF!+#REF!+AM1637+AK1637+#REF!+#REF!+#REF!+AF1637+AD1637+AC1637+AB1637+BL1637+AA1637+Z1637+Y1637+X1637+U1637+T1637+S1637+R1637+Q1637+P1637+O1637+N1637+M1637+L1637+K1637+J1637+I1637+H1637</f>
        <v>#REF!</v>
      </c>
    </row>
    <row r="1638" spans="1:70" hidden="1">
      <c r="A1638" s="6" t="s">
        <v>2547</v>
      </c>
      <c r="B1638" s="6" t="s">
        <v>2548</v>
      </c>
      <c r="C1638" s="6" t="s">
        <v>7</v>
      </c>
      <c r="D1638" s="6" t="s">
        <v>18</v>
      </c>
      <c r="E1638" s="6" t="s">
        <v>21</v>
      </c>
      <c r="F1638" s="6" t="s">
        <v>2390</v>
      </c>
      <c r="G1638" s="6"/>
      <c r="H1638" s="1"/>
      <c r="I1638" s="5"/>
      <c r="J1638" s="5"/>
      <c r="K1638" s="1"/>
      <c r="L1638" s="5"/>
      <c r="M1638" s="5"/>
      <c r="N1638" s="26"/>
      <c r="O1638" s="1"/>
      <c r="P1638" s="1"/>
      <c r="Q1638" s="1"/>
      <c r="R1638" s="1"/>
      <c r="S1638" s="1"/>
      <c r="T1638" s="1"/>
      <c r="U1638" s="1"/>
      <c r="V1638" s="5"/>
      <c r="W1638" s="5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37" t="e">
        <f>BQ1638+BP1638+BO1638+BN1638+BM1638+#REF!+#REF!+BG1638+BF1638+#REF!+BC1638+#REF!+#REF!+AY1638+#REF!+#REF!+#REF!+#REF!+AS1638+#REF!+#REF!+#REF!+#REF!+AM1638+AK1638+#REF!+#REF!+#REF!+AF1638+AD1638+AC1638+AB1638+BL1638+AA1638+Z1638+Y1638+X1638+U1638+T1638+S1638+R1638+Q1638+P1638+O1638+N1638+M1638+L1638+K1638+J1638+I1638+H1638</f>
        <v>#REF!</v>
      </c>
    </row>
    <row r="1639" spans="1:70" hidden="1">
      <c r="A1639" s="6" t="s">
        <v>2549</v>
      </c>
      <c r="B1639" s="6" t="s">
        <v>2550</v>
      </c>
      <c r="C1639" s="6" t="s">
        <v>7</v>
      </c>
      <c r="D1639" s="6" t="s">
        <v>18</v>
      </c>
      <c r="E1639" s="6" t="s">
        <v>13</v>
      </c>
      <c r="F1639" s="6" t="s">
        <v>2390</v>
      </c>
      <c r="G1639" s="6"/>
      <c r="H1639" s="1"/>
      <c r="I1639" s="5"/>
      <c r="J1639" s="5"/>
      <c r="K1639" s="1"/>
      <c r="L1639" s="5"/>
      <c r="M1639" s="5"/>
      <c r="N1639" s="26"/>
      <c r="O1639" s="1"/>
      <c r="P1639" s="1"/>
      <c r="Q1639" s="1"/>
      <c r="R1639" s="1"/>
      <c r="S1639" s="1"/>
      <c r="T1639" s="1"/>
      <c r="U1639" s="1"/>
      <c r="V1639" s="5"/>
      <c r="W1639" s="5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37" t="e">
        <f>BQ1639+BP1639+BO1639+BN1639+BM1639+#REF!+#REF!+BG1639+BF1639+#REF!+BC1639+#REF!+#REF!+AY1639+#REF!+#REF!+#REF!+#REF!+AS1639+#REF!+#REF!+#REF!+#REF!+AM1639+AK1639+#REF!+#REF!+#REF!+AF1639+AD1639+AC1639+AB1639+BL1639+AA1639+Z1639+Y1639+X1639+U1639+T1639+S1639+R1639+Q1639+P1639+O1639+N1639+M1639+L1639+K1639+J1639+I1639+H1639</f>
        <v>#REF!</v>
      </c>
    </row>
    <row r="1640" spans="1:70" hidden="1">
      <c r="A1640" s="6" t="s">
        <v>2551</v>
      </c>
      <c r="B1640" s="6" t="s">
        <v>2552</v>
      </c>
      <c r="C1640" s="6" t="s">
        <v>7</v>
      </c>
      <c r="D1640" s="6" t="s">
        <v>8180</v>
      </c>
      <c r="E1640" s="6" t="s">
        <v>13</v>
      </c>
      <c r="F1640" s="6" t="s">
        <v>2390</v>
      </c>
      <c r="G1640" s="6"/>
      <c r="H1640" s="1"/>
      <c r="I1640" s="5"/>
      <c r="J1640" s="5"/>
      <c r="K1640" s="1"/>
      <c r="L1640" s="5"/>
      <c r="M1640" s="5"/>
      <c r="N1640" s="26"/>
      <c r="O1640" s="1"/>
      <c r="P1640" s="1"/>
      <c r="Q1640" s="1"/>
      <c r="R1640" s="1"/>
      <c r="S1640" s="1"/>
      <c r="T1640" s="1"/>
      <c r="U1640" s="1"/>
      <c r="V1640" s="5"/>
      <c r="W1640" s="5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37" t="e">
        <f>BQ1640+BP1640+BO1640+BN1640+BM1640+#REF!+#REF!+BG1640+BF1640+#REF!+BC1640+#REF!+#REF!+AY1640+#REF!+#REF!+#REF!+#REF!+AS1640+#REF!+#REF!+#REF!+#REF!+AM1640+AK1640+#REF!+#REF!+#REF!+AF1640+AD1640+AC1640+AB1640+BL1640+AA1640+Z1640+Y1640+X1640+U1640+T1640+S1640+R1640+Q1640+P1640+O1640+N1640+M1640+L1640+K1640+J1640+I1640+H1640</f>
        <v>#REF!</v>
      </c>
    </row>
    <row r="1641" spans="1:70" hidden="1">
      <c r="A1641" s="6" t="s">
        <v>2553</v>
      </c>
      <c r="B1641" s="6" t="s">
        <v>2554</v>
      </c>
      <c r="C1641" s="6" t="s">
        <v>7</v>
      </c>
      <c r="D1641" s="6" t="s">
        <v>8180</v>
      </c>
      <c r="E1641" s="6" t="s">
        <v>13</v>
      </c>
      <c r="F1641" s="6" t="s">
        <v>2390</v>
      </c>
      <c r="G1641" s="6"/>
      <c r="H1641" s="1"/>
      <c r="I1641" s="5"/>
      <c r="J1641" s="5"/>
      <c r="K1641" s="1"/>
      <c r="L1641" s="5"/>
      <c r="M1641" s="5"/>
      <c r="N1641" s="26"/>
      <c r="O1641" s="1"/>
      <c r="P1641" s="1"/>
      <c r="Q1641" s="1"/>
      <c r="R1641" s="1"/>
      <c r="S1641" s="1"/>
      <c r="T1641" s="1"/>
      <c r="U1641" s="1"/>
      <c r="V1641" s="5"/>
      <c r="W1641" s="5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37" t="e">
        <f>BQ1641+BP1641+BO1641+BN1641+BM1641+#REF!+#REF!+BG1641+BF1641+#REF!+BC1641+#REF!+#REF!+AY1641+#REF!+#REF!+#REF!+#REF!+AS1641+#REF!+#REF!+#REF!+#REF!+AM1641+AK1641+#REF!+#REF!+#REF!+AF1641+AD1641+AC1641+AB1641+BL1641+AA1641+Z1641+Y1641+X1641+U1641+T1641+S1641+R1641+Q1641+P1641+O1641+N1641+M1641+L1641+K1641+J1641+I1641+H1641</f>
        <v>#REF!</v>
      </c>
    </row>
    <row r="1642" spans="1:70" hidden="1">
      <c r="A1642" s="6" t="s">
        <v>7210</v>
      </c>
      <c r="B1642" s="6" t="s">
        <v>7409</v>
      </c>
      <c r="C1642" s="6" t="s">
        <v>7</v>
      </c>
      <c r="D1642" s="6" t="s">
        <v>8180</v>
      </c>
      <c r="E1642" s="6" t="s">
        <v>8194</v>
      </c>
      <c r="F1642" s="6" t="s">
        <v>2390</v>
      </c>
      <c r="G1642" s="6"/>
      <c r="H1642" s="1"/>
      <c r="I1642" s="5"/>
      <c r="J1642" s="5"/>
      <c r="K1642" s="1"/>
      <c r="L1642" s="5"/>
      <c r="M1642" s="5"/>
      <c r="N1642" s="26"/>
      <c r="O1642" s="1"/>
      <c r="P1642" s="1"/>
      <c r="Q1642" s="1"/>
      <c r="R1642" s="1"/>
      <c r="S1642" s="1"/>
      <c r="T1642" s="1"/>
      <c r="U1642" s="1"/>
      <c r="V1642" s="5"/>
      <c r="W1642" s="5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37" t="e">
        <f>BQ1642+BP1642+BO1642+BN1642+BM1642+#REF!+#REF!+BG1642+BF1642+#REF!+BC1642+#REF!+#REF!+AY1642+#REF!+#REF!+#REF!+#REF!+AS1642+#REF!+#REF!+#REF!+#REF!+AM1642+AK1642+#REF!+#REF!+#REF!+AF1642+AD1642+AC1642+AB1642+BL1642+AA1642+Z1642+Y1642+X1642+U1642+T1642+S1642+R1642+Q1642+P1642+O1642+N1642+M1642+L1642+K1642+J1642+I1642+H1642</f>
        <v>#REF!</v>
      </c>
    </row>
    <row r="1643" spans="1:70" hidden="1">
      <c r="A1643" s="6" t="s">
        <v>2555</v>
      </c>
      <c r="B1643" s="6" t="s">
        <v>2556</v>
      </c>
      <c r="C1643" s="6" t="s">
        <v>7</v>
      </c>
      <c r="D1643" s="6" t="s">
        <v>8180</v>
      </c>
      <c r="E1643" s="6" t="s">
        <v>13</v>
      </c>
      <c r="F1643" s="6" t="s">
        <v>2390</v>
      </c>
      <c r="G1643" s="6"/>
      <c r="H1643" s="1"/>
      <c r="I1643" s="5"/>
      <c r="J1643" s="5"/>
      <c r="K1643" s="1"/>
      <c r="L1643" s="5"/>
      <c r="M1643" s="5"/>
      <c r="N1643" s="26"/>
      <c r="O1643" s="1"/>
      <c r="P1643" s="1"/>
      <c r="Q1643" s="1"/>
      <c r="R1643" s="1"/>
      <c r="S1643" s="1"/>
      <c r="T1643" s="1"/>
      <c r="U1643" s="1"/>
      <c r="V1643" s="5"/>
      <c r="W1643" s="5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37" t="e">
        <f>BQ1643+BP1643+BO1643+BN1643+BM1643+#REF!+#REF!+BG1643+BF1643+#REF!+BC1643+#REF!+#REF!+AY1643+#REF!+#REF!+#REF!+#REF!+AS1643+#REF!+#REF!+#REF!+#REF!+AM1643+AK1643+#REF!+#REF!+#REF!+AF1643+AD1643+AC1643+AB1643+BL1643+AA1643+Z1643+Y1643+X1643+U1643+T1643+S1643+R1643+Q1643+P1643+O1643+N1643+M1643+L1643+K1643+J1643+I1643+H1643</f>
        <v>#REF!</v>
      </c>
    </row>
    <row r="1644" spans="1:70" hidden="1">
      <c r="A1644" s="6" t="s">
        <v>2557</v>
      </c>
      <c r="B1644" s="6" t="s">
        <v>2558</v>
      </c>
      <c r="C1644" s="6" t="s">
        <v>7</v>
      </c>
      <c r="D1644" s="6" t="s">
        <v>18</v>
      </c>
      <c r="E1644" s="6" t="s">
        <v>13</v>
      </c>
      <c r="F1644" s="6" t="s">
        <v>2390</v>
      </c>
      <c r="G1644" s="6"/>
      <c r="H1644" s="1"/>
      <c r="I1644" s="5"/>
      <c r="J1644" s="5"/>
      <c r="K1644" s="1"/>
      <c r="L1644" s="5"/>
      <c r="M1644" s="5"/>
      <c r="N1644" s="26"/>
      <c r="O1644" s="1"/>
      <c r="P1644" s="1"/>
      <c r="Q1644" s="1"/>
      <c r="R1644" s="1"/>
      <c r="S1644" s="1"/>
      <c r="T1644" s="1"/>
      <c r="U1644" s="1"/>
      <c r="V1644" s="5"/>
      <c r="W1644" s="5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37" t="e">
        <f>BQ1644+BP1644+BO1644+BN1644+BM1644+#REF!+#REF!+BG1644+BF1644+#REF!+BC1644+#REF!+#REF!+AY1644+#REF!+#REF!+#REF!+#REF!+AS1644+#REF!+#REF!+#REF!+#REF!+AM1644+AK1644+#REF!+#REF!+#REF!+AF1644+AD1644+AC1644+AB1644+BL1644+AA1644+Z1644+Y1644+X1644+U1644+T1644+S1644+R1644+Q1644+P1644+O1644+N1644+M1644+L1644+K1644+J1644+I1644+H1644</f>
        <v>#REF!</v>
      </c>
    </row>
    <row r="1645" spans="1:70" hidden="1">
      <c r="A1645" s="6" t="s">
        <v>2559</v>
      </c>
      <c r="B1645" s="6" t="s">
        <v>2560</v>
      </c>
      <c r="C1645" s="6" t="s">
        <v>7</v>
      </c>
      <c r="D1645" s="6" t="s">
        <v>18</v>
      </c>
      <c r="E1645" s="6" t="s">
        <v>13</v>
      </c>
      <c r="F1645" s="6" t="s">
        <v>2390</v>
      </c>
      <c r="G1645" s="6"/>
      <c r="H1645" s="1"/>
      <c r="I1645" s="5"/>
      <c r="J1645" s="5"/>
      <c r="K1645" s="1"/>
      <c r="L1645" s="5"/>
      <c r="M1645" s="5"/>
      <c r="N1645" s="26"/>
      <c r="O1645" s="1"/>
      <c r="P1645" s="1"/>
      <c r="Q1645" s="1"/>
      <c r="R1645" s="1"/>
      <c r="S1645" s="1"/>
      <c r="T1645" s="1"/>
      <c r="U1645" s="1"/>
      <c r="V1645" s="5"/>
      <c r="W1645" s="5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37" t="e">
        <f>BQ1645+BP1645+BO1645+BN1645+BM1645+#REF!+#REF!+BG1645+BF1645+#REF!+BC1645+#REF!+#REF!+AY1645+#REF!+#REF!+#REF!+#REF!+AS1645+#REF!+#REF!+#REF!+#REF!+AM1645+AK1645+#REF!+#REF!+#REF!+AF1645+AD1645+AC1645+AB1645+BL1645+AA1645+Z1645+Y1645+X1645+U1645+T1645+S1645+R1645+Q1645+P1645+O1645+N1645+M1645+L1645+K1645+J1645+I1645+H1645</f>
        <v>#REF!</v>
      </c>
    </row>
    <row r="1646" spans="1:70" hidden="1">
      <c r="A1646" s="6" t="s">
        <v>2561</v>
      </c>
      <c r="B1646" s="6" t="s">
        <v>2562</v>
      </c>
      <c r="C1646" s="6" t="s">
        <v>7</v>
      </c>
      <c r="D1646" s="6" t="s">
        <v>18</v>
      </c>
      <c r="E1646" s="6" t="s">
        <v>13</v>
      </c>
      <c r="F1646" s="6" t="s">
        <v>2390</v>
      </c>
      <c r="G1646" s="6"/>
      <c r="H1646" s="1"/>
      <c r="I1646" s="5"/>
      <c r="J1646" s="5"/>
      <c r="K1646" s="1"/>
      <c r="L1646" s="5"/>
      <c r="M1646" s="5"/>
      <c r="N1646" s="26"/>
      <c r="O1646" s="1"/>
      <c r="P1646" s="1"/>
      <c r="Q1646" s="1"/>
      <c r="R1646" s="1"/>
      <c r="S1646" s="1"/>
      <c r="T1646" s="1"/>
      <c r="U1646" s="1"/>
      <c r="V1646" s="5"/>
      <c r="W1646" s="5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37" t="e">
        <f>BQ1646+BP1646+BO1646+BN1646+BM1646+#REF!+#REF!+BG1646+BF1646+#REF!+BC1646+#REF!+#REF!+AY1646+#REF!+#REF!+#REF!+#REF!+AS1646+#REF!+#REF!+#REF!+#REF!+AM1646+AK1646+#REF!+#REF!+#REF!+AF1646+AD1646+AC1646+AB1646+BL1646+AA1646+Z1646+Y1646+X1646+U1646+T1646+S1646+R1646+Q1646+P1646+O1646+N1646+M1646+L1646+K1646+J1646+I1646+H1646</f>
        <v>#REF!</v>
      </c>
    </row>
    <row r="1647" spans="1:70" hidden="1">
      <c r="A1647" s="6" t="s">
        <v>2912</v>
      </c>
      <c r="B1647" s="6" t="s">
        <v>2913</v>
      </c>
      <c r="C1647" s="6" t="s">
        <v>151</v>
      </c>
      <c r="D1647" s="6"/>
      <c r="E1647" s="6" t="s">
        <v>152</v>
      </c>
      <c r="F1647" s="6" t="s">
        <v>2390</v>
      </c>
      <c r="G1647" s="6"/>
      <c r="H1647" s="1"/>
      <c r="I1647" s="5"/>
      <c r="J1647" s="5"/>
      <c r="K1647" s="1"/>
      <c r="L1647" s="5"/>
      <c r="M1647" s="5"/>
      <c r="N1647" s="26"/>
      <c r="O1647" s="1"/>
      <c r="P1647" s="1"/>
      <c r="Q1647" s="1"/>
      <c r="R1647" s="1"/>
      <c r="S1647" s="1"/>
      <c r="T1647" s="1"/>
      <c r="U1647" s="1"/>
      <c r="V1647" s="5"/>
      <c r="W1647" s="5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37" t="e">
        <f>BQ1647+BP1647+BO1647+BN1647+BM1647+#REF!+#REF!+BG1647+BF1647+#REF!+BC1647+#REF!+#REF!+AY1647+#REF!+#REF!+#REF!+#REF!+AS1647+#REF!+#REF!+#REF!+#REF!+AM1647+AK1647+#REF!+#REF!+#REF!+AF1647+AD1647+AC1647+AB1647+BL1647+AA1647+Z1647+Y1647+X1647+U1647+T1647+S1647+R1647+Q1647+P1647+O1647+N1647+M1647+L1647+K1647+J1647+I1647+H1647</f>
        <v>#REF!</v>
      </c>
    </row>
    <row r="1648" spans="1:70" hidden="1">
      <c r="A1648" s="6" t="s">
        <v>6700</v>
      </c>
      <c r="B1648" s="6" t="s">
        <v>7757</v>
      </c>
      <c r="C1648" s="6" t="s">
        <v>151</v>
      </c>
      <c r="D1648" s="6"/>
      <c r="E1648" s="6" t="s">
        <v>8186</v>
      </c>
      <c r="F1648" s="6" t="s">
        <v>2390</v>
      </c>
      <c r="G1648" s="6"/>
      <c r="H1648" s="1"/>
      <c r="I1648" s="5"/>
      <c r="J1648" s="5"/>
      <c r="K1648" s="1"/>
      <c r="L1648" s="5"/>
      <c r="M1648" s="5"/>
      <c r="N1648" s="26"/>
      <c r="O1648" s="1"/>
      <c r="P1648" s="1"/>
      <c r="Q1648" s="1"/>
      <c r="R1648" s="1"/>
      <c r="S1648" s="1"/>
      <c r="T1648" s="1"/>
      <c r="U1648" s="1"/>
      <c r="V1648" s="5"/>
      <c r="W1648" s="5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37" t="e">
        <f>BQ1648+BP1648+BO1648+BN1648+BM1648+#REF!+#REF!+BG1648+BF1648+#REF!+BC1648+#REF!+#REF!+AY1648+#REF!+#REF!+#REF!+#REF!+AS1648+#REF!+#REF!+#REF!+#REF!+AM1648+AK1648+#REF!+#REF!+#REF!+AF1648+AD1648+AC1648+AB1648+BL1648+AA1648+Z1648+Y1648+X1648+U1648+T1648+S1648+R1648+Q1648+P1648+O1648+N1648+M1648+L1648+K1648+J1648+I1648+H1648</f>
        <v>#REF!</v>
      </c>
    </row>
    <row r="1649" spans="1:70" hidden="1">
      <c r="A1649" s="6" t="s">
        <v>6701</v>
      </c>
      <c r="B1649" s="6" t="s">
        <v>7758</v>
      </c>
      <c r="C1649" s="6" t="s">
        <v>151</v>
      </c>
      <c r="D1649" s="6"/>
      <c r="E1649" s="6" t="s">
        <v>8186</v>
      </c>
      <c r="F1649" s="6" t="s">
        <v>2390</v>
      </c>
      <c r="G1649" s="6"/>
      <c r="H1649" s="1"/>
      <c r="I1649" s="5"/>
      <c r="J1649" s="5"/>
      <c r="K1649" s="1"/>
      <c r="L1649" s="5"/>
      <c r="M1649" s="5"/>
      <c r="N1649" s="26"/>
      <c r="O1649" s="1"/>
      <c r="P1649" s="1"/>
      <c r="Q1649" s="1"/>
      <c r="R1649" s="1"/>
      <c r="S1649" s="1"/>
      <c r="T1649" s="1"/>
      <c r="U1649" s="1"/>
      <c r="V1649" s="5"/>
      <c r="W1649" s="5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37" t="e">
        <f>BQ1649+BP1649+BO1649+BN1649+BM1649+#REF!+#REF!+BG1649+BF1649+#REF!+BC1649+#REF!+#REF!+AY1649+#REF!+#REF!+#REF!+#REF!+AS1649+#REF!+#REF!+#REF!+#REF!+AM1649+AK1649+#REF!+#REF!+#REF!+AF1649+AD1649+AC1649+AB1649+BL1649+AA1649+Z1649+Y1649+X1649+U1649+T1649+S1649+R1649+Q1649+P1649+O1649+N1649+M1649+L1649+K1649+J1649+I1649+H1649</f>
        <v>#REF!</v>
      </c>
    </row>
    <row r="1650" spans="1:70" hidden="1">
      <c r="A1650" s="6" t="s">
        <v>2914</v>
      </c>
      <c r="B1650" s="6" t="s">
        <v>2915</v>
      </c>
      <c r="C1650" s="6" t="s">
        <v>151</v>
      </c>
      <c r="D1650" s="6"/>
      <c r="E1650" s="6" t="s">
        <v>152</v>
      </c>
      <c r="F1650" s="6" t="s">
        <v>2390</v>
      </c>
      <c r="G1650" s="6"/>
      <c r="H1650" s="1"/>
      <c r="I1650" s="5"/>
      <c r="J1650" s="5"/>
      <c r="K1650" s="1"/>
      <c r="L1650" s="5"/>
      <c r="M1650" s="5"/>
      <c r="N1650" s="26"/>
      <c r="O1650" s="1"/>
      <c r="P1650" s="1"/>
      <c r="Q1650" s="1"/>
      <c r="R1650" s="1"/>
      <c r="S1650" s="1"/>
      <c r="T1650" s="1"/>
      <c r="U1650" s="1"/>
      <c r="V1650" s="5"/>
      <c r="W1650" s="5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37" t="e">
        <f>BQ1650+BP1650+BO1650+BN1650+BM1650+#REF!+#REF!+BG1650+BF1650+#REF!+BC1650+#REF!+#REF!+AY1650+#REF!+#REF!+#REF!+#REF!+AS1650+#REF!+#REF!+#REF!+#REF!+AM1650+AK1650+#REF!+#REF!+#REF!+AF1650+AD1650+AC1650+AB1650+BL1650+AA1650+Z1650+Y1650+X1650+U1650+T1650+S1650+R1650+Q1650+P1650+O1650+N1650+M1650+L1650+K1650+J1650+I1650+H1650</f>
        <v>#REF!</v>
      </c>
    </row>
    <row r="1651" spans="1:70" hidden="1">
      <c r="A1651" s="6" t="s">
        <v>6702</v>
      </c>
      <c r="B1651" s="6" t="s">
        <v>7759</v>
      </c>
      <c r="C1651" s="6" t="s">
        <v>151</v>
      </c>
      <c r="D1651" s="6"/>
      <c r="E1651" s="6" t="s">
        <v>8186</v>
      </c>
      <c r="F1651" s="6" t="s">
        <v>2390</v>
      </c>
      <c r="G1651" s="6"/>
      <c r="H1651" s="1"/>
      <c r="I1651" s="5"/>
      <c r="J1651" s="5"/>
      <c r="K1651" s="1"/>
      <c r="L1651" s="5"/>
      <c r="M1651" s="5"/>
      <c r="N1651" s="26"/>
      <c r="O1651" s="1"/>
      <c r="P1651" s="1"/>
      <c r="Q1651" s="1"/>
      <c r="R1651" s="1"/>
      <c r="S1651" s="1"/>
      <c r="T1651" s="1"/>
      <c r="U1651" s="1"/>
      <c r="V1651" s="5"/>
      <c r="W1651" s="5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37" t="e">
        <f>BQ1651+BP1651+BO1651+BN1651+BM1651+#REF!+#REF!+BG1651+BF1651+#REF!+BC1651+#REF!+#REF!+AY1651+#REF!+#REF!+#REF!+#REF!+AS1651+#REF!+#REF!+#REF!+#REF!+AM1651+AK1651+#REF!+#REF!+#REF!+AF1651+AD1651+AC1651+AB1651+BL1651+AA1651+Z1651+Y1651+X1651+U1651+T1651+S1651+R1651+Q1651+P1651+O1651+N1651+M1651+L1651+K1651+J1651+I1651+H1651</f>
        <v>#REF!</v>
      </c>
    </row>
    <row r="1652" spans="1:70" hidden="1">
      <c r="A1652" s="6" t="s">
        <v>2916</v>
      </c>
      <c r="B1652" s="6" t="s">
        <v>2917</v>
      </c>
      <c r="C1652" s="6" t="s">
        <v>151</v>
      </c>
      <c r="D1652" s="6"/>
      <c r="E1652" s="6" t="s">
        <v>152</v>
      </c>
      <c r="F1652" s="6" t="s">
        <v>2390</v>
      </c>
      <c r="G1652" s="6"/>
      <c r="H1652" s="1"/>
      <c r="I1652" s="5"/>
      <c r="J1652" s="5"/>
      <c r="K1652" s="1"/>
      <c r="L1652" s="5"/>
      <c r="M1652" s="5"/>
      <c r="N1652" s="26"/>
      <c r="O1652" s="1"/>
      <c r="P1652" s="1"/>
      <c r="Q1652" s="1"/>
      <c r="R1652" s="1"/>
      <c r="S1652" s="1"/>
      <c r="T1652" s="1"/>
      <c r="U1652" s="1"/>
      <c r="V1652" s="5"/>
      <c r="W1652" s="5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37" t="e">
        <f>BQ1652+BP1652+BO1652+BN1652+BM1652+#REF!+#REF!+BG1652+BF1652+#REF!+BC1652+#REF!+#REF!+AY1652+#REF!+#REF!+#REF!+#REF!+AS1652+#REF!+#REF!+#REF!+#REF!+AM1652+AK1652+#REF!+#REF!+#REF!+AF1652+AD1652+AC1652+AB1652+BL1652+AA1652+Z1652+Y1652+X1652+U1652+T1652+S1652+R1652+Q1652+P1652+O1652+N1652+M1652+L1652+K1652+J1652+I1652+H1652</f>
        <v>#REF!</v>
      </c>
    </row>
    <row r="1653" spans="1:70" hidden="1">
      <c r="A1653" s="6" t="s">
        <v>6703</v>
      </c>
      <c r="B1653" s="6" t="s">
        <v>7760</v>
      </c>
      <c r="C1653" s="6" t="s">
        <v>151</v>
      </c>
      <c r="D1653" s="6"/>
      <c r="E1653" s="6" t="s">
        <v>8186</v>
      </c>
      <c r="F1653" s="6" t="s">
        <v>2390</v>
      </c>
      <c r="G1653" s="6"/>
      <c r="H1653" s="1"/>
      <c r="I1653" s="5"/>
      <c r="J1653" s="5"/>
      <c r="K1653" s="1"/>
      <c r="L1653" s="5"/>
      <c r="M1653" s="5"/>
      <c r="N1653" s="26"/>
      <c r="O1653" s="1"/>
      <c r="P1653" s="1"/>
      <c r="Q1653" s="1"/>
      <c r="R1653" s="1"/>
      <c r="S1653" s="1"/>
      <c r="T1653" s="1"/>
      <c r="U1653" s="1"/>
      <c r="V1653" s="5"/>
      <c r="W1653" s="5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37" t="e">
        <f>BQ1653+BP1653+BO1653+BN1653+BM1653+#REF!+#REF!+BG1653+BF1653+#REF!+BC1653+#REF!+#REF!+AY1653+#REF!+#REF!+#REF!+#REF!+AS1653+#REF!+#REF!+#REF!+#REF!+AM1653+AK1653+#REF!+#REF!+#REF!+AF1653+AD1653+AC1653+AB1653+BL1653+AA1653+Z1653+Y1653+X1653+U1653+T1653+S1653+R1653+Q1653+P1653+O1653+N1653+M1653+L1653+K1653+J1653+I1653+H1653</f>
        <v>#REF!</v>
      </c>
    </row>
    <row r="1654" spans="1:70" hidden="1">
      <c r="A1654" s="6" t="s">
        <v>2918</v>
      </c>
      <c r="B1654" s="6" t="s">
        <v>2919</v>
      </c>
      <c r="C1654" s="6" t="s">
        <v>151</v>
      </c>
      <c r="D1654" s="6"/>
      <c r="E1654" s="6" t="s">
        <v>152</v>
      </c>
      <c r="F1654" s="6" t="s">
        <v>2390</v>
      </c>
      <c r="G1654" s="6"/>
      <c r="H1654" s="1"/>
      <c r="I1654" s="5"/>
      <c r="J1654" s="1"/>
      <c r="K1654" s="1"/>
      <c r="L1654" s="5"/>
      <c r="M1654" s="5"/>
      <c r="N1654" s="26"/>
      <c r="O1654" s="1"/>
      <c r="P1654" s="1"/>
      <c r="Q1654" s="1"/>
      <c r="R1654" s="1"/>
      <c r="S1654" s="1"/>
      <c r="T1654" s="1"/>
      <c r="U1654" s="1"/>
      <c r="V1654" s="5"/>
      <c r="W1654" s="5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37" t="e">
        <f>BQ1654+BP1654+BO1654+BN1654+BM1654+#REF!+#REF!+BG1654+BF1654+#REF!+BC1654+#REF!+#REF!+AY1654+#REF!+#REF!+#REF!+#REF!+AS1654+#REF!+#REF!+#REF!+#REF!+AM1654+AK1654+#REF!+#REF!+#REF!+AF1654+AD1654+AC1654+AB1654+BL1654+AA1654+Z1654+Y1654+X1654+U1654+T1654+S1654+R1654+Q1654+P1654+O1654+N1654+M1654+L1654+K1654+J1654+I1654+H1654</f>
        <v>#REF!</v>
      </c>
    </row>
    <row r="1655" spans="1:70" hidden="1">
      <c r="A1655" s="6" t="s">
        <v>2920</v>
      </c>
      <c r="B1655" s="6" t="s">
        <v>2921</v>
      </c>
      <c r="C1655" s="6" t="s">
        <v>151</v>
      </c>
      <c r="D1655" s="6"/>
      <c r="E1655" s="6" t="s">
        <v>152</v>
      </c>
      <c r="F1655" s="6" t="s">
        <v>2390</v>
      </c>
      <c r="G1655" s="6"/>
      <c r="H1655" s="1"/>
      <c r="I1655" s="5"/>
      <c r="J1655" s="5"/>
      <c r="K1655" s="1"/>
      <c r="L1655" s="5"/>
      <c r="M1655" s="5"/>
      <c r="N1655" s="26"/>
      <c r="O1655" s="1"/>
      <c r="P1655" s="1"/>
      <c r="Q1655" s="1"/>
      <c r="R1655" s="1"/>
      <c r="S1655" s="1"/>
      <c r="T1655" s="1"/>
      <c r="U1655" s="1"/>
      <c r="V1655" s="5"/>
      <c r="W1655" s="5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37" t="e">
        <f>BQ1655+BP1655+BO1655+BN1655+BM1655+#REF!+#REF!+BG1655+BF1655+#REF!+BC1655+#REF!+#REF!+AY1655+#REF!+#REF!+#REF!+#REF!+AS1655+#REF!+#REF!+#REF!+#REF!+AM1655+AK1655+#REF!+#REF!+#REF!+AF1655+AD1655+AC1655+AB1655+BL1655+AA1655+Z1655+Y1655+X1655+U1655+T1655+S1655+R1655+Q1655+P1655+O1655+N1655+M1655+L1655+K1655+J1655+I1655+H1655</f>
        <v>#REF!</v>
      </c>
    </row>
    <row r="1656" spans="1:70" hidden="1">
      <c r="A1656" s="6" t="s">
        <v>2922</v>
      </c>
      <c r="B1656" s="6" t="s">
        <v>2923</v>
      </c>
      <c r="C1656" s="6" t="s">
        <v>151</v>
      </c>
      <c r="D1656" s="6"/>
      <c r="E1656" s="6" t="s">
        <v>152</v>
      </c>
      <c r="F1656" s="6" t="s">
        <v>2390</v>
      </c>
      <c r="G1656" s="6"/>
      <c r="H1656" s="1"/>
      <c r="I1656" s="5"/>
      <c r="J1656" s="5"/>
      <c r="K1656" s="1"/>
      <c r="L1656" s="5"/>
      <c r="M1656" s="5"/>
      <c r="N1656" s="26"/>
      <c r="O1656" s="1"/>
      <c r="P1656" s="1"/>
      <c r="Q1656" s="1"/>
      <c r="R1656" s="1"/>
      <c r="S1656" s="1"/>
      <c r="T1656" s="1"/>
      <c r="U1656" s="1"/>
      <c r="V1656" s="5"/>
      <c r="W1656" s="5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37" t="e">
        <f>BQ1656+BP1656+BO1656+BN1656+BM1656+#REF!+#REF!+BG1656+BF1656+#REF!+BC1656+#REF!+#REF!+AY1656+#REF!+#REF!+#REF!+#REF!+AS1656+#REF!+#REF!+#REF!+#REF!+AM1656+AK1656+#REF!+#REF!+#REF!+AF1656+AD1656+AC1656+AB1656+BL1656+AA1656+Z1656+Y1656+X1656+U1656+T1656+S1656+R1656+Q1656+P1656+O1656+N1656+M1656+L1656+K1656+J1656+I1656+H1656</f>
        <v>#REF!</v>
      </c>
    </row>
    <row r="1657" spans="1:70" hidden="1">
      <c r="A1657" s="6" t="s">
        <v>2924</v>
      </c>
      <c r="B1657" s="6" t="s">
        <v>2925</v>
      </c>
      <c r="C1657" s="6" t="s">
        <v>151</v>
      </c>
      <c r="D1657" s="6"/>
      <c r="E1657" s="6" t="s">
        <v>152</v>
      </c>
      <c r="F1657" s="6" t="s">
        <v>2390</v>
      </c>
      <c r="G1657" s="6"/>
      <c r="H1657" s="1"/>
      <c r="I1657" s="5"/>
      <c r="J1657" s="5"/>
      <c r="K1657" s="1"/>
      <c r="L1657" s="5"/>
      <c r="M1657" s="5"/>
      <c r="N1657" s="26"/>
      <c r="O1657" s="1"/>
      <c r="P1657" s="1"/>
      <c r="Q1657" s="1"/>
      <c r="R1657" s="1"/>
      <c r="S1657" s="1"/>
      <c r="T1657" s="1"/>
      <c r="U1657" s="1"/>
      <c r="V1657" s="5"/>
      <c r="W1657" s="5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37" t="e">
        <f>BQ1657+BP1657+BO1657+BN1657+BM1657+#REF!+#REF!+BG1657+BF1657+#REF!+BC1657+#REF!+#REF!+AY1657+#REF!+#REF!+#REF!+#REF!+AS1657+#REF!+#REF!+#REF!+#REF!+AM1657+AK1657+#REF!+#REF!+#REF!+AF1657+AD1657+AC1657+AB1657+BL1657+AA1657+Z1657+Y1657+X1657+U1657+T1657+S1657+R1657+Q1657+P1657+O1657+N1657+M1657+L1657+K1657+J1657+I1657+H1657</f>
        <v>#REF!</v>
      </c>
    </row>
    <row r="1658" spans="1:70" hidden="1">
      <c r="A1658" s="6" t="s">
        <v>2926</v>
      </c>
      <c r="B1658" s="6" t="s">
        <v>2927</v>
      </c>
      <c r="C1658" s="6" t="s">
        <v>151</v>
      </c>
      <c r="D1658" s="6"/>
      <c r="E1658" s="6" t="s">
        <v>152</v>
      </c>
      <c r="F1658" s="6" t="s">
        <v>2390</v>
      </c>
      <c r="G1658" s="6"/>
      <c r="H1658" s="1"/>
      <c r="I1658" s="5"/>
      <c r="J1658" s="5"/>
      <c r="K1658" s="1"/>
      <c r="L1658" s="5"/>
      <c r="M1658" s="5"/>
      <c r="N1658" s="26"/>
      <c r="O1658" s="1"/>
      <c r="P1658" s="1"/>
      <c r="Q1658" s="1"/>
      <c r="R1658" s="1"/>
      <c r="S1658" s="1"/>
      <c r="T1658" s="1"/>
      <c r="U1658" s="1"/>
      <c r="V1658" s="5"/>
      <c r="W1658" s="5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37" t="e">
        <f>BQ1658+BP1658+BO1658+BN1658+BM1658+#REF!+#REF!+BG1658+BF1658+#REF!+BC1658+#REF!+#REF!+AY1658+#REF!+#REF!+#REF!+#REF!+AS1658+#REF!+#REF!+#REF!+#REF!+AM1658+AK1658+#REF!+#REF!+#REF!+AF1658+AD1658+AC1658+AB1658+BL1658+AA1658+Z1658+Y1658+X1658+U1658+T1658+S1658+R1658+Q1658+P1658+O1658+N1658+M1658+L1658+K1658+J1658+I1658+H1658</f>
        <v>#REF!</v>
      </c>
    </row>
    <row r="1659" spans="1:70" hidden="1">
      <c r="A1659" s="6" t="s">
        <v>6704</v>
      </c>
      <c r="B1659" s="6" t="s">
        <v>7761</v>
      </c>
      <c r="C1659" s="6" t="s">
        <v>151</v>
      </c>
      <c r="D1659" s="6"/>
      <c r="E1659" s="6" t="s">
        <v>8186</v>
      </c>
      <c r="F1659" s="6" t="s">
        <v>2390</v>
      </c>
      <c r="G1659" s="6"/>
      <c r="H1659" s="1"/>
      <c r="I1659" s="5"/>
      <c r="J1659" s="5"/>
      <c r="K1659" s="1"/>
      <c r="L1659" s="5"/>
      <c r="M1659" s="5"/>
      <c r="N1659" s="26"/>
      <c r="O1659" s="1"/>
      <c r="P1659" s="1"/>
      <c r="Q1659" s="1"/>
      <c r="R1659" s="1"/>
      <c r="S1659" s="1"/>
      <c r="T1659" s="1"/>
      <c r="U1659" s="1"/>
      <c r="V1659" s="5"/>
      <c r="W1659" s="5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37" t="e">
        <f>BQ1659+BP1659+BO1659+BN1659+BM1659+#REF!+#REF!+BG1659+BF1659+#REF!+BC1659+#REF!+#REF!+AY1659+#REF!+#REF!+#REF!+#REF!+AS1659+#REF!+#REF!+#REF!+#REF!+AM1659+AK1659+#REF!+#REF!+#REF!+AF1659+AD1659+AC1659+AB1659+BL1659+AA1659+Z1659+Y1659+X1659+U1659+T1659+S1659+R1659+Q1659+P1659+O1659+N1659+M1659+L1659+K1659+J1659+I1659+H1659</f>
        <v>#REF!</v>
      </c>
    </row>
    <row r="1660" spans="1:70" hidden="1">
      <c r="A1660" s="6" t="s">
        <v>2928</v>
      </c>
      <c r="B1660" s="6" t="s">
        <v>2929</v>
      </c>
      <c r="C1660" s="6" t="s">
        <v>151</v>
      </c>
      <c r="D1660" s="6"/>
      <c r="E1660" s="6" t="s">
        <v>152</v>
      </c>
      <c r="F1660" s="6" t="s">
        <v>2390</v>
      </c>
      <c r="G1660" s="6"/>
      <c r="H1660" s="1"/>
      <c r="I1660" s="5"/>
      <c r="J1660" s="5"/>
      <c r="K1660" s="1"/>
      <c r="L1660" s="5"/>
      <c r="M1660" s="5"/>
      <c r="N1660" s="26"/>
      <c r="O1660" s="1"/>
      <c r="P1660" s="1"/>
      <c r="Q1660" s="1"/>
      <c r="R1660" s="1"/>
      <c r="S1660" s="1"/>
      <c r="T1660" s="1"/>
      <c r="U1660" s="1"/>
      <c r="V1660" s="5"/>
      <c r="W1660" s="5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37" t="e">
        <f>BQ1660+BP1660+BO1660+BN1660+BM1660+#REF!+#REF!+BG1660+BF1660+#REF!+BC1660+#REF!+#REF!+AY1660+#REF!+#REF!+#REF!+#REF!+AS1660+#REF!+#REF!+#REF!+#REF!+AM1660+AK1660+#REF!+#REF!+#REF!+AF1660+AD1660+AC1660+AB1660+BL1660+AA1660+Z1660+Y1660+X1660+U1660+T1660+S1660+R1660+Q1660+P1660+O1660+N1660+M1660+L1660+K1660+J1660+I1660+H1660</f>
        <v>#REF!</v>
      </c>
    </row>
    <row r="1661" spans="1:70" hidden="1">
      <c r="A1661" s="6" t="s">
        <v>6705</v>
      </c>
      <c r="B1661" s="6" t="s">
        <v>7762</v>
      </c>
      <c r="C1661" s="6" t="s">
        <v>151</v>
      </c>
      <c r="D1661" s="6"/>
      <c r="E1661" s="6" t="s">
        <v>8192</v>
      </c>
      <c r="F1661" s="6" t="s">
        <v>2390</v>
      </c>
      <c r="G1661" s="6"/>
      <c r="H1661" s="1"/>
      <c r="I1661" s="5"/>
      <c r="J1661" s="5"/>
      <c r="K1661" s="1"/>
      <c r="L1661" s="5"/>
      <c r="M1661" s="5"/>
      <c r="N1661" s="26"/>
      <c r="O1661" s="1"/>
      <c r="P1661" s="1"/>
      <c r="Q1661" s="1"/>
      <c r="R1661" s="1"/>
      <c r="S1661" s="1"/>
      <c r="T1661" s="1"/>
      <c r="U1661" s="1"/>
      <c r="V1661" s="5"/>
      <c r="W1661" s="5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37" t="e">
        <f>BQ1661+BP1661+BO1661+BN1661+BM1661+#REF!+#REF!+BG1661+BF1661+#REF!+BC1661+#REF!+#REF!+AY1661+#REF!+#REF!+#REF!+#REF!+AS1661+#REF!+#REF!+#REF!+#REF!+AM1661+AK1661+#REF!+#REF!+#REF!+AF1661+AD1661+AC1661+AB1661+BL1661+AA1661+Z1661+Y1661+X1661+U1661+T1661+S1661+R1661+Q1661+P1661+O1661+N1661+M1661+L1661+K1661+J1661+I1661+H1661</f>
        <v>#REF!</v>
      </c>
    </row>
    <row r="1662" spans="1:70" hidden="1">
      <c r="A1662" s="6" t="s">
        <v>6706</v>
      </c>
      <c r="B1662" s="6" t="s">
        <v>7763</v>
      </c>
      <c r="C1662" s="6" t="s">
        <v>151</v>
      </c>
      <c r="D1662" s="6"/>
      <c r="E1662" s="6" t="s">
        <v>8186</v>
      </c>
      <c r="F1662" s="6" t="s">
        <v>2390</v>
      </c>
      <c r="G1662" s="6"/>
      <c r="H1662" s="1"/>
      <c r="I1662" s="5"/>
      <c r="J1662" s="5"/>
      <c r="K1662" s="1"/>
      <c r="L1662" s="5"/>
      <c r="M1662" s="5"/>
      <c r="N1662" s="26"/>
      <c r="O1662" s="1"/>
      <c r="P1662" s="1"/>
      <c r="Q1662" s="1"/>
      <c r="R1662" s="1"/>
      <c r="S1662" s="1"/>
      <c r="T1662" s="1"/>
      <c r="U1662" s="1"/>
      <c r="V1662" s="5"/>
      <c r="W1662" s="5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37" t="e">
        <f>BQ1662+BP1662+BO1662+BN1662+BM1662+#REF!+#REF!+BG1662+BF1662+#REF!+BC1662+#REF!+#REF!+AY1662+#REF!+#REF!+#REF!+#REF!+AS1662+#REF!+#REF!+#REF!+#REF!+AM1662+AK1662+#REF!+#REF!+#REF!+AF1662+AD1662+AC1662+AB1662+BL1662+AA1662+Z1662+Y1662+X1662+U1662+T1662+S1662+R1662+Q1662+P1662+O1662+N1662+M1662+L1662+K1662+J1662+I1662+H1662</f>
        <v>#REF!</v>
      </c>
    </row>
    <row r="1663" spans="1:70" hidden="1">
      <c r="A1663" s="6" t="s">
        <v>2563</v>
      </c>
      <c r="B1663" s="6" t="s">
        <v>2564</v>
      </c>
      <c r="C1663" s="6" t="s">
        <v>7</v>
      </c>
      <c r="D1663" s="6" t="s">
        <v>18</v>
      </c>
      <c r="E1663" s="6" t="s">
        <v>21</v>
      </c>
      <c r="F1663" s="6" t="s">
        <v>2390</v>
      </c>
      <c r="G1663" s="6"/>
      <c r="H1663" s="1"/>
      <c r="I1663" s="5"/>
      <c r="J1663" s="5"/>
      <c r="K1663" s="1"/>
      <c r="L1663" s="5"/>
      <c r="M1663" s="5"/>
      <c r="N1663" s="26"/>
      <c r="O1663" s="1"/>
      <c r="P1663" s="1"/>
      <c r="Q1663" s="1"/>
      <c r="R1663" s="1"/>
      <c r="S1663" s="1"/>
      <c r="T1663" s="1"/>
      <c r="U1663" s="1"/>
      <c r="V1663" s="5"/>
      <c r="W1663" s="5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37" t="e">
        <f>BQ1663+BP1663+BO1663+BN1663+BM1663+#REF!+#REF!+BG1663+BF1663+#REF!+BC1663+#REF!+#REF!+AY1663+#REF!+#REF!+#REF!+#REF!+AS1663+#REF!+#REF!+#REF!+#REF!+AM1663+AK1663+#REF!+#REF!+#REF!+AF1663+AD1663+AC1663+AB1663+BL1663+AA1663+Z1663+Y1663+X1663+U1663+T1663+S1663+R1663+Q1663+P1663+O1663+N1663+M1663+L1663+K1663+J1663+I1663+H1663</f>
        <v>#REF!</v>
      </c>
    </row>
    <row r="1664" spans="1:70" hidden="1">
      <c r="A1664" s="6" t="s">
        <v>2565</v>
      </c>
      <c r="B1664" s="6" t="s">
        <v>2566</v>
      </c>
      <c r="C1664" s="6" t="s">
        <v>7</v>
      </c>
      <c r="D1664" s="6" t="s">
        <v>8180</v>
      </c>
      <c r="E1664" s="6" t="s">
        <v>13</v>
      </c>
      <c r="F1664" s="6" t="s">
        <v>2390</v>
      </c>
      <c r="G1664" s="6"/>
      <c r="H1664" s="1"/>
      <c r="I1664" s="5"/>
      <c r="J1664" s="5"/>
      <c r="K1664" s="1"/>
      <c r="L1664" s="5"/>
      <c r="M1664" s="5"/>
      <c r="N1664" s="26"/>
      <c r="O1664" s="1"/>
      <c r="P1664" s="1"/>
      <c r="Q1664" s="1"/>
      <c r="R1664" s="1"/>
      <c r="S1664" s="1"/>
      <c r="T1664" s="1"/>
      <c r="U1664" s="1"/>
      <c r="V1664" s="5"/>
      <c r="W1664" s="5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37" t="e">
        <f>BQ1664+BP1664+BO1664+BN1664+BM1664+#REF!+#REF!+BG1664+BF1664+#REF!+BC1664+#REF!+#REF!+AY1664+#REF!+#REF!+#REF!+#REF!+AS1664+#REF!+#REF!+#REF!+#REF!+AM1664+AK1664+#REF!+#REF!+#REF!+AF1664+AD1664+AC1664+AB1664+BL1664+AA1664+Z1664+Y1664+X1664+U1664+T1664+S1664+R1664+Q1664+P1664+O1664+N1664+M1664+L1664+K1664+J1664+I1664+H1664</f>
        <v>#REF!</v>
      </c>
    </row>
    <row r="1665" spans="1:70" hidden="1">
      <c r="A1665" s="6" t="s">
        <v>6707</v>
      </c>
      <c r="B1665" s="6" t="s">
        <v>6708</v>
      </c>
      <c r="C1665" s="6" t="s">
        <v>151</v>
      </c>
      <c r="D1665" s="6"/>
      <c r="E1665" s="6" t="s">
        <v>8186</v>
      </c>
      <c r="F1665" s="6" t="s">
        <v>2390</v>
      </c>
      <c r="G1665" s="6"/>
      <c r="H1665" s="1"/>
      <c r="I1665" s="5"/>
      <c r="J1665" s="5"/>
      <c r="K1665" s="1"/>
      <c r="L1665" s="5"/>
      <c r="M1665" s="5"/>
      <c r="N1665" s="26"/>
      <c r="O1665" s="1"/>
      <c r="P1665" s="1"/>
      <c r="Q1665" s="1"/>
      <c r="R1665" s="1"/>
      <c r="S1665" s="1"/>
      <c r="T1665" s="1"/>
      <c r="U1665" s="1"/>
      <c r="V1665" s="5"/>
      <c r="W1665" s="5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37" t="e">
        <f>BQ1665+BP1665+BO1665+BN1665+BM1665+#REF!+#REF!+BG1665+BF1665+#REF!+BC1665+#REF!+#REF!+AY1665+#REF!+#REF!+#REF!+#REF!+AS1665+#REF!+#REF!+#REF!+#REF!+AM1665+AK1665+#REF!+#REF!+#REF!+AF1665+AD1665+AC1665+AB1665+BL1665+AA1665+Z1665+Y1665+X1665+U1665+T1665+S1665+R1665+Q1665+P1665+O1665+N1665+M1665+L1665+K1665+J1665+I1665+H1665</f>
        <v>#REF!</v>
      </c>
    </row>
    <row r="1666" spans="1:70" hidden="1">
      <c r="A1666" s="6" t="s">
        <v>6709</v>
      </c>
      <c r="B1666" s="6" t="s">
        <v>7764</v>
      </c>
      <c r="C1666" s="6" t="s">
        <v>151</v>
      </c>
      <c r="D1666" s="6"/>
      <c r="E1666" s="6" t="s">
        <v>8186</v>
      </c>
      <c r="F1666" s="6" t="s">
        <v>2390</v>
      </c>
      <c r="G1666" s="6"/>
      <c r="H1666" s="1"/>
      <c r="I1666" s="5"/>
      <c r="J1666" s="5"/>
      <c r="K1666" s="1"/>
      <c r="L1666" s="5"/>
      <c r="M1666" s="5"/>
      <c r="N1666" s="26"/>
      <c r="O1666" s="1"/>
      <c r="P1666" s="1"/>
      <c r="Q1666" s="1"/>
      <c r="R1666" s="1"/>
      <c r="S1666" s="1"/>
      <c r="T1666" s="1"/>
      <c r="U1666" s="1"/>
      <c r="V1666" s="5"/>
      <c r="W1666" s="5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37" t="e">
        <f>BQ1666+BP1666+BO1666+BN1666+BM1666+#REF!+#REF!+BG1666+BF1666+#REF!+BC1666+#REF!+#REF!+AY1666+#REF!+#REF!+#REF!+#REF!+AS1666+#REF!+#REF!+#REF!+#REF!+AM1666+AK1666+#REF!+#REF!+#REF!+AF1666+AD1666+AC1666+AB1666+BL1666+AA1666+Z1666+Y1666+X1666+U1666+T1666+S1666+R1666+Q1666+P1666+O1666+N1666+M1666+L1666+K1666+J1666+I1666+H1666</f>
        <v>#REF!</v>
      </c>
    </row>
    <row r="1667" spans="1:70" hidden="1">
      <c r="A1667" s="6" t="s">
        <v>2567</v>
      </c>
      <c r="B1667" s="6" t="s">
        <v>2568</v>
      </c>
      <c r="C1667" s="6" t="s">
        <v>7</v>
      </c>
      <c r="D1667" s="6" t="s">
        <v>18</v>
      </c>
      <c r="E1667" s="6" t="s">
        <v>13</v>
      </c>
      <c r="F1667" s="6" t="s">
        <v>2390</v>
      </c>
      <c r="G1667" s="6"/>
      <c r="H1667" s="1"/>
      <c r="I1667" s="5"/>
      <c r="J1667" s="5"/>
      <c r="K1667" s="1"/>
      <c r="L1667" s="5"/>
      <c r="M1667" s="5"/>
      <c r="N1667" s="26"/>
      <c r="O1667" s="1"/>
      <c r="P1667" s="1"/>
      <c r="Q1667" s="1"/>
      <c r="R1667" s="1"/>
      <c r="S1667" s="1"/>
      <c r="T1667" s="1"/>
      <c r="U1667" s="1"/>
      <c r="V1667" s="5"/>
      <c r="W1667" s="5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37" t="e">
        <f>BQ1667+BP1667+BO1667+BN1667+BM1667+#REF!+#REF!+BG1667+BF1667+#REF!+BC1667+#REF!+#REF!+AY1667+#REF!+#REF!+#REF!+#REF!+AS1667+#REF!+#REF!+#REF!+#REF!+AM1667+AK1667+#REF!+#REF!+#REF!+AF1667+AD1667+AC1667+AB1667+BL1667+AA1667+Z1667+Y1667+X1667+U1667+T1667+S1667+R1667+Q1667+P1667+O1667+N1667+M1667+L1667+K1667+J1667+I1667+H1667</f>
        <v>#REF!</v>
      </c>
    </row>
    <row r="1668" spans="1:70" hidden="1">
      <c r="A1668" s="6" t="s">
        <v>2569</v>
      </c>
      <c r="B1668" s="6" t="s">
        <v>2570</v>
      </c>
      <c r="C1668" s="6" t="s">
        <v>7</v>
      </c>
      <c r="D1668" s="6" t="s">
        <v>67</v>
      </c>
      <c r="E1668" s="6" t="s">
        <v>67</v>
      </c>
      <c r="F1668" s="6" t="s">
        <v>2390</v>
      </c>
      <c r="G1668" s="6"/>
      <c r="H1668" s="1"/>
      <c r="I1668" s="5"/>
      <c r="J1668" s="5"/>
      <c r="K1668" s="1"/>
      <c r="L1668" s="5"/>
      <c r="M1668" s="5"/>
      <c r="N1668" s="26"/>
      <c r="O1668" s="1"/>
      <c r="P1668" s="1"/>
      <c r="Q1668" s="1"/>
      <c r="R1668" s="1"/>
      <c r="S1668" s="1"/>
      <c r="T1668" s="1"/>
      <c r="U1668" s="1"/>
      <c r="V1668" s="5"/>
      <c r="W1668" s="5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37" t="e">
        <f>BQ1668+BP1668+BO1668+BN1668+BM1668+#REF!+#REF!+BG1668+BF1668+#REF!+BC1668+#REF!+#REF!+AY1668+#REF!+#REF!+#REF!+#REF!+AS1668+#REF!+#REF!+#REF!+#REF!+AM1668+AK1668+#REF!+#REF!+#REF!+AF1668+AD1668+AC1668+AB1668+BL1668+AA1668+Z1668+Y1668+X1668+U1668+T1668+S1668+R1668+Q1668+P1668+O1668+N1668+M1668+L1668+K1668+J1668+I1668+H1668</f>
        <v>#REF!</v>
      </c>
    </row>
    <row r="1669" spans="1:70" hidden="1">
      <c r="A1669" s="6" t="s">
        <v>2571</v>
      </c>
      <c r="B1669" s="6" t="s">
        <v>2572</v>
      </c>
      <c r="C1669" s="6" t="s">
        <v>7</v>
      </c>
      <c r="D1669" s="6" t="s">
        <v>67</v>
      </c>
      <c r="E1669" s="6" t="s">
        <v>67</v>
      </c>
      <c r="F1669" s="6" t="s">
        <v>2390</v>
      </c>
      <c r="G1669" s="6"/>
      <c r="H1669" s="1"/>
      <c r="I1669" s="5"/>
      <c r="J1669" s="5"/>
      <c r="K1669" s="1"/>
      <c r="L1669" s="5"/>
      <c r="M1669" s="5"/>
      <c r="N1669" s="26"/>
      <c r="O1669" s="1"/>
      <c r="P1669" s="1"/>
      <c r="Q1669" s="1"/>
      <c r="R1669" s="1"/>
      <c r="S1669" s="1"/>
      <c r="T1669" s="1"/>
      <c r="U1669" s="1"/>
      <c r="V1669" s="5"/>
      <c r="W1669" s="5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37" t="e">
        <f>BQ1669+BP1669+BO1669+BN1669+BM1669+#REF!+#REF!+BG1669+BF1669+#REF!+BC1669+#REF!+#REF!+AY1669+#REF!+#REF!+#REF!+#REF!+AS1669+#REF!+#REF!+#REF!+#REF!+AM1669+AK1669+#REF!+#REF!+#REF!+AF1669+AD1669+AC1669+AB1669+BL1669+AA1669+Z1669+Y1669+X1669+U1669+T1669+S1669+R1669+Q1669+P1669+O1669+N1669+M1669+L1669+K1669+J1669+I1669+H1669</f>
        <v>#REF!</v>
      </c>
    </row>
    <row r="1670" spans="1:70" hidden="1">
      <c r="A1670" s="6" t="s">
        <v>2573</v>
      </c>
      <c r="B1670" s="6" t="s">
        <v>2574</v>
      </c>
      <c r="C1670" s="6" t="s">
        <v>7</v>
      </c>
      <c r="D1670" s="6" t="s">
        <v>67</v>
      </c>
      <c r="E1670" s="6" t="s">
        <v>67</v>
      </c>
      <c r="F1670" s="6" t="s">
        <v>2390</v>
      </c>
      <c r="G1670" s="6"/>
      <c r="H1670" s="1"/>
      <c r="I1670" s="5"/>
      <c r="J1670" s="5"/>
      <c r="K1670" s="1"/>
      <c r="L1670" s="5"/>
      <c r="M1670" s="5"/>
      <c r="N1670" s="26"/>
      <c r="O1670" s="1"/>
      <c r="P1670" s="1"/>
      <c r="Q1670" s="1"/>
      <c r="R1670" s="1"/>
      <c r="S1670" s="1"/>
      <c r="T1670" s="1"/>
      <c r="U1670" s="1"/>
      <c r="V1670" s="5"/>
      <c r="W1670" s="5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37" t="e">
        <f>BQ1670+BP1670+BO1670+BN1670+BM1670+#REF!+#REF!+BG1670+BF1670+#REF!+BC1670+#REF!+#REF!+AY1670+#REF!+#REF!+#REF!+#REF!+AS1670+#REF!+#REF!+#REF!+#REF!+AM1670+AK1670+#REF!+#REF!+#REF!+AF1670+AD1670+AC1670+AB1670+BL1670+AA1670+Z1670+Y1670+X1670+U1670+T1670+S1670+R1670+Q1670+P1670+O1670+N1670+M1670+L1670+K1670+J1670+I1670+H1670</f>
        <v>#REF!</v>
      </c>
    </row>
    <row r="1671" spans="1:70" hidden="1">
      <c r="A1671" s="6" t="s">
        <v>2930</v>
      </c>
      <c r="B1671" s="6" t="s">
        <v>2931</v>
      </c>
      <c r="C1671" s="6" t="s">
        <v>151</v>
      </c>
      <c r="D1671" s="6"/>
      <c r="E1671" s="6" t="s">
        <v>152</v>
      </c>
      <c r="F1671" s="6" t="s">
        <v>2390</v>
      </c>
      <c r="G1671" s="6"/>
      <c r="H1671" s="1"/>
      <c r="I1671" s="5"/>
      <c r="J1671" s="5"/>
      <c r="K1671" s="1"/>
      <c r="L1671" s="5"/>
      <c r="M1671" s="5"/>
      <c r="N1671" s="26"/>
      <c r="O1671" s="1"/>
      <c r="P1671" s="1"/>
      <c r="Q1671" s="1"/>
      <c r="R1671" s="1"/>
      <c r="S1671" s="1"/>
      <c r="T1671" s="1"/>
      <c r="U1671" s="1"/>
      <c r="V1671" s="5"/>
      <c r="W1671" s="5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37" t="e">
        <f>BQ1671+BP1671+BO1671+BN1671+BM1671+#REF!+#REF!+BG1671+BF1671+#REF!+BC1671+#REF!+#REF!+AY1671+#REF!+#REF!+#REF!+#REF!+AS1671+#REF!+#REF!+#REF!+#REF!+AM1671+AK1671+#REF!+#REF!+#REF!+AF1671+AD1671+AC1671+AB1671+BL1671+AA1671+Z1671+Y1671+X1671+U1671+T1671+S1671+R1671+Q1671+P1671+O1671+N1671+M1671+L1671+K1671+J1671+I1671+H1671</f>
        <v>#REF!</v>
      </c>
    </row>
    <row r="1672" spans="1:70" hidden="1">
      <c r="A1672" s="6" t="s">
        <v>2932</v>
      </c>
      <c r="B1672" s="6" t="s">
        <v>2933</v>
      </c>
      <c r="C1672" s="6" t="s">
        <v>151</v>
      </c>
      <c r="D1672" s="6"/>
      <c r="E1672" s="6" t="s">
        <v>152</v>
      </c>
      <c r="F1672" s="6" t="s">
        <v>2390</v>
      </c>
      <c r="G1672" s="6"/>
      <c r="H1672" s="1"/>
      <c r="I1672" s="5"/>
      <c r="J1672" s="5"/>
      <c r="K1672" s="1"/>
      <c r="L1672" s="5"/>
      <c r="M1672" s="5"/>
      <c r="N1672" s="26"/>
      <c r="O1672" s="1"/>
      <c r="P1672" s="1"/>
      <c r="Q1672" s="1"/>
      <c r="R1672" s="1"/>
      <c r="S1672" s="1"/>
      <c r="T1672" s="1"/>
      <c r="U1672" s="1"/>
      <c r="V1672" s="5"/>
      <c r="W1672" s="5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37" t="e">
        <f>BQ1672+BP1672+BO1672+BN1672+BM1672+#REF!+#REF!+BG1672+BF1672+#REF!+BC1672+#REF!+#REF!+AY1672+#REF!+#REF!+#REF!+#REF!+AS1672+#REF!+#REF!+#REF!+#REF!+AM1672+AK1672+#REF!+#REF!+#REF!+AF1672+AD1672+AC1672+AB1672+BL1672+AA1672+Z1672+Y1672+X1672+U1672+T1672+S1672+R1672+Q1672+P1672+O1672+N1672+M1672+L1672+K1672+J1672+I1672+H1672</f>
        <v>#REF!</v>
      </c>
    </row>
    <row r="1673" spans="1:70" hidden="1">
      <c r="A1673" s="6" t="s">
        <v>2575</v>
      </c>
      <c r="B1673" s="6" t="s">
        <v>2576</v>
      </c>
      <c r="C1673" s="6" t="s">
        <v>7</v>
      </c>
      <c r="D1673" s="6" t="s">
        <v>67</v>
      </c>
      <c r="E1673" s="6" t="s">
        <v>67</v>
      </c>
      <c r="F1673" s="6" t="s">
        <v>2390</v>
      </c>
      <c r="G1673" s="6"/>
      <c r="H1673" s="1"/>
      <c r="I1673" s="5"/>
      <c r="J1673" s="5"/>
      <c r="K1673" s="1"/>
      <c r="L1673" s="5"/>
      <c r="M1673" s="5"/>
      <c r="N1673" s="26"/>
      <c r="O1673" s="1"/>
      <c r="P1673" s="1"/>
      <c r="Q1673" s="1"/>
      <c r="R1673" s="1"/>
      <c r="S1673" s="1"/>
      <c r="T1673" s="1"/>
      <c r="U1673" s="1"/>
      <c r="V1673" s="5"/>
      <c r="W1673" s="5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37" t="e">
        <f>BQ1673+BP1673+BO1673+BN1673+BM1673+#REF!+#REF!+BG1673+BF1673+#REF!+BC1673+#REF!+#REF!+AY1673+#REF!+#REF!+#REF!+#REF!+AS1673+#REF!+#REF!+#REF!+#REF!+AM1673+AK1673+#REF!+#REF!+#REF!+AF1673+AD1673+AC1673+AB1673+BL1673+AA1673+Z1673+Y1673+X1673+U1673+T1673+S1673+R1673+Q1673+P1673+O1673+N1673+M1673+L1673+K1673+J1673+I1673+H1673</f>
        <v>#REF!</v>
      </c>
    </row>
    <row r="1674" spans="1:70" hidden="1">
      <c r="A1674" s="6" t="s">
        <v>2934</v>
      </c>
      <c r="B1674" s="6" t="s">
        <v>2935</v>
      </c>
      <c r="C1674" s="6" t="s">
        <v>151</v>
      </c>
      <c r="D1674" s="6"/>
      <c r="E1674" s="6" t="s">
        <v>152</v>
      </c>
      <c r="F1674" s="6" t="s">
        <v>2390</v>
      </c>
      <c r="G1674" s="6"/>
      <c r="H1674" s="1"/>
      <c r="I1674" s="5"/>
      <c r="J1674" s="5"/>
      <c r="K1674" s="1"/>
      <c r="L1674" s="5"/>
      <c r="M1674" s="5"/>
      <c r="N1674" s="26"/>
      <c r="O1674" s="1"/>
      <c r="P1674" s="1"/>
      <c r="Q1674" s="1"/>
      <c r="R1674" s="1"/>
      <c r="S1674" s="1"/>
      <c r="T1674" s="1"/>
      <c r="U1674" s="1"/>
      <c r="V1674" s="5"/>
      <c r="W1674" s="5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37" t="e">
        <f>BQ1674+BP1674+BO1674+BN1674+BM1674+#REF!+#REF!+BG1674+BF1674+#REF!+BC1674+#REF!+#REF!+AY1674+#REF!+#REF!+#REF!+#REF!+AS1674+#REF!+#REF!+#REF!+#REF!+AM1674+AK1674+#REF!+#REF!+#REF!+AF1674+AD1674+AC1674+AB1674+BL1674+AA1674+Z1674+Y1674+X1674+U1674+T1674+S1674+R1674+Q1674+P1674+O1674+N1674+M1674+L1674+K1674+J1674+I1674+H1674</f>
        <v>#REF!</v>
      </c>
    </row>
    <row r="1675" spans="1:70" hidden="1">
      <c r="A1675" s="6" t="s">
        <v>2577</v>
      </c>
      <c r="B1675" s="6" t="s">
        <v>2578</v>
      </c>
      <c r="C1675" s="6" t="s">
        <v>7</v>
      </c>
      <c r="D1675" s="6" t="s">
        <v>67</v>
      </c>
      <c r="E1675" s="6" t="s">
        <v>67</v>
      </c>
      <c r="F1675" s="6" t="s">
        <v>2390</v>
      </c>
      <c r="G1675" s="6"/>
      <c r="H1675" s="1"/>
      <c r="I1675" s="5"/>
      <c r="J1675" s="5"/>
      <c r="K1675" s="1"/>
      <c r="L1675" s="5"/>
      <c r="M1675" s="5"/>
      <c r="N1675" s="26"/>
      <c r="O1675" s="1"/>
      <c r="P1675" s="1"/>
      <c r="Q1675" s="1"/>
      <c r="R1675" s="1"/>
      <c r="S1675" s="1"/>
      <c r="T1675" s="1"/>
      <c r="U1675" s="1"/>
      <c r="V1675" s="5"/>
      <c r="W1675" s="5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37" t="e">
        <f>BQ1675+BP1675+BO1675+BN1675+BM1675+#REF!+#REF!+BG1675+BF1675+#REF!+BC1675+#REF!+#REF!+AY1675+#REF!+#REF!+#REF!+#REF!+AS1675+#REF!+#REF!+#REF!+#REF!+AM1675+AK1675+#REF!+#REF!+#REF!+AF1675+AD1675+AC1675+AB1675+BL1675+AA1675+Z1675+Y1675+X1675+U1675+T1675+S1675+R1675+Q1675+P1675+O1675+N1675+M1675+L1675+K1675+J1675+I1675+H1675</f>
        <v>#REF!</v>
      </c>
    </row>
    <row r="1676" spans="1:70" hidden="1">
      <c r="A1676" s="6" t="s">
        <v>2579</v>
      </c>
      <c r="B1676" s="6" t="s">
        <v>2580</v>
      </c>
      <c r="C1676" s="6" t="s">
        <v>7</v>
      </c>
      <c r="D1676" s="6" t="s">
        <v>67</v>
      </c>
      <c r="E1676" s="6" t="s">
        <v>67</v>
      </c>
      <c r="F1676" s="6" t="s">
        <v>2390</v>
      </c>
      <c r="G1676" s="6"/>
      <c r="H1676" s="1"/>
      <c r="I1676" s="5"/>
      <c r="J1676" s="5"/>
      <c r="K1676" s="1"/>
      <c r="L1676" s="5"/>
      <c r="M1676" s="5"/>
      <c r="N1676" s="26"/>
      <c r="O1676" s="1"/>
      <c r="P1676" s="1"/>
      <c r="Q1676" s="1"/>
      <c r="R1676" s="1"/>
      <c r="S1676" s="1"/>
      <c r="T1676" s="1"/>
      <c r="U1676" s="1"/>
      <c r="V1676" s="5"/>
      <c r="W1676" s="5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37" t="e">
        <f>BQ1676+BP1676+BO1676+BN1676+BM1676+#REF!+#REF!+BG1676+BF1676+#REF!+BC1676+#REF!+#REF!+AY1676+#REF!+#REF!+#REF!+#REF!+AS1676+#REF!+#REF!+#REF!+#REF!+AM1676+AK1676+#REF!+#REF!+#REF!+AF1676+AD1676+AC1676+AB1676+BL1676+AA1676+Z1676+Y1676+X1676+U1676+T1676+S1676+R1676+Q1676+P1676+O1676+N1676+M1676+L1676+K1676+J1676+I1676+H1676</f>
        <v>#REF!</v>
      </c>
    </row>
    <row r="1677" spans="1:70" hidden="1">
      <c r="A1677" s="6" t="s">
        <v>2581</v>
      </c>
      <c r="B1677" s="6" t="s">
        <v>2582</v>
      </c>
      <c r="C1677" s="6" t="s">
        <v>7</v>
      </c>
      <c r="D1677" s="6" t="s">
        <v>67</v>
      </c>
      <c r="E1677" s="6" t="s">
        <v>67</v>
      </c>
      <c r="F1677" s="6" t="s">
        <v>2390</v>
      </c>
      <c r="G1677" s="6"/>
      <c r="H1677" s="1"/>
      <c r="I1677" s="5"/>
      <c r="J1677" s="5"/>
      <c r="K1677" s="1"/>
      <c r="L1677" s="5"/>
      <c r="M1677" s="5"/>
      <c r="N1677" s="26"/>
      <c r="O1677" s="1"/>
      <c r="P1677" s="1"/>
      <c r="Q1677" s="1"/>
      <c r="R1677" s="1"/>
      <c r="S1677" s="1"/>
      <c r="T1677" s="1"/>
      <c r="U1677" s="1"/>
      <c r="V1677" s="5"/>
      <c r="W1677" s="5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37" t="e">
        <f>BQ1677+BP1677+BO1677+BN1677+BM1677+#REF!+#REF!+BG1677+BF1677+#REF!+BC1677+#REF!+#REF!+AY1677+#REF!+#REF!+#REF!+#REF!+AS1677+#REF!+#REF!+#REF!+#REF!+AM1677+AK1677+#REF!+#REF!+#REF!+AF1677+AD1677+AC1677+AB1677+BL1677+AA1677+Z1677+Y1677+X1677+U1677+T1677+S1677+R1677+Q1677+P1677+O1677+N1677+M1677+L1677+K1677+J1677+I1677+H1677</f>
        <v>#REF!</v>
      </c>
    </row>
    <row r="1678" spans="1:70" hidden="1">
      <c r="A1678" s="6" t="s">
        <v>2583</v>
      </c>
      <c r="B1678" s="6" t="s">
        <v>2584</v>
      </c>
      <c r="C1678" s="6" t="s">
        <v>7</v>
      </c>
      <c r="D1678" s="6" t="s">
        <v>18</v>
      </c>
      <c r="E1678" s="6" t="s">
        <v>13</v>
      </c>
      <c r="F1678" s="6" t="s">
        <v>2390</v>
      </c>
      <c r="G1678" s="6"/>
      <c r="H1678" s="1"/>
      <c r="I1678" s="5"/>
      <c r="J1678" s="5"/>
      <c r="K1678" s="1"/>
      <c r="L1678" s="5"/>
      <c r="M1678" s="5"/>
      <c r="N1678" s="26"/>
      <c r="O1678" s="1"/>
      <c r="P1678" s="1"/>
      <c r="Q1678" s="1"/>
      <c r="R1678" s="1"/>
      <c r="S1678" s="1"/>
      <c r="T1678" s="1"/>
      <c r="U1678" s="1"/>
      <c r="V1678" s="5"/>
      <c r="W1678" s="5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37" t="e">
        <f>BQ1678+BP1678+BO1678+BN1678+BM1678+#REF!+#REF!+BG1678+BF1678+#REF!+BC1678+#REF!+#REF!+AY1678+#REF!+#REF!+#REF!+#REF!+AS1678+#REF!+#REF!+#REF!+#REF!+AM1678+AK1678+#REF!+#REF!+#REF!+AF1678+AD1678+AC1678+AB1678+BL1678+AA1678+Z1678+Y1678+X1678+U1678+T1678+S1678+R1678+Q1678+P1678+O1678+N1678+M1678+L1678+K1678+J1678+I1678+H1678</f>
        <v>#REF!</v>
      </c>
    </row>
    <row r="1679" spans="1:70" hidden="1">
      <c r="A1679" s="6" t="s">
        <v>2936</v>
      </c>
      <c r="B1679" s="6" t="s">
        <v>2937</v>
      </c>
      <c r="C1679" s="6" t="s">
        <v>151</v>
      </c>
      <c r="D1679" s="6"/>
      <c r="E1679" s="6" t="s">
        <v>152</v>
      </c>
      <c r="F1679" s="6" t="s">
        <v>2390</v>
      </c>
      <c r="G1679" s="6"/>
      <c r="H1679" s="1"/>
      <c r="I1679" s="5"/>
      <c r="J1679" s="5"/>
      <c r="K1679" s="1"/>
      <c r="L1679" s="5"/>
      <c r="M1679" s="5"/>
      <c r="N1679" s="26"/>
      <c r="O1679" s="1"/>
      <c r="P1679" s="1"/>
      <c r="Q1679" s="1"/>
      <c r="R1679" s="1"/>
      <c r="S1679" s="1"/>
      <c r="T1679" s="1"/>
      <c r="U1679" s="1"/>
      <c r="V1679" s="5"/>
      <c r="W1679" s="5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37" t="e">
        <f>BQ1679+BP1679+BO1679+BN1679+BM1679+#REF!+#REF!+BG1679+BF1679+#REF!+BC1679+#REF!+#REF!+AY1679+#REF!+#REF!+#REF!+#REF!+AS1679+#REF!+#REF!+#REF!+#REF!+AM1679+AK1679+#REF!+#REF!+#REF!+AF1679+AD1679+AC1679+AB1679+BL1679+AA1679+Z1679+Y1679+X1679+U1679+T1679+S1679+R1679+Q1679+P1679+O1679+N1679+M1679+L1679+K1679+J1679+I1679+H1679</f>
        <v>#REF!</v>
      </c>
    </row>
    <row r="1680" spans="1:70" hidden="1">
      <c r="A1680" s="6" t="s">
        <v>2938</v>
      </c>
      <c r="B1680" s="6" t="s">
        <v>2939</v>
      </c>
      <c r="C1680" s="6" t="s">
        <v>151</v>
      </c>
      <c r="D1680" s="6"/>
      <c r="E1680" s="6" t="s">
        <v>152</v>
      </c>
      <c r="F1680" s="6" t="s">
        <v>2390</v>
      </c>
      <c r="G1680" s="6"/>
      <c r="H1680" s="1"/>
      <c r="I1680" s="5"/>
      <c r="J1680" s="5"/>
      <c r="K1680" s="1"/>
      <c r="L1680" s="5"/>
      <c r="M1680" s="5"/>
      <c r="N1680" s="26"/>
      <c r="O1680" s="1"/>
      <c r="P1680" s="1"/>
      <c r="Q1680" s="1"/>
      <c r="R1680" s="1"/>
      <c r="S1680" s="1"/>
      <c r="T1680" s="1"/>
      <c r="U1680" s="1"/>
      <c r="V1680" s="5"/>
      <c r="W1680" s="5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37" t="e">
        <f>BQ1680+BP1680+BO1680+BN1680+BM1680+#REF!+#REF!+BG1680+BF1680+#REF!+BC1680+#REF!+#REF!+AY1680+#REF!+#REF!+#REF!+#REF!+AS1680+#REF!+#REF!+#REF!+#REF!+AM1680+AK1680+#REF!+#REF!+#REF!+AF1680+AD1680+AC1680+AB1680+BL1680+AA1680+Z1680+Y1680+X1680+U1680+T1680+S1680+R1680+Q1680+P1680+O1680+N1680+M1680+L1680+K1680+J1680+I1680+H1680</f>
        <v>#REF!</v>
      </c>
    </row>
    <row r="1681" spans="1:70" hidden="1">
      <c r="A1681" s="6" t="s">
        <v>2940</v>
      </c>
      <c r="B1681" s="6" t="s">
        <v>2941</v>
      </c>
      <c r="C1681" s="6" t="s">
        <v>151</v>
      </c>
      <c r="D1681" s="6"/>
      <c r="E1681" s="6" t="s">
        <v>152</v>
      </c>
      <c r="F1681" s="6" t="s">
        <v>2390</v>
      </c>
      <c r="G1681" s="6"/>
      <c r="H1681" s="1"/>
      <c r="I1681" s="5"/>
      <c r="J1681" s="5"/>
      <c r="K1681" s="1"/>
      <c r="L1681" s="5"/>
      <c r="M1681" s="5"/>
      <c r="N1681" s="26"/>
      <c r="O1681" s="1"/>
      <c r="P1681" s="1"/>
      <c r="Q1681" s="1"/>
      <c r="R1681" s="1"/>
      <c r="S1681" s="1"/>
      <c r="T1681" s="1"/>
      <c r="U1681" s="1"/>
      <c r="V1681" s="5"/>
      <c r="W1681" s="5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37" t="e">
        <f>BQ1681+BP1681+BO1681+BN1681+BM1681+#REF!+#REF!+BG1681+BF1681+#REF!+BC1681+#REF!+#REF!+AY1681+#REF!+#REF!+#REF!+#REF!+AS1681+#REF!+#REF!+#REF!+#REF!+AM1681+AK1681+#REF!+#REF!+#REF!+AF1681+AD1681+AC1681+AB1681+BL1681+AA1681+Z1681+Y1681+X1681+U1681+T1681+S1681+R1681+Q1681+P1681+O1681+N1681+M1681+L1681+K1681+J1681+I1681+H1681</f>
        <v>#REF!</v>
      </c>
    </row>
    <row r="1682" spans="1:70" hidden="1">
      <c r="A1682" s="6" t="s">
        <v>7329</v>
      </c>
      <c r="B1682" s="6" t="s">
        <v>7765</v>
      </c>
      <c r="C1682" s="6" t="s">
        <v>151</v>
      </c>
      <c r="D1682" s="6"/>
      <c r="E1682" s="6" t="s">
        <v>8199</v>
      </c>
      <c r="F1682" s="6" t="s">
        <v>2390</v>
      </c>
      <c r="G1682" s="6"/>
      <c r="H1682" s="1"/>
      <c r="I1682" s="5"/>
      <c r="J1682" s="5"/>
      <c r="K1682" s="1"/>
      <c r="L1682" s="5"/>
      <c r="M1682" s="5"/>
      <c r="N1682" s="26"/>
      <c r="O1682" s="1"/>
      <c r="P1682" s="1"/>
      <c r="Q1682" s="1"/>
      <c r="R1682" s="1"/>
      <c r="S1682" s="1"/>
      <c r="T1682" s="1"/>
      <c r="U1682" s="1"/>
      <c r="V1682" s="5"/>
      <c r="W1682" s="5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37" t="e">
        <f>BQ1682+BP1682+BO1682+BN1682+BM1682+#REF!+#REF!+BG1682+BF1682+#REF!+BC1682+#REF!+#REF!+AY1682+#REF!+#REF!+#REF!+#REF!+AS1682+#REF!+#REF!+#REF!+#REF!+AM1682+AK1682+#REF!+#REF!+#REF!+AF1682+AD1682+AC1682+AB1682+BL1682+AA1682+Z1682+Y1682+X1682+U1682+T1682+S1682+R1682+Q1682+P1682+O1682+N1682+M1682+L1682+K1682+J1682+I1682+H1682</f>
        <v>#REF!</v>
      </c>
    </row>
    <row r="1683" spans="1:70" ht="15" hidden="1" customHeight="1">
      <c r="A1683" s="6" t="s">
        <v>2942</v>
      </c>
      <c r="B1683" s="6" t="s">
        <v>2943</v>
      </c>
      <c r="C1683" s="6" t="s">
        <v>151</v>
      </c>
      <c r="D1683" s="6"/>
      <c r="E1683" s="6" t="s">
        <v>152</v>
      </c>
      <c r="F1683" s="6" t="s">
        <v>2390</v>
      </c>
      <c r="G1683" s="6"/>
      <c r="H1683" s="1"/>
      <c r="I1683" s="5"/>
      <c r="J1683" s="5"/>
      <c r="K1683" s="1"/>
      <c r="L1683" s="5"/>
      <c r="M1683" s="5"/>
      <c r="N1683" s="26"/>
      <c r="O1683" s="1"/>
      <c r="P1683" s="1"/>
      <c r="Q1683" s="1"/>
      <c r="R1683" s="1"/>
      <c r="S1683" s="1"/>
      <c r="T1683" s="1"/>
      <c r="U1683" s="1"/>
      <c r="V1683" s="5"/>
      <c r="W1683" s="5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37" t="e">
        <f>BQ1683+BP1683+BO1683+BN1683+BM1683+#REF!+#REF!+BG1683+BF1683+#REF!+BC1683+#REF!+#REF!+AY1683+#REF!+#REF!+#REF!+#REF!+AS1683+#REF!+#REF!+#REF!+#REF!+AM1683+AK1683+#REF!+#REF!+#REF!+AF1683+AD1683+AC1683+AB1683+BL1683+AA1683+Z1683+Y1683+X1683+U1683+T1683+S1683+R1683+Q1683+P1683+O1683+N1683+M1683+L1683+K1683+J1683+I1683+H1683</f>
        <v>#REF!</v>
      </c>
    </row>
    <row r="1684" spans="1:70">
      <c r="A1684" s="7" t="s">
        <v>2585</v>
      </c>
      <c r="B1684" s="7" t="s">
        <v>2586</v>
      </c>
      <c r="C1684" s="7" t="s">
        <v>7</v>
      </c>
      <c r="D1684" s="7" t="s">
        <v>8180</v>
      </c>
      <c r="E1684" s="7" t="s">
        <v>21</v>
      </c>
      <c r="F1684" s="7" t="s">
        <v>2390</v>
      </c>
      <c r="G1684" s="25"/>
      <c r="H1684" s="1"/>
      <c r="I1684" s="5"/>
      <c r="J1684" s="5"/>
      <c r="K1684" s="1"/>
      <c r="L1684" s="5"/>
      <c r="M1684" s="5"/>
      <c r="N1684" s="26"/>
      <c r="O1684" s="1"/>
      <c r="P1684" s="1">
        <f>1000*16.95856</f>
        <v>16958.559999999998</v>
      </c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37">
        <f>BQ1684+BP1684+BO1684+BN1684+BM1684+BG1684+BF1684+BC1684+AY1684+AS1684+AM1684+AL1684+AK1684+AF1684+AE1684+AD1684+AC1684+AB1684+BK1684+BL1684+AA1684+Z1684+Y1684+X1684+V1684+U1684+T1684+S1684+R1684+Q1684+P1684+O1684+N1684+M1684+L1684+K1684+J1684+I1684+H1684+G1684+AX1684+W1684</f>
        <v>16958.559999999998</v>
      </c>
    </row>
    <row r="1685" spans="1:70" hidden="1">
      <c r="A1685" s="6" t="s">
        <v>2944</v>
      </c>
      <c r="B1685" s="6" t="s">
        <v>2945</v>
      </c>
      <c r="C1685" s="6" t="s">
        <v>151</v>
      </c>
      <c r="D1685" s="6"/>
      <c r="E1685" s="6" t="s">
        <v>152</v>
      </c>
      <c r="F1685" s="6" t="s">
        <v>2390</v>
      </c>
      <c r="G1685" s="6"/>
      <c r="H1685" s="1"/>
      <c r="I1685" s="5"/>
      <c r="J1685" s="1"/>
      <c r="K1685" s="1"/>
      <c r="L1685" s="5"/>
      <c r="M1685" s="5"/>
      <c r="N1685" s="26"/>
      <c r="O1685" s="1"/>
      <c r="P1685" s="1"/>
      <c r="Q1685" s="1"/>
      <c r="R1685" s="1"/>
      <c r="S1685" s="1"/>
      <c r="T1685" s="1"/>
      <c r="U1685" s="1"/>
      <c r="V1685" s="5"/>
      <c r="W1685" s="5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37" t="e">
        <f>BQ1685+BP1685+BO1685+BN1685+BM1685+#REF!+#REF!+BG1685+BF1685+#REF!+BC1685+#REF!+#REF!+AY1685+#REF!+#REF!+#REF!+#REF!+AS1685+#REF!+#REF!+#REF!+#REF!+AM1685+AK1685+#REF!+#REF!+#REF!+AF1685+AD1685+AC1685+AB1685+BL1685+AA1685+Z1685+Y1685+X1685+U1685+T1685+S1685+R1685+Q1685+P1685+O1685+N1685+M1685+L1685+K1685+J1685+I1685+H1685</f>
        <v>#REF!</v>
      </c>
    </row>
    <row r="1686" spans="1:70" hidden="1">
      <c r="A1686" s="6" t="s">
        <v>2946</v>
      </c>
      <c r="B1686" s="6" t="s">
        <v>7766</v>
      </c>
      <c r="C1686" s="6" t="s">
        <v>151</v>
      </c>
      <c r="D1686" s="6"/>
      <c r="E1686" s="6" t="s">
        <v>152</v>
      </c>
      <c r="F1686" s="6" t="s">
        <v>2390</v>
      </c>
      <c r="G1686" s="6"/>
      <c r="H1686" s="1"/>
      <c r="I1686" s="5"/>
      <c r="J1686" s="5"/>
      <c r="K1686" s="1"/>
      <c r="L1686" s="5"/>
      <c r="M1686" s="5"/>
      <c r="N1686" s="26"/>
      <c r="O1686" s="1"/>
      <c r="P1686" s="1"/>
      <c r="Q1686" s="1"/>
      <c r="R1686" s="1"/>
      <c r="S1686" s="1"/>
      <c r="T1686" s="1"/>
      <c r="U1686" s="1"/>
      <c r="V1686" s="5"/>
      <c r="W1686" s="5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37" t="e">
        <f>BQ1686+BP1686+BO1686+BN1686+BM1686+#REF!+#REF!+BG1686+BF1686+#REF!+BC1686+#REF!+#REF!+AY1686+#REF!+#REF!+#REF!+#REF!+AS1686+#REF!+#REF!+#REF!+#REF!+AM1686+AK1686+#REF!+#REF!+#REF!+AF1686+AD1686+AC1686+AB1686+BL1686+AA1686+Z1686+Y1686+X1686+U1686+T1686+S1686+R1686+Q1686+P1686+O1686+N1686+M1686+L1686+K1686+J1686+I1686+H1686</f>
        <v>#REF!</v>
      </c>
    </row>
    <row r="1687" spans="1:70" hidden="1">
      <c r="A1687" s="6" t="s">
        <v>6710</v>
      </c>
      <c r="B1687" s="6" t="s">
        <v>6639</v>
      </c>
      <c r="C1687" s="6" t="s">
        <v>151</v>
      </c>
      <c r="D1687" s="6"/>
      <c r="E1687" s="6" t="s">
        <v>8186</v>
      </c>
      <c r="F1687" s="6" t="s">
        <v>2390</v>
      </c>
      <c r="G1687" s="6"/>
      <c r="H1687" s="1"/>
      <c r="I1687" s="5"/>
      <c r="J1687" s="5"/>
      <c r="K1687" s="1"/>
      <c r="L1687" s="5"/>
      <c r="M1687" s="5"/>
      <c r="N1687" s="26"/>
      <c r="O1687" s="1"/>
      <c r="P1687" s="1"/>
      <c r="Q1687" s="1"/>
      <c r="R1687" s="1"/>
      <c r="S1687" s="1"/>
      <c r="T1687" s="1"/>
      <c r="U1687" s="1"/>
      <c r="V1687" s="5"/>
      <c r="W1687" s="5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37" t="e">
        <f>BQ1687+BP1687+BO1687+BN1687+BM1687+#REF!+#REF!+BG1687+BF1687+#REF!+BC1687+#REF!+#REF!+AY1687+#REF!+#REF!+#REF!+#REF!+AS1687+#REF!+#REF!+#REF!+#REF!+AM1687+AK1687+#REF!+#REF!+#REF!+AF1687+AD1687+AC1687+AB1687+BL1687+AA1687+Z1687+Y1687+X1687+U1687+T1687+S1687+R1687+Q1687+P1687+O1687+N1687+M1687+L1687+K1687+J1687+I1687+H1687</f>
        <v>#REF!</v>
      </c>
    </row>
    <row r="1688" spans="1:70" hidden="1">
      <c r="A1688" s="6" t="s">
        <v>2947</v>
      </c>
      <c r="B1688" s="6" t="s">
        <v>2948</v>
      </c>
      <c r="C1688" s="6" t="s">
        <v>151</v>
      </c>
      <c r="D1688" s="6"/>
      <c r="E1688" s="6" t="s">
        <v>152</v>
      </c>
      <c r="F1688" s="6" t="s">
        <v>2390</v>
      </c>
      <c r="G1688" s="6"/>
      <c r="H1688" s="1"/>
      <c r="I1688" s="5"/>
      <c r="J1688" s="5"/>
      <c r="K1688" s="1"/>
      <c r="L1688" s="5"/>
      <c r="M1688" s="5"/>
      <c r="N1688" s="26"/>
      <c r="O1688" s="1"/>
      <c r="P1688" s="1"/>
      <c r="Q1688" s="1"/>
      <c r="R1688" s="1"/>
      <c r="S1688" s="1"/>
      <c r="T1688" s="1"/>
      <c r="U1688" s="1"/>
      <c r="V1688" s="5"/>
      <c r="W1688" s="5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37" t="e">
        <f>BQ1688+BP1688+BO1688+BN1688+BM1688+#REF!+#REF!+BG1688+BF1688+#REF!+BC1688+#REF!+#REF!+AY1688+#REF!+#REF!+#REF!+#REF!+AS1688+#REF!+#REF!+#REF!+#REF!+AM1688+AK1688+#REF!+#REF!+#REF!+AF1688+AD1688+AC1688+AB1688+BL1688+AA1688+Z1688+Y1688+X1688+U1688+T1688+S1688+R1688+Q1688+P1688+O1688+N1688+M1688+L1688+K1688+J1688+I1688+H1688</f>
        <v>#REF!</v>
      </c>
    </row>
    <row r="1689" spans="1:70" hidden="1">
      <c r="A1689" s="6" t="s">
        <v>2949</v>
      </c>
      <c r="B1689" s="6" t="s">
        <v>2950</v>
      </c>
      <c r="C1689" s="6" t="s">
        <v>151</v>
      </c>
      <c r="D1689" s="6"/>
      <c r="E1689" s="6" t="s">
        <v>152</v>
      </c>
      <c r="F1689" s="6" t="s">
        <v>2390</v>
      </c>
      <c r="G1689" s="6"/>
      <c r="H1689" s="1"/>
      <c r="I1689" s="5"/>
      <c r="J1689" s="5"/>
      <c r="K1689" s="1"/>
      <c r="L1689" s="5"/>
      <c r="M1689" s="5"/>
      <c r="N1689" s="26"/>
      <c r="O1689" s="1"/>
      <c r="P1689" s="1"/>
      <c r="Q1689" s="1"/>
      <c r="R1689" s="1"/>
      <c r="S1689" s="1"/>
      <c r="T1689" s="1"/>
      <c r="U1689" s="1"/>
      <c r="V1689" s="5"/>
      <c r="W1689" s="5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37" t="e">
        <f>BQ1689+BP1689+BO1689+BN1689+BM1689+#REF!+#REF!+BG1689+BF1689+#REF!+BC1689+#REF!+#REF!+AY1689+#REF!+#REF!+#REF!+#REF!+AS1689+#REF!+#REF!+#REF!+#REF!+AM1689+AK1689+#REF!+#REF!+#REF!+AF1689+AD1689+AC1689+AB1689+BL1689+AA1689+Z1689+Y1689+X1689+U1689+T1689+S1689+R1689+Q1689+P1689+O1689+N1689+M1689+L1689+K1689+J1689+I1689+H1689</f>
        <v>#REF!</v>
      </c>
    </row>
    <row r="1690" spans="1:70" hidden="1">
      <c r="A1690" s="6" t="s">
        <v>2951</v>
      </c>
      <c r="B1690" s="6" t="s">
        <v>2952</v>
      </c>
      <c r="C1690" s="6" t="s">
        <v>151</v>
      </c>
      <c r="D1690" s="6"/>
      <c r="E1690" s="6" t="s">
        <v>152</v>
      </c>
      <c r="F1690" s="6" t="s">
        <v>2390</v>
      </c>
      <c r="G1690" s="6"/>
      <c r="H1690" s="1"/>
      <c r="I1690" s="5"/>
      <c r="J1690" s="5"/>
      <c r="K1690" s="1"/>
      <c r="L1690" s="5"/>
      <c r="M1690" s="5"/>
      <c r="N1690" s="26"/>
      <c r="O1690" s="1"/>
      <c r="P1690" s="1"/>
      <c r="Q1690" s="1"/>
      <c r="R1690" s="1"/>
      <c r="S1690" s="1"/>
      <c r="T1690" s="1"/>
      <c r="U1690" s="1"/>
      <c r="V1690" s="5"/>
      <c r="W1690" s="5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37" t="e">
        <f>BQ1690+BP1690+BO1690+BN1690+BM1690+#REF!+#REF!+BG1690+BF1690+#REF!+BC1690+#REF!+#REF!+AY1690+#REF!+#REF!+#REF!+#REF!+AS1690+#REF!+#REF!+#REF!+#REF!+AM1690+AK1690+#REF!+#REF!+#REF!+AF1690+AD1690+AC1690+AB1690+BL1690+AA1690+Z1690+Y1690+X1690+U1690+T1690+S1690+R1690+Q1690+P1690+O1690+N1690+M1690+L1690+K1690+J1690+I1690+H1690</f>
        <v>#REF!</v>
      </c>
    </row>
    <row r="1691" spans="1:70" hidden="1">
      <c r="A1691" s="7" t="s">
        <v>2587</v>
      </c>
      <c r="B1691" s="7" t="s">
        <v>2588</v>
      </c>
      <c r="C1691" s="7" t="s">
        <v>7</v>
      </c>
      <c r="D1691" s="7" t="s">
        <v>8180</v>
      </c>
      <c r="E1691" s="7" t="s">
        <v>21</v>
      </c>
      <c r="F1691" s="7" t="s">
        <v>2390</v>
      </c>
      <c r="G1691" s="25"/>
      <c r="H1691" s="1"/>
      <c r="I1691" s="5"/>
      <c r="J1691" s="5"/>
      <c r="K1691" s="1"/>
      <c r="L1691" s="5"/>
      <c r="M1691" s="5"/>
      <c r="N1691" s="26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37">
        <f>BQ1691+BP1691+BO1691+BN1691+BM1691+BG1691+BF1691+BC1691+AY1691+AS1691+AM1691+AL1691+AK1691+AF1691+AE1691+AD1691+AC1691+AB1691+++BK1691+BL1691+AA1691+Z1691+Y1691+X1691+V1691+U1691+T1691+S1691+R1691+Q1691+P1691+O1691+N1691+M1691+L1691+K1691+J1691+I1691+H1691+G1691</f>
        <v>0</v>
      </c>
    </row>
    <row r="1692" spans="1:70" hidden="1">
      <c r="A1692" s="6" t="s">
        <v>2589</v>
      </c>
      <c r="B1692" s="6" t="s">
        <v>2590</v>
      </c>
      <c r="C1692" s="6" t="s">
        <v>7</v>
      </c>
      <c r="D1692" s="6" t="s">
        <v>8180</v>
      </c>
      <c r="E1692" s="6" t="s">
        <v>21</v>
      </c>
      <c r="F1692" s="6" t="s">
        <v>2390</v>
      </c>
      <c r="G1692" s="6"/>
      <c r="H1692" s="1"/>
      <c r="I1692" s="5"/>
      <c r="J1692" s="5"/>
      <c r="K1692" s="1"/>
      <c r="L1692" s="5"/>
      <c r="M1692" s="5"/>
      <c r="N1692" s="26"/>
      <c r="O1692" s="1"/>
      <c r="P1692" s="1"/>
      <c r="Q1692" s="1"/>
      <c r="R1692" s="1"/>
      <c r="S1692" s="1"/>
      <c r="T1692" s="1"/>
      <c r="U1692" s="1"/>
      <c r="V1692" s="5"/>
      <c r="W1692" s="5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37" t="e">
        <f>BQ1692+BP1692+BO1692+BN1692+BM1692+#REF!+#REF!+BG1692+BF1692+#REF!+BC1692+#REF!+#REF!+AY1692+#REF!+#REF!+#REF!+#REF!+AS1692+#REF!+#REF!+#REF!+#REF!+AM1692+AK1692+#REF!+#REF!+#REF!+AF1692+AD1692+AC1692+AB1692+BL1692+AA1692+Z1692+Y1692+X1692+U1692+T1692+S1692+R1692+Q1692+P1692+O1692+N1692+M1692+L1692+K1692+J1692+I1692+H1692</f>
        <v>#REF!</v>
      </c>
    </row>
    <row r="1693" spans="1:70">
      <c r="A1693" s="6" t="s">
        <v>2591</v>
      </c>
      <c r="B1693" s="6" t="s">
        <v>2592</v>
      </c>
      <c r="C1693" s="6" t="s">
        <v>7</v>
      </c>
      <c r="D1693" s="6" t="s">
        <v>8180</v>
      </c>
      <c r="E1693" s="6" t="s">
        <v>21</v>
      </c>
      <c r="F1693" s="6" t="s">
        <v>2390</v>
      </c>
      <c r="G1693" s="6"/>
      <c r="H1693" s="1"/>
      <c r="I1693" s="5"/>
      <c r="J1693" s="5"/>
      <c r="K1693" s="1"/>
      <c r="L1693" s="5"/>
      <c r="M1693" s="5"/>
      <c r="N1693" s="26"/>
      <c r="O1693" s="1"/>
      <c r="P1693" s="1">
        <f>1000*7.7596</f>
        <v>7759.5999999999995</v>
      </c>
      <c r="Q1693" s="1"/>
      <c r="R1693" s="1"/>
      <c r="S1693" s="1"/>
      <c r="T1693" s="1"/>
      <c r="U1693" s="1"/>
      <c r="V1693" s="5"/>
      <c r="W1693" s="5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37">
        <f>BQ1693+BP1693+BO1693+BN1693+BM1693+BG1693+BF1693+BC1693+AY1693+AS1693+AM1693+AL1693+AK1693+AF1693+AE1693+AD1693+AC1693+AB1693+BK1693+BL1693+AA1693+Z1693+Y1693+X1693+V1693+U1693+T1693+S1693+R1693+Q1693+P1693+O1693+N1693+M1693+L1693+K1693+J1693+I1693+H1693+G1693+AX1693+W1693</f>
        <v>7759.5999999999995</v>
      </c>
    </row>
    <row r="1694" spans="1:70" hidden="1">
      <c r="A1694" s="7" t="s">
        <v>2593</v>
      </c>
      <c r="B1694" s="7" t="s">
        <v>2594</v>
      </c>
      <c r="C1694" s="7" t="s">
        <v>7</v>
      </c>
      <c r="D1694" s="7" t="s">
        <v>8180</v>
      </c>
      <c r="E1694" s="7" t="s">
        <v>21</v>
      </c>
      <c r="F1694" s="7" t="s">
        <v>2390</v>
      </c>
      <c r="G1694" s="25"/>
      <c r="H1694" s="1"/>
      <c r="I1694" s="5"/>
      <c r="J1694" s="5"/>
      <c r="K1694" s="1"/>
      <c r="L1694" s="5"/>
      <c r="M1694" s="5"/>
      <c r="N1694" s="26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37">
        <f t="shared" ref="BR1694:BR1695" si="24">BQ1694+BP1694+BO1694+BN1694+BM1694+BG1694+BF1694+BC1694+AY1694+AS1694+AM1694+AL1694+AK1694+AF1694+AE1694+AD1694+AC1694+AB1694+++BK1694+BL1694+AA1694+Z1694+Y1694+X1694+V1694+U1694+T1694+S1694+R1694+Q1694+P1694+O1694+N1694+M1694+L1694+K1694+J1694+I1694+H1694+G1694</f>
        <v>0</v>
      </c>
    </row>
    <row r="1695" spans="1:70" hidden="1">
      <c r="A1695" s="7" t="s">
        <v>2595</v>
      </c>
      <c r="B1695" s="7" t="s">
        <v>2596</v>
      </c>
      <c r="C1695" s="7" t="s">
        <v>7</v>
      </c>
      <c r="D1695" s="7" t="s">
        <v>8180</v>
      </c>
      <c r="E1695" s="7" t="s">
        <v>21</v>
      </c>
      <c r="F1695" s="7" t="s">
        <v>2390</v>
      </c>
      <c r="G1695" s="25"/>
      <c r="H1695" s="1"/>
      <c r="I1695" s="5"/>
      <c r="J1695" s="5"/>
      <c r="K1695" s="1"/>
      <c r="L1695" s="5"/>
      <c r="M1695" s="5"/>
      <c r="N1695" s="26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37">
        <f t="shared" si="24"/>
        <v>0</v>
      </c>
    </row>
    <row r="1696" spans="1:70" hidden="1">
      <c r="A1696" s="6" t="s">
        <v>2597</v>
      </c>
      <c r="B1696" s="6" t="s">
        <v>2598</v>
      </c>
      <c r="C1696" s="6" t="s">
        <v>7</v>
      </c>
      <c r="D1696" s="6" t="s">
        <v>18</v>
      </c>
      <c r="E1696" s="6" t="s">
        <v>21</v>
      </c>
      <c r="F1696" s="6" t="s">
        <v>2390</v>
      </c>
      <c r="G1696" s="6"/>
      <c r="H1696" s="1"/>
      <c r="I1696" s="5"/>
      <c r="J1696" s="5"/>
      <c r="K1696" s="1"/>
      <c r="L1696" s="5"/>
      <c r="M1696" s="5"/>
      <c r="N1696" s="26"/>
      <c r="O1696" s="1"/>
      <c r="P1696" s="1"/>
      <c r="Q1696" s="1"/>
      <c r="R1696" s="1"/>
      <c r="S1696" s="1"/>
      <c r="T1696" s="1"/>
      <c r="U1696" s="1"/>
      <c r="V1696" s="5"/>
      <c r="W1696" s="5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37" t="e">
        <f>BQ1696+BP1696+BO1696+BN1696+BM1696+#REF!+#REF!+BG1696+BF1696+#REF!+BC1696+#REF!+#REF!+AY1696+#REF!+#REF!+#REF!+#REF!+AS1696+#REF!+#REF!+#REF!+#REF!+AM1696+AK1696+#REF!+#REF!+#REF!+AF1696+AD1696+AC1696+AB1696+BL1696+AA1696+Z1696+Y1696+X1696+U1696+T1696+S1696+R1696+Q1696+P1696+O1696+N1696+M1696+L1696+K1696+J1696+I1696+H1696</f>
        <v>#REF!</v>
      </c>
    </row>
    <row r="1697" spans="1:70" hidden="1">
      <c r="A1697" s="6" t="s">
        <v>2599</v>
      </c>
      <c r="B1697" s="6" t="s">
        <v>2600</v>
      </c>
      <c r="C1697" s="6" t="s">
        <v>7</v>
      </c>
      <c r="D1697" s="6" t="s">
        <v>18</v>
      </c>
      <c r="E1697" s="6" t="s">
        <v>21</v>
      </c>
      <c r="F1697" s="6" t="s">
        <v>2390</v>
      </c>
      <c r="G1697" s="6"/>
      <c r="H1697" s="1"/>
      <c r="I1697" s="5"/>
      <c r="J1697" s="5"/>
      <c r="K1697" s="1"/>
      <c r="L1697" s="5"/>
      <c r="M1697" s="5"/>
      <c r="N1697" s="26"/>
      <c r="O1697" s="1"/>
      <c r="P1697" s="1"/>
      <c r="Q1697" s="1"/>
      <c r="R1697" s="1"/>
      <c r="S1697" s="1"/>
      <c r="T1697" s="1"/>
      <c r="U1697" s="1"/>
      <c r="V1697" s="5"/>
      <c r="W1697" s="5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37" t="e">
        <f>BQ1697+BP1697+BO1697+BN1697+BM1697+#REF!+#REF!+BG1697+BF1697+#REF!+BC1697+#REF!+#REF!+AY1697+#REF!+#REF!+#REF!+#REF!+AS1697+#REF!+#REF!+#REF!+#REF!+AM1697+AK1697+#REF!+#REF!+#REF!+AF1697+AD1697+AC1697+AB1697+BL1697+AA1697+Z1697+Y1697+X1697+U1697+T1697+S1697+R1697+Q1697+P1697+O1697+N1697+M1697+L1697+K1697+J1697+I1697+H1697</f>
        <v>#REF!</v>
      </c>
    </row>
    <row r="1698" spans="1:70" hidden="1">
      <c r="A1698" s="6" t="s">
        <v>2601</v>
      </c>
      <c r="B1698" s="6" t="s">
        <v>2602</v>
      </c>
      <c r="C1698" s="6" t="s">
        <v>7</v>
      </c>
      <c r="D1698" s="6" t="s">
        <v>8180</v>
      </c>
      <c r="E1698" s="6" t="s">
        <v>13</v>
      </c>
      <c r="F1698" s="6" t="s">
        <v>2390</v>
      </c>
      <c r="G1698" s="6"/>
      <c r="H1698" s="1"/>
      <c r="I1698" s="5"/>
      <c r="J1698" s="5"/>
      <c r="K1698" s="1"/>
      <c r="L1698" s="5"/>
      <c r="M1698" s="5"/>
      <c r="N1698" s="26"/>
      <c r="O1698" s="1"/>
      <c r="P1698" s="1"/>
      <c r="Q1698" s="1"/>
      <c r="R1698" s="1"/>
      <c r="S1698" s="1"/>
      <c r="T1698" s="1"/>
      <c r="U1698" s="1"/>
      <c r="V1698" s="5"/>
      <c r="W1698" s="5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37" t="e">
        <f>BQ1698+BP1698+BO1698+BN1698+BM1698+#REF!+#REF!+BG1698+BF1698+#REF!+BC1698+#REF!+#REF!+AY1698+#REF!+#REF!+#REF!+#REF!+AS1698+#REF!+#REF!+#REF!+#REF!+AM1698+AK1698+#REF!+#REF!+#REF!+AF1698+AD1698+AC1698+AB1698+BL1698+AA1698+Z1698+Y1698+X1698+U1698+T1698+S1698+R1698+Q1698+P1698+O1698+N1698+M1698+L1698+K1698+J1698+I1698+H1698</f>
        <v>#REF!</v>
      </c>
    </row>
    <row r="1699" spans="1:70" hidden="1">
      <c r="A1699" s="7" t="s">
        <v>2603</v>
      </c>
      <c r="B1699" s="7" t="s">
        <v>2604</v>
      </c>
      <c r="C1699" s="7" t="s">
        <v>7</v>
      </c>
      <c r="D1699" s="7" t="s">
        <v>8180</v>
      </c>
      <c r="E1699" s="7" t="s">
        <v>13</v>
      </c>
      <c r="F1699" s="7" t="s">
        <v>2390</v>
      </c>
      <c r="G1699" s="25"/>
      <c r="H1699" s="1"/>
      <c r="I1699" s="5"/>
      <c r="J1699" s="5"/>
      <c r="K1699" s="1"/>
      <c r="L1699" s="5"/>
      <c r="M1699" s="5"/>
      <c r="N1699" s="26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37">
        <f>BQ1699+BP1699+BO1699+BN1699+BM1699+BG1699+BF1699+BC1699+AY1699+AS1699+AM1699+AL1699+AK1699+AF1699+AE1699+AD1699+AC1699+AB1699+++BK1699+BL1699+AA1699+Z1699+Y1699+X1699+V1699+U1699+T1699+S1699+R1699+Q1699+P1699+O1699+N1699+M1699+L1699+K1699+J1699+I1699+H1699+G1699</f>
        <v>0</v>
      </c>
    </row>
    <row r="1700" spans="1:70" hidden="1">
      <c r="A1700" s="6" t="s">
        <v>2605</v>
      </c>
      <c r="B1700" s="6" t="s">
        <v>2606</v>
      </c>
      <c r="C1700" s="6" t="s">
        <v>7</v>
      </c>
      <c r="D1700" s="6" t="s">
        <v>8180</v>
      </c>
      <c r="E1700" s="6" t="s">
        <v>13</v>
      </c>
      <c r="F1700" s="6" t="s">
        <v>2390</v>
      </c>
      <c r="G1700" s="6"/>
      <c r="H1700" s="1"/>
      <c r="I1700" s="5"/>
      <c r="J1700" s="5"/>
      <c r="K1700" s="1"/>
      <c r="L1700" s="5"/>
      <c r="M1700" s="5"/>
      <c r="N1700" s="26"/>
      <c r="O1700" s="1"/>
      <c r="P1700" s="1"/>
      <c r="Q1700" s="1"/>
      <c r="R1700" s="1"/>
      <c r="S1700" s="1"/>
      <c r="T1700" s="1"/>
      <c r="U1700" s="1"/>
      <c r="V1700" s="5"/>
      <c r="W1700" s="5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37" t="e">
        <f>BQ1700+BP1700+BO1700+BN1700+BM1700+#REF!+#REF!+BG1700+BF1700+#REF!+BC1700+#REF!+#REF!+AY1700+#REF!+#REF!+#REF!+#REF!+AS1700+#REF!+#REF!+#REF!+#REF!+AM1700+AK1700+#REF!+#REF!+#REF!+AF1700+AD1700+AC1700+AB1700+BL1700+AA1700+Z1700+Y1700+X1700+U1700+T1700+S1700+R1700+Q1700+P1700+O1700+N1700+M1700+L1700+K1700+J1700+I1700+H1700</f>
        <v>#REF!</v>
      </c>
    </row>
    <row r="1701" spans="1:70" hidden="1">
      <c r="A1701" s="6" t="s">
        <v>2607</v>
      </c>
      <c r="B1701" s="6" t="s">
        <v>2608</v>
      </c>
      <c r="C1701" s="6" t="s">
        <v>7</v>
      </c>
      <c r="D1701" s="6" t="s">
        <v>18</v>
      </c>
      <c r="E1701" s="6" t="s">
        <v>13</v>
      </c>
      <c r="F1701" s="6" t="s">
        <v>2390</v>
      </c>
      <c r="G1701" s="6"/>
      <c r="H1701" s="1"/>
      <c r="I1701" s="5"/>
      <c r="J1701" s="5"/>
      <c r="K1701" s="1"/>
      <c r="L1701" s="5"/>
      <c r="M1701" s="5"/>
      <c r="N1701" s="26"/>
      <c r="O1701" s="1"/>
      <c r="P1701" s="1"/>
      <c r="Q1701" s="1"/>
      <c r="R1701" s="1"/>
      <c r="S1701" s="1"/>
      <c r="T1701" s="1"/>
      <c r="U1701" s="1"/>
      <c r="V1701" s="5"/>
      <c r="W1701" s="5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37" t="e">
        <f>BQ1701+BP1701+BO1701+BN1701+BM1701+#REF!+#REF!+BG1701+BF1701+#REF!+BC1701+#REF!+#REF!+AY1701+#REF!+#REF!+#REF!+#REF!+AS1701+#REF!+#REF!+#REF!+#REF!+AM1701+AK1701+#REF!+#REF!+#REF!+AF1701+AD1701+AC1701+AB1701+BL1701+AA1701+Z1701+Y1701+X1701+U1701+T1701+S1701+R1701+Q1701+P1701+O1701+N1701+M1701+L1701+K1701+J1701+I1701+H1701</f>
        <v>#REF!</v>
      </c>
    </row>
    <row r="1702" spans="1:70" hidden="1">
      <c r="A1702" s="6" t="s">
        <v>2609</v>
      </c>
      <c r="B1702" s="6" t="s">
        <v>2610</v>
      </c>
      <c r="C1702" s="6" t="s">
        <v>7</v>
      </c>
      <c r="D1702" s="6" t="s">
        <v>8180</v>
      </c>
      <c r="E1702" s="6" t="s">
        <v>13</v>
      </c>
      <c r="F1702" s="6" t="s">
        <v>2390</v>
      </c>
      <c r="G1702" s="6"/>
      <c r="H1702" s="1"/>
      <c r="I1702" s="5"/>
      <c r="J1702" s="5"/>
      <c r="K1702" s="1"/>
      <c r="L1702" s="5"/>
      <c r="M1702" s="5"/>
      <c r="N1702" s="26"/>
      <c r="O1702" s="1"/>
      <c r="P1702" s="1"/>
      <c r="Q1702" s="1"/>
      <c r="R1702" s="1"/>
      <c r="S1702" s="1"/>
      <c r="T1702" s="1"/>
      <c r="U1702" s="1"/>
      <c r="V1702" s="5"/>
      <c r="W1702" s="5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37" t="e">
        <f>BQ1702+BP1702+BO1702+BN1702+BM1702+#REF!+#REF!+BG1702+BF1702+#REF!+BC1702+#REF!+#REF!+AY1702+#REF!+#REF!+#REF!+#REF!+AS1702+#REF!+#REF!+#REF!+#REF!+AM1702+AK1702+#REF!+#REF!+#REF!+AF1702+AD1702+AC1702+AB1702+BL1702+AA1702+Z1702+Y1702+X1702+U1702+T1702+S1702+R1702+Q1702+P1702+O1702+N1702+M1702+L1702+K1702+J1702+I1702+H1702</f>
        <v>#REF!</v>
      </c>
    </row>
    <row r="1703" spans="1:70" hidden="1">
      <c r="A1703" s="6" t="s">
        <v>2953</v>
      </c>
      <c r="B1703" s="6" t="s">
        <v>2954</v>
      </c>
      <c r="C1703" s="6" t="s">
        <v>151</v>
      </c>
      <c r="D1703" s="6"/>
      <c r="E1703" s="6" t="s">
        <v>152</v>
      </c>
      <c r="F1703" s="6" t="s">
        <v>2390</v>
      </c>
      <c r="G1703" s="6"/>
      <c r="H1703" s="1"/>
      <c r="I1703" s="5"/>
      <c r="J1703" s="5"/>
      <c r="K1703" s="1"/>
      <c r="L1703" s="5"/>
      <c r="M1703" s="5"/>
      <c r="N1703" s="26"/>
      <c r="O1703" s="1"/>
      <c r="P1703" s="1"/>
      <c r="Q1703" s="1"/>
      <c r="R1703" s="1"/>
      <c r="S1703" s="1"/>
      <c r="T1703" s="1"/>
      <c r="U1703" s="1"/>
      <c r="V1703" s="5"/>
      <c r="W1703" s="5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37" t="e">
        <f>BQ1703+BP1703+BO1703+BN1703+BM1703+#REF!+#REF!+BG1703+BF1703+#REF!+BC1703+#REF!+#REF!+AY1703+#REF!+#REF!+#REF!+#REF!+AS1703+#REF!+#REF!+#REF!+#REF!+AM1703+AK1703+#REF!+#REF!+#REF!+AF1703+AD1703+AC1703+AB1703+BL1703+AA1703+Z1703+Y1703+X1703+U1703+T1703+S1703+R1703+Q1703+P1703+O1703+N1703+M1703+L1703+K1703+J1703+I1703+H1703</f>
        <v>#REF!</v>
      </c>
    </row>
    <row r="1704" spans="1:70" hidden="1">
      <c r="A1704" s="6" t="s">
        <v>2955</v>
      </c>
      <c r="B1704" s="6" t="s">
        <v>2956</v>
      </c>
      <c r="C1704" s="6" t="s">
        <v>151</v>
      </c>
      <c r="D1704" s="6"/>
      <c r="E1704" s="6" t="s">
        <v>152</v>
      </c>
      <c r="F1704" s="6" t="s">
        <v>2390</v>
      </c>
      <c r="G1704" s="6"/>
      <c r="H1704" s="1"/>
      <c r="I1704" s="5"/>
      <c r="J1704" s="5"/>
      <c r="K1704" s="1"/>
      <c r="L1704" s="5"/>
      <c r="M1704" s="5"/>
      <c r="N1704" s="26"/>
      <c r="O1704" s="1"/>
      <c r="P1704" s="1"/>
      <c r="Q1704" s="1"/>
      <c r="R1704" s="1"/>
      <c r="S1704" s="1"/>
      <c r="T1704" s="1"/>
      <c r="U1704" s="1"/>
      <c r="V1704" s="5"/>
      <c r="W1704" s="5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37" t="e">
        <f>BQ1704+BP1704+BO1704+BN1704+BM1704+#REF!+#REF!+BG1704+BF1704+#REF!+BC1704+#REF!+#REF!+AY1704+#REF!+#REF!+#REF!+#REF!+AS1704+#REF!+#REF!+#REF!+#REF!+AM1704+AK1704+#REF!+#REF!+#REF!+AF1704+AD1704+AC1704+AB1704+BL1704+AA1704+Z1704+Y1704+X1704+U1704+T1704+S1704+R1704+Q1704+P1704+O1704+N1704+M1704+L1704+K1704+J1704+I1704+H1704</f>
        <v>#REF!</v>
      </c>
    </row>
    <row r="1705" spans="1:70" hidden="1">
      <c r="A1705" s="6" t="s">
        <v>6711</v>
      </c>
      <c r="B1705" s="6" t="s">
        <v>7767</v>
      </c>
      <c r="C1705" s="6" t="s">
        <v>151</v>
      </c>
      <c r="D1705" s="6"/>
      <c r="E1705" s="6" t="s">
        <v>8186</v>
      </c>
      <c r="F1705" s="6" t="s">
        <v>2390</v>
      </c>
      <c r="G1705" s="6"/>
      <c r="H1705" s="1"/>
      <c r="I1705" s="5"/>
      <c r="J1705" s="5"/>
      <c r="K1705" s="1"/>
      <c r="L1705" s="5"/>
      <c r="M1705" s="5"/>
      <c r="N1705" s="26"/>
      <c r="O1705" s="1"/>
      <c r="P1705" s="1"/>
      <c r="Q1705" s="1"/>
      <c r="R1705" s="1"/>
      <c r="S1705" s="1"/>
      <c r="T1705" s="1"/>
      <c r="U1705" s="1"/>
      <c r="V1705" s="5"/>
      <c r="W1705" s="5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37" t="e">
        <f>BQ1705+BP1705+BO1705+BN1705+BM1705+#REF!+#REF!+BG1705+BF1705+#REF!+BC1705+#REF!+#REF!+AY1705+#REF!+#REF!+#REF!+#REF!+AS1705+#REF!+#REF!+#REF!+#REF!+AM1705+AK1705+#REF!+#REF!+#REF!+AF1705+AD1705+AC1705+AB1705+BL1705+AA1705+Z1705+Y1705+X1705+U1705+T1705+S1705+R1705+Q1705+P1705+O1705+N1705+M1705+L1705+K1705+J1705+I1705+H1705</f>
        <v>#REF!</v>
      </c>
    </row>
    <row r="1706" spans="1:70" hidden="1">
      <c r="A1706" s="6" t="s">
        <v>2957</v>
      </c>
      <c r="B1706" s="6" t="s">
        <v>2958</v>
      </c>
      <c r="C1706" s="6" t="s">
        <v>151</v>
      </c>
      <c r="D1706" s="6"/>
      <c r="E1706" s="6" t="s">
        <v>152</v>
      </c>
      <c r="F1706" s="6" t="s">
        <v>2390</v>
      </c>
      <c r="G1706" s="6"/>
      <c r="H1706" s="1"/>
      <c r="I1706" s="5"/>
      <c r="J1706" s="5"/>
      <c r="K1706" s="1"/>
      <c r="L1706" s="5"/>
      <c r="M1706" s="5"/>
      <c r="N1706" s="26"/>
      <c r="O1706" s="1"/>
      <c r="P1706" s="1"/>
      <c r="Q1706" s="1"/>
      <c r="R1706" s="1"/>
      <c r="S1706" s="1"/>
      <c r="T1706" s="1"/>
      <c r="U1706" s="1"/>
      <c r="V1706" s="5"/>
      <c r="W1706" s="5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37" t="e">
        <f>BQ1706+BP1706+BO1706+BN1706+BM1706+#REF!+#REF!+BG1706+BF1706+#REF!+BC1706+#REF!+#REF!+AY1706+#REF!+#REF!+#REF!+#REF!+AS1706+#REF!+#REF!+#REF!+#REF!+AM1706+AK1706+#REF!+#REF!+#REF!+AF1706+AD1706+AC1706+AB1706+BL1706+AA1706+Z1706+Y1706+X1706+U1706+T1706+S1706+R1706+Q1706+P1706+O1706+N1706+M1706+L1706+K1706+J1706+I1706+H1706</f>
        <v>#REF!</v>
      </c>
    </row>
    <row r="1707" spans="1:70" hidden="1">
      <c r="A1707" s="6" t="s">
        <v>2959</v>
      </c>
      <c r="B1707" s="6" t="s">
        <v>2960</v>
      </c>
      <c r="C1707" s="6" t="s">
        <v>151</v>
      </c>
      <c r="D1707" s="6"/>
      <c r="E1707" s="6" t="s">
        <v>152</v>
      </c>
      <c r="F1707" s="6" t="s">
        <v>2390</v>
      </c>
      <c r="G1707" s="6"/>
      <c r="H1707" s="1"/>
      <c r="I1707" s="5"/>
      <c r="J1707" s="5"/>
      <c r="K1707" s="1"/>
      <c r="L1707" s="5"/>
      <c r="M1707" s="5"/>
      <c r="N1707" s="26"/>
      <c r="O1707" s="1"/>
      <c r="P1707" s="1"/>
      <c r="Q1707" s="1"/>
      <c r="R1707" s="1"/>
      <c r="S1707" s="1"/>
      <c r="T1707" s="1"/>
      <c r="U1707" s="1"/>
      <c r="V1707" s="5"/>
      <c r="W1707" s="5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37" t="e">
        <f>BQ1707+BP1707+BO1707+BN1707+BM1707+#REF!+#REF!+BG1707+BF1707+#REF!+BC1707+#REF!+#REF!+AY1707+#REF!+#REF!+#REF!+#REF!+AS1707+#REF!+#REF!+#REF!+#REF!+AM1707+AK1707+#REF!+#REF!+#REF!+AF1707+AD1707+AC1707+AB1707+BL1707+AA1707+Z1707+Y1707+X1707+U1707+T1707+S1707+R1707+Q1707+P1707+O1707+N1707+M1707+L1707+K1707+J1707+I1707+H1707</f>
        <v>#REF!</v>
      </c>
    </row>
    <row r="1708" spans="1:70" hidden="1">
      <c r="A1708" s="6" t="s">
        <v>6712</v>
      </c>
      <c r="B1708" s="6" t="s">
        <v>7768</v>
      </c>
      <c r="C1708" s="6" t="s">
        <v>151</v>
      </c>
      <c r="D1708" s="6"/>
      <c r="E1708" s="6" t="s">
        <v>8186</v>
      </c>
      <c r="F1708" s="6" t="s">
        <v>2390</v>
      </c>
      <c r="G1708" s="6"/>
      <c r="H1708" s="1"/>
      <c r="I1708" s="5"/>
      <c r="J1708" s="5"/>
      <c r="K1708" s="1"/>
      <c r="L1708" s="5"/>
      <c r="M1708" s="5"/>
      <c r="N1708" s="26"/>
      <c r="O1708" s="1"/>
      <c r="P1708" s="1"/>
      <c r="Q1708" s="1"/>
      <c r="R1708" s="1"/>
      <c r="S1708" s="1"/>
      <c r="T1708" s="1"/>
      <c r="U1708" s="1"/>
      <c r="V1708" s="5"/>
      <c r="W1708" s="5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37" t="e">
        <f>BQ1708+BP1708+BO1708+BN1708+BM1708+#REF!+#REF!+BG1708+BF1708+#REF!+BC1708+#REF!+#REF!+AY1708+#REF!+#REF!+#REF!+#REF!+AS1708+#REF!+#REF!+#REF!+#REF!+AM1708+AK1708+#REF!+#REF!+#REF!+AF1708+AD1708+AC1708+AB1708+BL1708+AA1708+Z1708+Y1708+X1708+U1708+T1708+S1708+R1708+Q1708+P1708+O1708+N1708+M1708+L1708+K1708+J1708+I1708+H1708</f>
        <v>#REF!</v>
      </c>
    </row>
    <row r="1709" spans="1:70" hidden="1">
      <c r="A1709" s="6" t="s">
        <v>2961</v>
      </c>
      <c r="B1709" s="6" t="s">
        <v>2962</v>
      </c>
      <c r="C1709" s="6" t="s">
        <v>151</v>
      </c>
      <c r="D1709" s="6"/>
      <c r="E1709" s="6" t="s">
        <v>152</v>
      </c>
      <c r="F1709" s="6" t="s">
        <v>2390</v>
      </c>
      <c r="G1709" s="6"/>
      <c r="H1709" s="1"/>
      <c r="I1709" s="5"/>
      <c r="J1709" s="5"/>
      <c r="K1709" s="1"/>
      <c r="L1709" s="5"/>
      <c r="M1709" s="5"/>
      <c r="N1709" s="26"/>
      <c r="O1709" s="1"/>
      <c r="P1709" s="1"/>
      <c r="Q1709" s="1"/>
      <c r="R1709" s="1"/>
      <c r="S1709" s="1"/>
      <c r="T1709" s="1"/>
      <c r="U1709" s="1"/>
      <c r="V1709" s="5"/>
      <c r="W1709" s="5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37" t="e">
        <f>BQ1709+BP1709+BO1709+BN1709+BM1709+#REF!+#REF!+BG1709+BF1709+#REF!+BC1709+#REF!+#REF!+AY1709+#REF!+#REF!+#REF!+#REF!+AS1709+#REF!+#REF!+#REF!+#REF!+AM1709+AK1709+#REF!+#REF!+#REF!+AF1709+AD1709+AC1709+AB1709+BL1709+AA1709+Z1709+Y1709+X1709+U1709+T1709+S1709+R1709+Q1709+P1709+O1709+N1709+M1709+L1709+K1709+J1709+I1709+H1709</f>
        <v>#REF!</v>
      </c>
    </row>
    <row r="1710" spans="1:70">
      <c r="A1710" s="7" t="s">
        <v>2963</v>
      </c>
      <c r="B1710" s="7" t="s">
        <v>2964</v>
      </c>
      <c r="C1710" s="7" t="s">
        <v>151</v>
      </c>
      <c r="D1710" s="7"/>
      <c r="E1710" s="7" t="s">
        <v>152</v>
      </c>
      <c r="F1710" s="7" t="s">
        <v>2390</v>
      </c>
      <c r="G1710" s="25"/>
      <c r="H1710" s="1"/>
      <c r="I1710" s="5"/>
      <c r="J1710" s="5"/>
      <c r="K1710" s="1"/>
      <c r="L1710" s="5"/>
      <c r="M1710" s="5"/>
      <c r="N1710" s="26"/>
      <c r="O1710" s="1"/>
      <c r="P1710" s="1">
        <f>1000*6.51459999999999</f>
        <v>6514.5999999999904</v>
      </c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37">
        <f>BQ1710+BP1710+BO1710+BN1710+BM1710+BG1710+BF1710+BC1710+AY1710+AS1710+AM1710+AL1710+AK1710+AF1710+AE1710+AD1710+AC1710+AB1710+BK1710+BL1710+AA1710+Z1710+Y1710+X1710+V1710+U1710+T1710+S1710+R1710+Q1710+P1710+O1710+N1710+M1710+L1710+K1710+J1710+I1710+H1710+G1710+AX1710+W1710</f>
        <v>6514.5999999999904</v>
      </c>
    </row>
    <row r="1711" spans="1:70" hidden="1">
      <c r="A1711" s="6" t="s">
        <v>6713</v>
      </c>
      <c r="B1711" s="6" t="s">
        <v>7769</v>
      </c>
      <c r="C1711" s="6" t="s">
        <v>151</v>
      </c>
      <c r="D1711" s="6"/>
      <c r="E1711" s="6" t="s">
        <v>8186</v>
      </c>
      <c r="F1711" s="6" t="s">
        <v>2390</v>
      </c>
      <c r="G1711" s="6"/>
      <c r="H1711" s="1"/>
      <c r="I1711" s="5"/>
      <c r="J1711" s="5"/>
      <c r="K1711" s="1"/>
      <c r="L1711" s="5"/>
      <c r="M1711" s="5"/>
      <c r="N1711" s="26"/>
      <c r="O1711" s="1"/>
      <c r="P1711" s="1"/>
      <c r="Q1711" s="1"/>
      <c r="R1711" s="1"/>
      <c r="S1711" s="1"/>
      <c r="T1711" s="1"/>
      <c r="U1711" s="1"/>
      <c r="V1711" s="5"/>
      <c r="W1711" s="5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37" t="e">
        <f>BQ1711+BP1711+BO1711+BN1711+BM1711+#REF!+#REF!+BG1711+BF1711+#REF!+BC1711+#REF!+#REF!+AY1711+#REF!+#REF!+#REF!+#REF!+AS1711+#REF!+#REF!+#REF!+#REF!+AM1711+AK1711+#REF!+#REF!+#REF!+AF1711+AD1711+AC1711+AB1711+BL1711+AA1711+Z1711+Y1711+X1711+U1711+T1711+S1711+R1711+Q1711+P1711+O1711+N1711+M1711+L1711+K1711+J1711+I1711+H1711</f>
        <v>#REF!</v>
      </c>
    </row>
    <row r="1712" spans="1:70" hidden="1">
      <c r="A1712" s="6" t="s">
        <v>6714</v>
      </c>
      <c r="B1712" s="6" t="s">
        <v>7770</v>
      </c>
      <c r="C1712" s="6" t="s">
        <v>151</v>
      </c>
      <c r="D1712" s="6"/>
      <c r="E1712" s="6" t="s">
        <v>8186</v>
      </c>
      <c r="F1712" s="6" t="s">
        <v>2390</v>
      </c>
      <c r="G1712" s="6"/>
      <c r="H1712" s="1"/>
      <c r="I1712" s="5"/>
      <c r="J1712" s="5"/>
      <c r="K1712" s="1"/>
      <c r="L1712" s="5"/>
      <c r="M1712" s="5"/>
      <c r="N1712" s="26"/>
      <c r="O1712" s="1"/>
      <c r="P1712" s="1"/>
      <c r="Q1712" s="1"/>
      <c r="R1712" s="1"/>
      <c r="S1712" s="1"/>
      <c r="T1712" s="1"/>
      <c r="U1712" s="1"/>
      <c r="V1712" s="5"/>
      <c r="W1712" s="5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37" t="e">
        <f>BQ1712+BP1712+BO1712+BN1712+BM1712+#REF!+#REF!+BG1712+BF1712+#REF!+BC1712+#REF!+#REF!+AY1712+#REF!+#REF!+#REF!+#REF!+AS1712+#REF!+#REF!+#REF!+#REF!+AM1712+AK1712+#REF!+#REF!+#REF!+AF1712+AD1712+AC1712+AB1712+BL1712+AA1712+Z1712+Y1712+X1712+U1712+T1712+S1712+R1712+Q1712+P1712+O1712+N1712+M1712+L1712+K1712+J1712+I1712+H1712</f>
        <v>#REF!</v>
      </c>
    </row>
    <row r="1713" spans="1:70" hidden="1">
      <c r="A1713" s="6" t="s">
        <v>2965</v>
      </c>
      <c r="B1713" s="6" t="s">
        <v>2966</v>
      </c>
      <c r="C1713" s="6" t="s">
        <v>151</v>
      </c>
      <c r="D1713" s="6"/>
      <c r="E1713" s="6" t="s">
        <v>152</v>
      </c>
      <c r="F1713" s="6" t="s">
        <v>2390</v>
      </c>
      <c r="G1713" s="6"/>
      <c r="H1713" s="1"/>
      <c r="I1713" s="5"/>
      <c r="J1713" s="5"/>
      <c r="K1713" s="1"/>
      <c r="L1713" s="5"/>
      <c r="M1713" s="5"/>
      <c r="N1713" s="26"/>
      <c r="O1713" s="1"/>
      <c r="P1713" s="1"/>
      <c r="Q1713" s="1"/>
      <c r="R1713" s="1"/>
      <c r="S1713" s="1"/>
      <c r="T1713" s="1"/>
      <c r="U1713" s="1"/>
      <c r="V1713" s="5"/>
      <c r="W1713" s="5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37" t="e">
        <f>BQ1713+BP1713+BO1713+BN1713+BM1713+#REF!+#REF!+BG1713+BF1713+#REF!+BC1713+#REF!+#REF!+AY1713+#REF!+#REF!+#REF!+#REF!+AS1713+#REF!+#REF!+#REF!+#REF!+AM1713+AK1713+#REF!+#REF!+#REF!+AF1713+AD1713+AC1713+AB1713+BL1713+AA1713+Z1713+Y1713+X1713+U1713+T1713+S1713+R1713+Q1713+P1713+O1713+N1713+M1713+L1713+K1713+J1713+I1713+H1713</f>
        <v>#REF!</v>
      </c>
    </row>
    <row r="1714" spans="1:70" hidden="1">
      <c r="A1714" s="6" t="s">
        <v>2967</v>
      </c>
      <c r="B1714" s="6" t="s">
        <v>414</v>
      </c>
      <c r="C1714" s="6" t="s">
        <v>151</v>
      </c>
      <c r="D1714" s="6"/>
      <c r="E1714" s="6" t="s">
        <v>152</v>
      </c>
      <c r="F1714" s="6" t="s">
        <v>2390</v>
      </c>
      <c r="G1714" s="6"/>
      <c r="H1714" s="1"/>
      <c r="I1714" s="5"/>
      <c r="J1714" s="5"/>
      <c r="K1714" s="1"/>
      <c r="L1714" s="5"/>
      <c r="M1714" s="5"/>
      <c r="N1714" s="26"/>
      <c r="O1714" s="1"/>
      <c r="P1714" s="1"/>
      <c r="Q1714" s="1"/>
      <c r="R1714" s="1"/>
      <c r="S1714" s="1"/>
      <c r="T1714" s="1"/>
      <c r="U1714" s="1"/>
      <c r="V1714" s="5"/>
      <c r="W1714" s="5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37" t="e">
        <f>BQ1714+BP1714+BO1714+BN1714+BM1714+#REF!+#REF!+BG1714+BF1714+#REF!+BC1714+#REF!+#REF!+AY1714+#REF!+#REF!+#REF!+#REF!+AS1714+#REF!+#REF!+#REF!+#REF!+AM1714+AK1714+#REF!+#REF!+#REF!+AF1714+AD1714+AC1714+AB1714+BL1714+AA1714+Z1714+Y1714+X1714+U1714+T1714+S1714+R1714+Q1714+P1714+O1714+N1714+M1714+L1714+K1714+J1714+I1714+H1714</f>
        <v>#REF!</v>
      </c>
    </row>
    <row r="1715" spans="1:70" hidden="1">
      <c r="A1715" s="6" t="s">
        <v>2968</v>
      </c>
      <c r="B1715" s="6" t="s">
        <v>2969</v>
      </c>
      <c r="C1715" s="6" t="s">
        <v>151</v>
      </c>
      <c r="D1715" s="6"/>
      <c r="E1715" s="6" t="s">
        <v>152</v>
      </c>
      <c r="F1715" s="6" t="s">
        <v>2390</v>
      </c>
      <c r="G1715" s="6"/>
      <c r="H1715" s="1"/>
      <c r="I1715" s="5"/>
      <c r="J1715" s="5"/>
      <c r="K1715" s="1"/>
      <c r="L1715" s="5"/>
      <c r="M1715" s="5"/>
      <c r="N1715" s="26"/>
      <c r="O1715" s="1"/>
      <c r="P1715" s="1"/>
      <c r="Q1715" s="1"/>
      <c r="R1715" s="1"/>
      <c r="S1715" s="1"/>
      <c r="T1715" s="1"/>
      <c r="U1715" s="1"/>
      <c r="V1715" s="5"/>
      <c r="W1715" s="5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37" t="e">
        <f>BQ1715+BP1715+BO1715+BN1715+BM1715+#REF!+#REF!+BG1715+BF1715+#REF!+BC1715+#REF!+#REF!+AY1715+#REF!+#REF!+#REF!+#REF!+AS1715+#REF!+#REF!+#REF!+#REF!+AM1715+AK1715+#REF!+#REF!+#REF!+AF1715+AD1715+AC1715+AB1715+BL1715+AA1715+Z1715+Y1715+X1715+U1715+T1715+S1715+R1715+Q1715+P1715+O1715+N1715+M1715+L1715+K1715+J1715+I1715+H1715</f>
        <v>#REF!</v>
      </c>
    </row>
    <row r="1716" spans="1:70" hidden="1">
      <c r="A1716" s="6" t="s">
        <v>6715</v>
      </c>
      <c r="B1716" s="6" t="s">
        <v>7771</v>
      </c>
      <c r="C1716" s="6" t="s">
        <v>151</v>
      </c>
      <c r="D1716" s="6"/>
      <c r="E1716" s="6" t="s">
        <v>8192</v>
      </c>
      <c r="F1716" s="6" t="s">
        <v>2390</v>
      </c>
      <c r="G1716" s="6"/>
      <c r="H1716" s="1"/>
      <c r="I1716" s="5"/>
      <c r="J1716" s="5"/>
      <c r="K1716" s="1"/>
      <c r="L1716" s="5"/>
      <c r="M1716" s="5"/>
      <c r="N1716" s="26"/>
      <c r="O1716" s="1"/>
      <c r="P1716" s="1"/>
      <c r="Q1716" s="1"/>
      <c r="R1716" s="1"/>
      <c r="S1716" s="1"/>
      <c r="T1716" s="1"/>
      <c r="U1716" s="1"/>
      <c r="V1716" s="5"/>
      <c r="W1716" s="5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37" t="e">
        <f>BQ1716+BP1716+BO1716+BN1716+BM1716+#REF!+#REF!+BG1716+BF1716+#REF!+BC1716+#REF!+#REF!+AY1716+#REF!+#REF!+#REF!+#REF!+AS1716+#REF!+#REF!+#REF!+#REF!+AM1716+AK1716+#REF!+#REF!+#REF!+AF1716+AD1716+AC1716+AB1716+BL1716+AA1716+Z1716+Y1716+X1716+U1716+T1716+S1716+R1716+Q1716+P1716+O1716+N1716+M1716+L1716+K1716+J1716+I1716+H1716</f>
        <v>#REF!</v>
      </c>
    </row>
    <row r="1717" spans="1:70" hidden="1">
      <c r="A1717" s="6" t="s">
        <v>6716</v>
      </c>
      <c r="B1717" s="6" t="s">
        <v>7772</v>
      </c>
      <c r="C1717" s="6" t="s">
        <v>151</v>
      </c>
      <c r="D1717" s="6"/>
      <c r="E1717" s="6" t="s">
        <v>8192</v>
      </c>
      <c r="F1717" s="6" t="s">
        <v>2390</v>
      </c>
      <c r="G1717" s="6"/>
      <c r="H1717" s="1"/>
      <c r="I1717" s="5"/>
      <c r="J1717" s="5"/>
      <c r="K1717" s="1"/>
      <c r="L1717" s="5"/>
      <c r="M1717" s="5"/>
      <c r="N1717" s="26"/>
      <c r="O1717" s="1"/>
      <c r="P1717" s="1"/>
      <c r="Q1717" s="1"/>
      <c r="R1717" s="1"/>
      <c r="S1717" s="1"/>
      <c r="T1717" s="1"/>
      <c r="U1717" s="1"/>
      <c r="V1717" s="5"/>
      <c r="W1717" s="5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37" t="e">
        <f>BQ1717+BP1717+BO1717+BN1717+BM1717+#REF!+#REF!+BG1717+BF1717+#REF!+BC1717+#REF!+#REF!+AY1717+#REF!+#REF!+#REF!+#REF!+AS1717+#REF!+#REF!+#REF!+#REF!+AM1717+AK1717+#REF!+#REF!+#REF!+AF1717+AD1717+AC1717+AB1717+BL1717+AA1717+Z1717+Y1717+X1717+U1717+T1717+S1717+R1717+Q1717+P1717+O1717+N1717+M1717+L1717+K1717+J1717+I1717+H1717</f>
        <v>#REF!</v>
      </c>
    </row>
    <row r="1718" spans="1:70" hidden="1">
      <c r="A1718" s="6" t="s">
        <v>6717</v>
      </c>
      <c r="B1718" s="6" t="s">
        <v>7773</v>
      </c>
      <c r="C1718" s="6" t="s">
        <v>151</v>
      </c>
      <c r="D1718" s="6"/>
      <c r="E1718" s="6" t="s">
        <v>8192</v>
      </c>
      <c r="F1718" s="6" t="s">
        <v>2390</v>
      </c>
      <c r="G1718" s="6"/>
      <c r="H1718" s="1"/>
      <c r="I1718" s="5"/>
      <c r="J1718" s="5"/>
      <c r="K1718" s="1"/>
      <c r="L1718" s="5"/>
      <c r="M1718" s="5"/>
      <c r="N1718" s="26"/>
      <c r="O1718" s="1"/>
      <c r="P1718" s="1"/>
      <c r="Q1718" s="1"/>
      <c r="R1718" s="1"/>
      <c r="S1718" s="1"/>
      <c r="T1718" s="1"/>
      <c r="U1718" s="1"/>
      <c r="V1718" s="5"/>
      <c r="W1718" s="5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37" t="e">
        <f>BQ1718+BP1718+BO1718+BN1718+BM1718+#REF!+#REF!+BG1718+BF1718+#REF!+BC1718+#REF!+#REF!+AY1718+#REF!+#REF!+#REF!+#REF!+AS1718+#REF!+#REF!+#REF!+#REF!+AM1718+AK1718+#REF!+#REF!+#REF!+AF1718+AD1718+AC1718+AB1718+BL1718+AA1718+Z1718+Y1718+X1718+U1718+T1718+S1718+R1718+Q1718+P1718+O1718+N1718+M1718+L1718+K1718+J1718+I1718+H1718</f>
        <v>#REF!</v>
      </c>
    </row>
    <row r="1719" spans="1:70" hidden="1">
      <c r="A1719" s="6" t="s">
        <v>6718</v>
      </c>
      <c r="B1719" s="6" t="s">
        <v>7774</v>
      </c>
      <c r="C1719" s="6" t="s">
        <v>151</v>
      </c>
      <c r="D1719" s="6"/>
      <c r="E1719" s="6" t="s">
        <v>8192</v>
      </c>
      <c r="F1719" s="6" t="s">
        <v>2390</v>
      </c>
      <c r="G1719" s="6"/>
      <c r="H1719" s="1"/>
      <c r="I1719" s="5"/>
      <c r="J1719" s="5"/>
      <c r="K1719" s="1"/>
      <c r="L1719" s="5"/>
      <c r="M1719" s="5"/>
      <c r="N1719" s="26"/>
      <c r="O1719" s="1"/>
      <c r="P1719" s="1"/>
      <c r="Q1719" s="1"/>
      <c r="R1719" s="1"/>
      <c r="S1719" s="1"/>
      <c r="T1719" s="1"/>
      <c r="U1719" s="1"/>
      <c r="V1719" s="5"/>
      <c r="W1719" s="5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37" t="e">
        <f>BQ1719+BP1719+BO1719+BN1719+BM1719+#REF!+#REF!+BG1719+BF1719+#REF!+BC1719+#REF!+#REF!+AY1719+#REF!+#REF!+#REF!+#REF!+AS1719+#REF!+#REF!+#REF!+#REF!+AM1719+AK1719+#REF!+#REF!+#REF!+AF1719+AD1719+AC1719+AB1719+BL1719+AA1719+Z1719+Y1719+X1719+U1719+T1719+S1719+R1719+Q1719+P1719+O1719+N1719+M1719+L1719+K1719+J1719+I1719+H1719</f>
        <v>#REF!</v>
      </c>
    </row>
    <row r="1720" spans="1:70" hidden="1">
      <c r="A1720" s="6" t="s">
        <v>2970</v>
      </c>
      <c r="B1720" s="6" t="s">
        <v>2971</v>
      </c>
      <c r="C1720" s="6" t="s">
        <v>151</v>
      </c>
      <c r="D1720" s="6"/>
      <c r="E1720" s="6" t="s">
        <v>152</v>
      </c>
      <c r="F1720" s="6" t="s">
        <v>2390</v>
      </c>
      <c r="G1720" s="6"/>
      <c r="H1720" s="1"/>
      <c r="I1720" s="5"/>
      <c r="J1720" s="5"/>
      <c r="K1720" s="1"/>
      <c r="L1720" s="5"/>
      <c r="M1720" s="5"/>
      <c r="N1720" s="26"/>
      <c r="O1720" s="1"/>
      <c r="P1720" s="1"/>
      <c r="Q1720" s="1"/>
      <c r="R1720" s="1"/>
      <c r="S1720" s="1"/>
      <c r="T1720" s="1"/>
      <c r="U1720" s="1"/>
      <c r="V1720" s="5"/>
      <c r="W1720" s="5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37" t="e">
        <f>BQ1720+BP1720+BO1720+BN1720+BM1720+#REF!+#REF!+BG1720+BF1720+#REF!+BC1720+#REF!+#REF!+AY1720+#REF!+#REF!+#REF!+#REF!+AS1720+#REF!+#REF!+#REF!+#REF!+AM1720+AK1720+#REF!+#REF!+#REF!+AF1720+AD1720+AC1720+AB1720+BL1720+AA1720+Z1720+Y1720+X1720+U1720+T1720+S1720+R1720+Q1720+P1720+O1720+N1720+M1720+L1720+K1720+J1720+I1720+H1720</f>
        <v>#REF!</v>
      </c>
    </row>
    <row r="1721" spans="1:70" hidden="1">
      <c r="A1721" s="6" t="s">
        <v>2972</v>
      </c>
      <c r="B1721" s="6" t="s">
        <v>2973</v>
      </c>
      <c r="C1721" s="6" t="s">
        <v>151</v>
      </c>
      <c r="D1721" s="6"/>
      <c r="E1721" s="6" t="s">
        <v>152</v>
      </c>
      <c r="F1721" s="6" t="s">
        <v>2390</v>
      </c>
      <c r="G1721" s="6"/>
      <c r="H1721" s="1"/>
      <c r="I1721" s="5"/>
      <c r="J1721" s="5"/>
      <c r="K1721" s="1"/>
      <c r="L1721" s="5"/>
      <c r="M1721" s="5"/>
      <c r="N1721" s="26"/>
      <c r="O1721" s="1"/>
      <c r="P1721" s="1"/>
      <c r="Q1721" s="1"/>
      <c r="R1721" s="1"/>
      <c r="S1721" s="1"/>
      <c r="T1721" s="1"/>
      <c r="U1721" s="1"/>
      <c r="V1721" s="5"/>
      <c r="W1721" s="5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37" t="e">
        <f>BQ1721+BP1721+BO1721+BN1721+BM1721+#REF!+#REF!+BG1721+BF1721+#REF!+BC1721+#REF!+#REF!+AY1721+#REF!+#REF!+#REF!+#REF!+AS1721+#REF!+#REF!+#REF!+#REF!+AM1721+AK1721+#REF!+#REF!+#REF!+AF1721+AD1721+AC1721+AB1721+BL1721+AA1721+Z1721+Y1721+X1721+U1721+T1721+S1721+R1721+Q1721+P1721+O1721+N1721+M1721+L1721+K1721+J1721+I1721+H1721</f>
        <v>#REF!</v>
      </c>
    </row>
    <row r="1722" spans="1:70" hidden="1">
      <c r="A1722" s="6" t="s">
        <v>2611</v>
      </c>
      <c r="B1722" s="6" t="s">
        <v>2612</v>
      </c>
      <c r="C1722" s="6" t="s">
        <v>7</v>
      </c>
      <c r="D1722" s="6" t="s">
        <v>67</v>
      </c>
      <c r="E1722" s="6" t="s">
        <v>67</v>
      </c>
      <c r="F1722" s="6" t="s">
        <v>2390</v>
      </c>
      <c r="G1722" s="6"/>
      <c r="H1722" s="1"/>
      <c r="I1722" s="5"/>
      <c r="J1722" s="5"/>
      <c r="K1722" s="1"/>
      <c r="L1722" s="5"/>
      <c r="M1722" s="5"/>
      <c r="N1722" s="26"/>
      <c r="O1722" s="1"/>
      <c r="P1722" s="1"/>
      <c r="Q1722" s="1"/>
      <c r="R1722" s="1"/>
      <c r="S1722" s="1"/>
      <c r="T1722" s="1"/>
      <c r="U1722" s="1"/>
      <c r="V1722" s="5"/>
      <c r="W1722" s="5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37" t="e">
        <f>BQ1722+BP1722+BO1722+BN1722+BM1722+#REF!+#REF!+BG1722+BF1722+#REF!+BC1722+#REF!+#REF!+AY1722+#REF!+#REF!+#REF!+#REF!+AS1722+#REF!+#REF!+#REF!+#REF!+AM1722+AK1722+#REF!+#REF!+#REF!+AF1722+AD1722+AC1722+AB1722+BL1722+AA1722+Z1722+Y1722+X1722+U1722+T1722+S1722+R1722+Q1722+P1722+O1722+N1722+M1722+L1722+K1722+J1722+I1722+H1722</f>
        <v>#REF!</v>
      </c>
    </row>
    <row r="1723" spans="1:70" hidden="1">
      <c r="A1723" s="6" t="s">
        <v>2613</v>
      </c>
      <c r="B1723" s="6" t="s">
        <v>2614</v>
      </c>
      <c r="C1723" s="6" t="s">
        <v>7</v>
      </c>
      <c r="D1723" s="6" t="s">
        <v>67</v>
      </c>
      <c r="E1723" s="6" t="s">
        <v>67</v>
      </c>
      <c r="F1723" s="6" t="s">
        <v>2390</v>
      </c>
      <c r="G1723" s="6"/>
      <c r="H1723" s="1"/>
      <c r="I1723" s="5"/>
      <c r="J1723" s="5"/>
      <c r="K1723" s="1"/>
      <c r="L1723" s="5"/>
      <c r="M1723" s="5"/>
      <c r="N1723" s="26"/>
      <c r="O1723" s="1"/>
      <c r="P1723" s="1"/>
      <c r="Q1723" s="1"/>
      <c r="R1723" s="1"/>
      <c r="S1723" s="1"/>
      <c r="T1723" s="1"/>
      <c r="U1723" s="1"/>
      <c r="V1723" s="5"/>
      <c r="W1723" s="5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37" t="e">
        <f>BQ1723+BP1723+BO1723+BN1723+BM1723+#REF!+#REF!+BG1723+BF1723+#REF!+BC1723+#REF!+#REF!+AY1723+#REF!+#REF!+#REF!+#REF!+AS1723+#REF!+#REF!+#REF!+#REF!+AM1723+AK1723+#REF!+#REF!+#REF!+AF1723+AD1723+AC1723+AB1723+BL1723+AA1723+Z1723+Y1723+X1723+U1723+T1723+S1723+R1723+Q1723+P1723+O1723+N1723+M1723+L1723+K1723+J1723+I1723+H1723</f>
        <v>#REF!</v>
      </c>
    </row>
    <row r="1724" spans="1:70" hidden="1">
      <c r="A1724" s="6" t="s">
        <v>2615</v>
      </c>
      <c r="B1724" s="6" t="s">
        <v>2616</v>
      </c>
      <c r="C1724" s="6" t="s">
        <v>7</v>
      </c>
      <c r="D1724" s="6" t="s">
        <v>18</v>
      </c>
      <c r="E1724" s="6" t="s">
        <v>13</v>
      </c>
      <c r="F1724" s="6" t="s">
        <v>2390</v>
      </c>
      <c r="G1724" s="6"/>
      <c r="H1724" s="1"/>
      <c r="I1724" s="5"/>
      <c r="J1724" s="5"/>
      <c r="K1724" s="1"/>
      <c r="L1724" s="5"/>
      <c r="M1724" s="5"/>
      <c r="N1724" s="26"/>
      <c r="O1724" s="1"/>
      <c r="P1724" s="1"/>
      <c r="Q1724" s="1"/>
      <c r="R1724" s="1"/>
      <c r="S1724" s="1"/>
      <c r="T1724" s="1"/>
      <c r="U1724" s="1"/>
      <c r="V1724" s="5"/>
      <c r="W1724" s="5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37" t="e">
        <f>BQ1724+BP1724+BO1724+BN1724+BM1724+#REF!+#REF!+BG1724+BF1724+#REF!+BC1724+#REF!+#REF!+AY1724+#REF!+#REF!+#REF!+#REF!+AS1724+#REF!+#REF!+#REF!+#REF!+AM1724+AK1724+#REF!+#REF!+#REF!+AF1724+AD1724+AC1724+AB1724+BL1724+AA1724+Z1724+Y1724+X1724+U1724+T1724+S1724+R1724+Q1724+P1724+O1724+N1724+M1724+L1724+K1724+J1724+I1724+H1724</f>
        <v>#REF!</v>
      </c>
    </row>
    <row r="1725" spans="1:70" hidden="1">
      <c r="A1725" s="6" t="s">
        <v>2617</v>
      </c>
      <c r="B1725" s="6" t="s">
        <v>2618</v>
      </c>
      <c r="C1725" s="6" t="s">
        <v>7</v>
      </c>
      <c r="D1725" s="6" t="s">
        <v>67</v>
      </c>
      <c r="E1725" s="6" t="s">
        <v>67</v>
      </c>
      <c r="F1725" s="6" t="s">
        <v>2390</v>
      </c>
      <c r="G1725" s="6"/>
      <c r="H1725" s="1"/>
      <c r="I1725" s="5"/>
      <c r="J1725" s="5"/>
      <c r="K1725" s="1"/>
      <c r="L1725" s="5"/>
      <c r="M1725" s="5"/>
      <c r="N1725" s="26"/>
      <c r="O1725" s="1"/>
      <c r="P1725" s="1"/>
      <c r="Q1725" s="1"/>
      <c r="R1725" s="1"/>
      <c r="S1725" s="1"/>
      <c r="T1725" s="1"/>
      <c r="U1725" s="1"/>
      <c r="V1725" s="5"/>
      <c r="W1725" s="5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37" t="e">
        <f>BQ1725+BP1725+BO1725+BN1725+BM1725+#REF!+#REF!+BG1725+BF1725+#REF!+BC1725+#REF!+#REF!+AY1725+#REF!+#REF!+#REF!+#REF!+AS1725+#REF!+#REF!+#REF!+#REF!+AM1725+AK1725+#REF!+#REF!+#REF!+AF1725+AD1725+AC1725+AB1725+BL1725+AA1725+Z1725+Y1725+X1725+U1725+T1725+S1725+R1725+Q1725+P1725+O1725+N1725+M1725+L1725+K1725+J1725+I1725+H1725</f>
        <v>#REF!</v>
      </c>
    </row>
    <row r="1726" spans="1:70" hidden="1">
      <c r="A1726" s="6" t="s">
        <v>2974</v>
      </c>
      <c r="B1726" s="6" t="s">
        <v>2975</v>
      </c>
      <c r="C1726" s="6" t="s">
        <v>151</v>
      </c>
      <c r="D1726" s="6"/>
      <c r="E1726" s="6" t="s">
        <v>152</v>
      </c>
      <c r="F1726" s="6" t="s">
        <v>2390</v>
      </c>
      <c r="G1726" s="6"/>
      <c r="H1726" s="1"/>
      <c r="I1726" s="5"/>
      <c r="J1726" s="5"/>
      <c r="K1726" s="1"/>
      <c r="L1726" s="5"/>
      <c r="M1726" s="5"/>
      <c r="N1726" s="26"/>
      <c r="O1726" s="1"/>
      <c r="P1726" s="1"/>
      <c r="Q1726" s="1"/>
      <c r="R1726" s="1"/>
      <c r="S1726" s="1"/>
      <c r="T1726" s="1"/>
      <c r="U1726" s="1"/>
      <c r="V1726" s="5"/>
      <c r="W1726" s="5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37" t="e">
        <f>BQ1726+BP1726+BO1726+BN1726+BM1726+#REF!+#REF!+BG1726+BF1726+#REF!+BC1726+#REF!+#REF!+AY1726+#REF!+#REF!+#REF!+#REF!+AS1726+#REF!+#REF!+#REF!+#REF!+AM1726+AK1726+#REF!+#REF!+#REF!+AF1726+AD1726+AC1726+AB1726+BL1726+AA1726+Z1726+Y1726+X1726+U1726+T1726+S1726+R1726+Q1726+P1726+O1726+N1726+M1726+L1726+K1726+J1726+I1726+H1726</f>
        <v>#REF!</v>
      </c>
    </row>
    <row r="1727" spans="1:70" hidden="1">
      <c r="A1727" s="6" t="s">
        <v>2976</v>
      </c>
      <c r="B1727" s="6" t="s">
        <v>7775</v>
      </c>
      <c r="C1727" s="6" t="s">
        <v>151</v>
      </c>
      <c r="D1727" s="6"/>
      <c r="E1727" s="6" t="s">
        <v>152</v>
      </c>
      <c r="F1727" s="6" t="s">
        <v>2390</v>
      </c>
      <c r="G1727" s="6"/>
      <c r="H1727" s="1"/>
      <c r="I1727" s="5"/>
      <c r="J1727" s="5"/>
      <c r="K1727" s="1"/>
      <c r="L1727" s="5"/>
      <c r="M1727" s="5"/>
      <c r="N1727" s="26"/>
      <c r="O1727" s="1"/>
      <c r="P1727" s="1"/>
      <c r="Q1727" s="1"/>
      <c r="R1727" s="1"/>
      <c r="S1727" s="1"/>
      <c r="T1727" s="1"/>
      <c r="U1727" s="1"/>
      <c r="V1727" s="5"/>
      <c r="W1727" s="5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37" t="e">
        <f>BQ1727+BP1727+BO1727+BN1727+BM1727+#REF!+#REF!+BG1727+BF1727+#REF!+BC1727+#REF!+#REF!+AY1727+#REF!+#REF!+#REF!+#REF!+AS1727+#REF!+#REF!+#REF!+#REF!+AM1727+AK1727+#REF!+#REF!+#REF!+AF1727+AD1727+AC1727+AB1727+BL1727+AA1727+Z1727+Y1727+X1727+U1727+T1727+S1727+R1727+Q1727+P1727+O1727+N1727+M1727+L1727+K1727+J1727+I1727+H1727</f>
        <v>#REF!</v>
      </c>
    </row>
    <row r="1728" spans="1:70" hidden="1">
      <c r="A1728" s="6" t="s">
        <v>2977</v>
      </c>
      <c r="B1728" s="6" t="s">
        <v>2978</v>
      </c>
      <c r="C1728" s="6" t="s">
        <v>151</v>
      </c>
      <c r="D1728" s="6"/>
      <c r="E1728" s="6" t="s">
        <v>152</v>
      </c>
      <c r="F1728" s="6" t="s">
        <v>2390</v>
      </c>
      <c r="G1728" s="6"/>
      <c r="H1728" s="1"/>
      <c r="I1728" s="5"/>
      <c r="J1728" s="5"/>
      <c r="K1728" s="1"/>
      <c r="L1728" s="5"/>
      <c r="M1728" s="5"/>
      <c r="N1728" s="26"/>
      <c r="O1728" s="1"/>
      <c r="P1728" s="1"/>
      <c r="Q1728" s="1"/>
      <c r="R1728" s="1"/>
      <c r="S1728" s="1"/>
      <c r="T1728" s="1"/>
      <c r="U1728" s="1"/>
      <c r="V1728" s="5"/>
      <c r="W1728" s="5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37" t="e">
        <f>BQ1728+BP1728+BO1728+BN1728+BM1728+#REF!+#REF!+BG1728+BF1728+#REF!+BC1728+#REF!+#REF!+AY1728+#REF!+#REF!+#REF!+#REF!+AS1728+#REF!+#REF!+#REF!+#REF!+AM1728+AK1728+#REF!+#REF!+#REF!+AF1728+AD1728+AC1728+AB1728+BL1728+AA1728+Z1728+Y1728+X1728+U1728+T1728+S1728+R1728+Q1728+P1728+O1728+N1728+M1728+L1728+K1728+J1728+I1728+H1728</f>
        <v>#REF!</v>
      </c>
    </row>
    <row r="1729" spans="1:70" hidden="1">
      <c r="A1729" s="6" t="s">
        <v>6719</v>
      </c>
      <c r="B1729" s="6" t="s">
        <v>7776</v>
      </c>
      <c r="C1729" s="6" t="s">
        <v>151</v>
      </c>
      <c r="D1729" s="6"/>
      <c r="E1729" s="6" t="s">
        <v>8208</v>
      </c>
      <c r="F1729" s="6" t="s">
        <v>2390</v>
      </c>
      <c r="G1729" s="6"/>
      <c r="H1729" s="1"/>
      <c r="I1729" s="5"/>
      <c r="J1729" s="5"/>
      <c r="K1729" s="1"/>
      <c r="L1729" s="5"/>
      <c r="M1729" s="5"/>
      <c r="N1729" s="26"/>
      <c r="O1729" s="1"/>
      <c r="P1729" s="1"/>
      <c r="Q1729" s="1"/>
      <c r="R1729" s="1"/>
      <c r="S1729" s="1"/>
      <c r="T1729" s="1"/>
      <c r="U1729" s="1"/>
      <c r="V1729" s="5"/>
      <c r="W1729" s="5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37" t="e">
        <f>BQ1729+BP1729+BO1729+BN1729+BM1729+#REF!+#REF!+BG1729+BF1729+#REF!+BC1729+#REF!+#REF!+AY1729+#REF!+#REF!+#REF!+#REF!+AS1729+#REF!+#REF!+#REF!+#REF!+AM1729+AK1729+#REF!+#REF!+#REF!+AF1729+AD1729+AC1729+AB1729+BL1729+AA1729+Z1729+Y1729+X1729+U1729+T1729+S1729+R1729+Q1729+P1729+O1729+N1729+M1729+L1729+K1729+J1729+I1729+H1729</f>
        <v>#REF!</v>
      </c>
    </row>
    <row r="1730" spans="1:70" hidden="1">
      <c r="A1730" s="6" t="s">
        <v>2619</v>
      </c>
      <c r="B1730" s="6" t="s">
        <v>2620</v>
      </c>
      <c r="C1730" s="6" t="s">
        <v>7</v>
      </c>
      <c r="D1730" s="6" t="s">
        <v>67</v>
      </c>
      <c r="E1730" s="6" t="s">
        <v>67</v>
      </c>
      <c r="F1730" s="6" t="s">
        <v>2390</v>
      </c>
      <c r="G1730" s="6"/>
      <c r="H1730" s="1"/>
      <c r="I1730" s="5"/>
      <c r="J1730" s="5"/>
      <c r="K1730" s="1"/>
      <c r="L1730" s="5"/>
      <c r="M1730" s="5"/>
      <c r="N1730" s="26"/>
      <c r="O1730" s="1"/>
      <c r="P1730" s="1"/>
      <c r="Q1730" s="1"/>
      <c r="R1730" s="1"/>
      <c r="S1730" s="1"/>
      <c r="T1730" s="1"/>
      <c r="U1730" s="1"/>
      <c r="V1730" s="5"/>
      <c r="W1730" s="5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37" t="e">
        <f>BQ1730+BP1730+BO1730+BN1730+BM1730+#REF!+#REF!+BG1730+BF1730+#REF!+BC1730+#REF!+#REF!+AY1730+#REF!+#REF!+#REF!+#REF!+AS1730+#REF!+#REF!+#REF!+#REF!+AM1730+AK1730+#REF!+#REF!+#REF!+AF1730+AD1730+AC1730+AB1730+BL1730+AA1730+Z1730+Y1730+X1730+U1730+T1730+S1730+R1730+Q1730+P1730+O1730+N1730+M1730+L1730+K1730+J1730+I1730+H1730</f>
        <v>#REF!</v>
      </c>
    </row>
    <row r="1731" spans="1:70" hidden="1">
      <c r="A1731" s="6" t="s">
        <v>2621</v>
      </c>
      <c r="B1731" s="6" t="s">
        <v>2622</v>
      </c>
      <c r="C1731" s="6" t="s">
        <v>7</v>
      </c>
      <c r="D1731" s="6" t="s">
        <v>8180</v>
      </c>
      <c r="E1731" s="6" t="s">
        <v>13</v>
      </c>
      <c r="F1731" s="6" t="s">
        <v>2390</v>
      </c>
      <c r="G1731" s="6"/>
      <c r="H1731" s="1"/>
      <c r="I1731" s="5"/>
      <c r="J1731" s="5"/>
      <c r="K1731" s="1"/>
      <c r="L1731" s="5"/>
      <c r="M1731" s="5"/>
      <c r="N1731" s="26"/>
      <c r="O1731" s="1"/>
      <c r="P1731" s="1"/>
      <c r="Q1731" s="1"/>
      <c r="R1731" s="1"/>
      <c r="S1731" s="1"/>
      <c r="T1731" s="1"/>
      <c r="U1731" s="1"/>
      <c r="V1731" s="5"/>
      <c r="W1731" s="5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37" t="e">
        <f>BQ1731+BP1731+BO1731+BN1731+BM1731+#REF!+#REF!+BG1731+BF1731+#REF!+BC1731+#REF!+#REF!+AY1731+#REF!+#REF!+#REF!+#REF!+AS1731+#REF!+#REF!+#REF!+#REF!+AM1731+AK1731+#REF!+#REF!+#REF!+AF1731+AD1731+AC1731+AB1731+BL1731+AA1731+Z1731+Y1731+X1731+U1731+T1731+S1731+R1731+Q1731+P1731+O1731+N1731+M1731+L1731+K1731+J1731+I1731+H1731</f>
        <v>#REF!</v>
      </c>
    </row>
    <row r="1732" spans="1:70" hidden="1">
      <c r="A1732" s="6" t="s">
        <v>2623</v>
      </c>
      <c r="B1732" s="6" t="s">
        <v>2624</v>
      </c>
      <c r="C1732" s="6" t="s">
        <v>7</v>
      </c>
      <c r="D1732" s="6" t="s">
        <v>8180</v>
      </c>
      <c r="E1732" s="6" t="s">
        <v>13</v>
      </c>
      <c r="F1732" s="6" t="s">
        <v>2390</v>
      </c>
      <c r="G1732" s="6"/>
      <c r="H1732" s="1"/>
      <c r="I1732" s="5"/>
      <c r="J1732" s="5"/>
      <c r="K1732" s="1"/>
      <c r="L1732" s="5"/>
      <c r="M1732" s="5"/>
      <c r="N1732" s="26"/>
      <c r="O1732" s="1"/>
      <c r="P1732" s="1"/>
      <c r="Q1732" s="1"/>
      <c r="R1732" s="1"/>
      <c r="S1732" s="1"/>
      <c r="T1732" s="1"/>
      <c r="U1732" s="1"/>
      <c r="V1732" s="5"/>
      <c r="W1732" s="5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37" t="e">
        <f>BQ1732+BP1732+BO1732+BN1732+BM1732+#REF!+#REF!+BG1732+BF1732+#REF!+BC1732+#REF!+#REF!+AY1732+#REF!+#REF!+#REF!+#REF!+AS1732+#REF!+#REF!+#REF!+#REF!+AM1732+AK1732+#REF!+#REF!+#REF!+AF1732+AD1732+AC1732+AB1732+BL1732+AA1732+Z1732+Y1732+X1732+U1732+T1732+S1732+R1732+Q1732+P1732+O1732+N1732+M1732+L1732+K1732+J1732+I1732+H1732</f>
        <v>#REF!</v>
      </c>
    </row>
    <row r="1733" spans="1:70">
      <c r="A1733" s="7" t="s">
        <v>2625</v>
      </c>
      <c r="B1733" s="7" t="s">
        <v>2626</v>
      </c>
      <c r="C1733" s="7" t="s">
        <v>7</v>
      </c>
      <c r="D1733" s="7" t="s">
        <v>8180</v>
      </c>
      <c r="E1733" s="7" t="s">
        <v>13</v>
      </c>
      <c r="F1733" s="7" t="s">
        <v>2390</v>
      </c>
      <c r="G1733" s="25"/>
      <c r="H1733" s="1"/>
      <c r="I1733" s="5"/>
      <c r="J1733" s="1"/>
      <c r="K1733" s="1"/>
      <c r="L1733" s="5"/>
      <c r="M1733" s="5"/>
      <c r="N1733" s="26"/>
      <c r="O1733" s="1"/>
      <c r="P1733" s="1"/>
      <c r="Q1733" s="1"/>
      <c r="R1733" s="1"/>
      <c r="S1733" s="1"/>
      <c r="T1733" s="1"/>
      <c r="U1733" s="1">
        <v>15100</v>
      </c>
      <c r="V1733" s="1"/>
      <c r="W1733" s="1">
        <f>1000*66.7258589609062</f>
        <v>66725.858960906189</v>
      </c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37">
        <f>BQ1733+BP1733+BO1733+BN1733+BM1733+BG1733+BF1733+BC1733+AY1733+AS1733+AM1733+AL1733+AK1733+AF1733+AE1733+AD1733+AC1733+AB1733+BK1733+BL1733+AA1733+Z1733+Y1733+X1733+V1733+U1733+T1733+S1733+R1733+Q1733+P1733+O1733+N1733+M1733+L1733+K1733+J1733+I1733+H1733+G1733+AX1733+W1733</f>
        <v>81825.858960906189</v>
      </c>
    </row>
    <row r="1734" spans="1:70" hidden="1">
      <c r="A1734" s="7" t="s">
        <v>2627</v>
      </c>
      <c r="B1734" s="7" t="s">
        <v>2628</v>
      </c>
      <c r="C1734" s="7" t="s">
        <v>7</v>
      </c>
      <c r="D1734" s="7" t="s">
        <v>8180</v>
      </c>
      <c r="E1734" s="7" t="s">
        <v>13</v>
      </c>
      <c r="F1734" s="7" t="s">
        <v>2390</v>
      </c>
      <c r="G1734" s="25"/>
      <c r="H1734" s="1"/>
      <c r="I1734" s="5"/>
      <c r="J1734" s="5"/>
      <c r="K1734" s="1"/>
      <c r="L1734" s="5"/>
      <c r="M1734" s="5"/>
      <c r="N1734" s="26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37">
        <f t="shared" ref="BR1734" si="25">BQ1734+BP1734+BO1734+BN1734+BM1734+BG1734+BF1734+BC1734+AY1734+AS1734+AM1734+AL1734+AK1734+AF1734+AE1734+AD1734+AC1734+AB1734+++BK1734+BL1734+AA1734+Z1734+Y1734+X1734+V1734+U1734+T1734+S1734+R1734+Q1734+P1734+O1734+N1734+M1734+L1734+K1734+J1734+I1734+H1734+G1734</f>
        <v>0</v>
      </c>
    </row>
    <row r="1735" spans="1:70" hidden="1">
      <c r="A1735" s="6" t="s">
        <v>2629</v>
      </c>
      <c r="B1735" s="6" t="s">
        <v>2630</v>
      </c>
      <c r="C1735" s="6" t="s">
        <v>7</v>
      </c>
      <c r="D1735" s="6" t="s">
        <v>67</v>
      </c>
      <c r="E1735" s="6" t="s">
        <v>67</v>
      </c>
      <c r="F1735" s="6" t="s">
        <v>2390</v>
      </c>
      <c r="G1735" s="6"/>
      <c r="H1735" s="1"/>
      <c r="I1735" s="5"/>
      <c r="J1735" s="5"/>
      <c r="K1735" s="1"/>
      <c r="L1735" s="5"/>
      <c r="M1735" s="5"/>
      <c r="N1735" s="26"/>
      <c r="O1735" s="1"/>
      <c r="P1735" s="1"/>
      <c r="Q1735" s="1"/>
      <c r="R1735" s="1"/>
      <c r="S1735" s="1"/>
      <c r="T1735" s="1"/>
      <c r="U1735" s="1"/>
      <c r="V1735" s="5"/>
      <c r="W1735" s="5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37" t="e">
        <f>BQ1735+BP1735+BO1735+BN1735+BM1735+#REF!+#REF!+BG1735+BF1735+#REF!+BC1735+#REF!+#REF!+AY1735+#REF!+#REF!+#REF!+#REF!+AS1735+#REF!+#REF!+#REF!+#REF!+AM1735+AK1735+#REF!+#REF!+#REF!+AF1735+AD1735+AC1735+AB1735+BL1735+AA1735+Z1735+Y1735+X1735+U1735+T1735+S1735+R1735+Q1735+P1735+O1735+N1735+M1735+L1735+K1735+J1735+I1735+H1735</f>
        <v>#REF!</v>
      </c>
    </row>
    <row r="1736" spans="1:70" hidden="1">
      <c r="A1736" s="6" t="s">
        <v>2979</v>
      </c>
      <c r="B1736" s="6" t="s">
        <v>7777</v>
      </c>
      <c r="C1736" s="6" t="s">
        <v>151</v>
      </c>
      <c r="D1736" s="6"/>
      <c r="E1736" s="6" t="s">
        <v>152</v>
      </c>
      <c r="F1736" s="6" t="s">
        <v>2390</v>
      </c>
      <c r="G1736" s="6"/>
      <c r="H1736" s="1"/>
      <c r="I1736" s="5"/>
      <c r="J1736" s="5"/>
      <c r="K1736" s="1"/>
      <c r="L1736" s="5"/>
      <c r="M1736" s="5"/>
      <c r="N1736" s="26"/>
      <c r="O1736" s="1"/>
      <c r="P1736" s="1"/>
      <c r="Q1736" s="1"/>
      <c r="R1736" s="1"/>
      <c r="S1736" s="1"/>
      <c r="T1736" s="1"/>
      <c r="U1736" s="1"/>
      <c r="V1736" s="5"/>
      <c r="W1736" s="5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37" t="e">
        <f>BQ1736+BP1736+BO1736+BN1736+BM1736+#REF!+#REF!+BG1736+BF1736+#REF!+BC1736+#REF!+#REF!+AY1736+#REF!+#REF!+#REF!+#REF!+AS1736+#REF!+#REF!+#REF!+#REF!+AM1736+AK1736+#REF!+#REF!+#REF!+AF1736+AD1736+AC1736+AB1736+BL1736+AA1736+Z1736+Y1736+X1736+U1736+T1736+S1736+R1736+Q1736+P1736+O1736+N1736+M1736+L1736+K1736+J1736+I1736+H1736</f>
        <v>#REF!</v>
      </c>
    </row>
    <row r="1737" spans="1:70" hidden="1">
      <c r="A1737" s="6" t="s">
        <v>6720</v>
      </c>
      <c r="B1737" s="6" t="s">
        <v>6721</v>
      </c>
      <c r="C1737" s="6" t="s">
        <v>151</v>
      </c>
      <c r="D1737" s="6"/>
      <c r="E1737" s="6" t="s">
        <v>8186</v>
      </c>
      <c r="F1737" s="6" t="s">
        <v>2390</v>
      </c>
      <c r="G1737" s="6"/>
      <c r="H1737" s="1"/>
      <c r="I1737" s="5"/>
      <c r="J1737" s="5"/>
      <c r="K1737" s="1"/>
      <c r="L1737" s="5"/>
      <c r="M1737" s="5"/>
      <c r="N1737" s="26"/>
      <c r="O1737" s="1"/>
      <c r="P1737" s="1"/>
      <c r="Q1737" s="1"/>
      <c r="R1737" s="1"/>
      <c r="S1737" s="1"/>
      <c r="T1737" s="1"/>
      <c r="U1737" s="1"/>
      <c r="V1737" s="5"/>
      <c r="W1737" s="5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37" t="e">
        <f>BQ1737+BP1737+BO1737+BN1737+BM1737+#REF!+#REF!+BG1737+BF1737+#REF!+BC1737+#REF!+#REF!+AY1737+#REF!+#REF!+#REF!+#REF!+AS1737+#REF!+#REF!+#REF!+#REF!+AM1737+AK1737+#REF!+#REF!+#REF!+AF1737+AD1737+AC1737+AB1737+BL1737+AA1737+Z1737+Y1737+X1737+U1737+T1737+S1737+R1737+Q1737+P1737+O1737+N1737+M1737+L1737+K1737+J1737+I1737+H1737</f>
        <v>#REF!</v>
      </c>
    </row>
    <row r="1738" spans="1:70" hidden="1">
      <c r="A1738" s="6" t="s">
        <v>2980</v>
      </c>
      <c r="B1738" s="6" t="s">
        <v>2981</v>
      </c>
      <c r="C1738" s="6" t="s">
        <v>151</v>
      </c>
      <c r="D1738" s="6"/>
      <c r="E1738" s="6" t="s">
        <v>152</v>
      </c>
      <c r="F1738" s="6" t="s">
        <v>2390</v>
      </c>
      <c r="G1738" s="6"/>
      <c r="H1738" s="1"/>
      <c r="I1738" s="5"/>
      <c r="J1738" s="5"/>
      <c r="K1738" s="1"/>
      <c r="L1738" s="5"/>
      <c r="M1738" s="5"/>
      <c r="N1738" s="26"/>
      <c r="O1738" s="1"/>
      <c r="P1738" s="1"/>
      <c r="Q1738" s="1"/>
      <c r="R1738" s="1"/>
      <c r="S1738" s="1"/>
      <c r="T1738" s="1"/>
      <c r="U1738" s="1"/>
      <c r="V1738" s="5"/>
      <c r="W1738" s="5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37" t="e">
        <f>BQ1738+BP1738+BO1738+BN1738+BM1738+#REF!+#REF!+BG1738+BF1738+#REF!+BC1738+#REF!+#REF!+AY1738+#REF!+#REF!+#REF!+#REF!+AS1738+#REF!+#REF!+#REF!+#REF!+AM1738+AK1738+#REF!+#REF!+#REF!+AF1738+AD1738+AC1738+AB1738+BL1738+AA1738+Z1738+Y1738+X1738+U1738+T1738+S1738+R1738+Q1738+P1738+O1738+N1738+M1738+L1738+K1738+J1738+I1738+H1738</f>
        <v>#REF!</v>
      </c>
    </row>
    <row r="1739" spans="1:70" hidden="1">
      <c r="A1739" s="6" t="s">
        <v>6722</v>
      </c>
      <c r="B1739" s="6" t="s">
        <v>7778</v>
      </c>
      <c r="C1739" s="6" t="s">
        <v>151</v>
      </c>
      <c r="D1739" s="6"/>
      <c r="E1739" s="6" t="s">
        <v>8186</v>
      </c>
      <c r="F1739" s="6" t="s">
        <v>2390</v>
      </c>
      <c r="G1739" s="6"/>
      <c r="H1739" s="1"/>
      <c r="I1739" s="5"/>
      <c r="J1739" s="5"/>
      <c r="K1739" s="1"/>
      <c r="L1739" s="5"/>
      <c r="M1739" s="5"/>
      <c r="N1739" s="26"/>
      <c r="O1739" s="1"/>
      <c r="P1739" s="1"/>
      <c r="Q1739" s="1"/>
      <c r="R1739" s="1"/>
      <c r="S1739" s="1"/>
      <c r="T1739" s="1"/>
      <c r="U1739" s="1"/>
      <c r="V1739" s="5"/>
      <c r="W1739" s="5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37" t="e">
        <f>BQ1739+BP1739+BO1739+BN1739+BM1739+#REF!+#REF!+BG1739+BF1739+#REF!+BC1739+#REF!+#REF!+AY1739+#REF!+#REF!+#REF!+#REF!+AS1739+#REF!+#REF!+#REF!+#REF!+AM1739+AK1739+#REF!+#REF!+#REF!+AF1739+AD1739+AC1739+AB1739+BL1739+AA1739+Z1739+Y1739+X1739+U1739+T1739+S1739+R1739+Q1739+P1739+O1739+N1739+M1739+L1739+K1739+J1739+I1739+H1739</f>
        <v>#REF!</v>
      </c>
    </row>
    <row r="1740" spans="1:70" hidden="1">
      <c r="A1740" s="6" t="s">
        <v>7330</v>
      </c>
      <c r="B1740" s="6" t="s">
        <v>7779</v>
      </c>
      <c r="C1740" s="6" t="s">
        <v>151</v>
      </c>
      <c r="D1740" s="6"/>
      <c r="E1740" s="6" t="s">
        <v>8192</v>
      </c>
      <c r="F1740" s="6" t="s">
        <v>2390</v>
      </c>
      <c r="G1740" s="6"/>
      <c r="H1740" s="1"/>
      <c r="I1740" s="5"/>
      <c r="J1740" s="5"/>
      <c r="K1740" s="1"/>
      <c r="L1740" s="5"/>
      <c r="M1740" s="5"/>
      <c r="N1740" s="26"/>
      <c r="O1740" s="1"/>
      <c r="P1740" s="1"/>
      <c r="Q1740" s="1"/>
      <c r="R1740" s="1"/>
      <c r="S1740" s="1"/>
      <c r="T1740" s="1"/>
      <c r="U1740" s="1"/>
      <c r="V1740" s="5"/>
      <c r="W1740" s="5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37" t="e">
        <f>BQ1740+BP1740+BO1740+BN1740+BM1740+#REF!+#REF!+BG1740+BF1740+#REF!+BC1740+#REF!+#REF!+AY1740+#REF!+#REF!+#REF!+#REF!+AS1740+#REF!+#REF!+#REF!+#REF!+AM1740+AK1740+#REF!+#REF!+#REF!+AF1740+AD1740+AC1740+AB1740+BL1740+AA1740+Z1740+Y1740+X1740+U1740+T1740+S1740+R1740+Q1740+P1740+O1740+N1740+M1740+L1740+K1740+J1740+I1740+H1740</f>
        <v>#REF!</v>
      </c>
    </row>
    <row r="1741" spans="1:70" hidden="1">
      <c r="A1741" s="6" t="s">
        <v>2982</v>
      </c>
      <c r="B1741" s="6" t="s">
        <v>2983</v>
      </c>
      <c r="C1741" s="6" t="s">
        <v>151</v>
      </c>
      <c r="D1741" s="6"/>
      <c r="E1741" s="6" t="s">
        <v>152</v>
      </c>
      <c r="F1741" s="6" t="s">
        <v>2390</v>
      </c>
      <c r="G1741" s="6"/>
      <c r="H1741" s="1"/>
      <c r="I1741" s="5"/>
      <c r="J1741" s="5"/>
      <c r="K1741" s="1"/>
      <c r="L1741" s="5"/>
      <c r="M1741" s="5"/>
      <c r="N1741" s="26"/>
      <c r="O1741" s="1"/>
      <c r="P1741" s="1"/>
      <c r="Q1741" s="1"/>
      <c r="R1741" s="1"/>
      <c r="S1741" s="1"/>
      <c r="T1741" s="1"/>
      <c r="U1741" s="1"/>
      <c r="V1741" s="5"/>
      <c r="W1741" s="5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37" t="e">
        <f>BQ1741+BP1741+BO1741+BN1741+BM1741+#REF!+#REF!+BG1741+BF1741+#REF!+BC1741+#REF!+#REF!+AY1741+#REF!+#REF!+#REF!+#REF!+AS1741+#REF!+#REF!+#REF!+#REF!+AM1741+AK1741+#REF!+#REF!+#REF!+AF1741+AD1741+AC1741+AB1741+BL1741+AA1741+Z1741+Y1741+X1741+U1741+T1741+S1741+R1741+Q1741+P1741+O1741+N1741+M1741+L1741+K1741+J1741+I1741+H1741</f>
        <v>#REF!</v>
      </c>
    </row>
    <row r="1742" spans="1:70" hidden="1">
      <c r="A1742" s="6" t="s">
        <v>2984</v>
      </c>
      <c r="B1742" s="6" t="s">
        <v>7780</v>
      </c>
      <c r="C1742" s="6" t="s">
        <v>151</v>
      </c>
      <c r="D1742" s="6"/>
      <c r="E1742" s="6" t="s">
        <v>8202</v>
      </c>
      <c r="F1742" s="6" t="s">
        <v>2390</v>
      </c>
      <c r="G1742" s="6"/>
      <c r="H1742" s="1"/>
      <c r="I1742" s="5"/>
      <c r="J1742" s="5"/>
      <c r="K1742" s="1"/>
      <c r="L1742" s="5"/>
      <c r="M1742" s="5"/>
      <c r="N1742" s="26"/>
      <c r="O1742" s="1"/>
      <c r="P1742" s="1"/>
      <c r="Q1742" s="1"/>
      <c r="R1742" s="1"/>
      <c r="S1742" s="1"/>
      <c r="T1742" s="1"/>
      <c r="U1742" s="1"/>
      <c r="V1742" s="5"/>
      <c r="W1742" s="5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37" t="e">
        <f>BQ1742+BP1742+BO1742+BN1742+BM1742+#REF!+#REF!+BG1742+BF1742+#REF!+BC1742+#REF!+#REF!+AY1742+#REF!+#REF!+#REF!+#REF!+AS1742+#REF!+#REF!+#REF!+#REF!+AM1742+AK1742+#REF!+#REF!+#REF!+AF1742+AD1742+AC1742+AB1742+BL1742+AA1742+Z1742+Y1742+X1742+U1742+T1742+S1742+R1742+Q1742+P1742+O1742+N1742+M1742+L1742+K1742+J1742+I1742+H1742</f>
        <v>#REF!</v>
      </c>
    </row>
    <row r="1743" spans="1:70" hidden="1">
      <c r="A1743" s="6" t="s">
        <v>2631</v>
      </c>
      <c r="B1743" s="6" t="s">
        <v>2632</v>
      </c>
      <c r="C1743" s="6" t="s">
        <v>7</v>
      </c>
      <c r="D1743" s="6" t="s">
        <v>8180</v>
      </c>
      <c r="E1743" s="6" t="s">
        <v>21</v>
      </c>
      <c r="F1743" s="6" t="s">
        <v>2390</v>
      </c>
      <c r="G1743" s="6"/>
      <c r="H1743" s="1"/>
      <c r="I1743" s="5"/>
      <c r="J1743" s="5"/>
      <c r="K1743" s="1"/>
      <c r="L1743" s="5"/>
      <c r="M1743" s="5"/>
      <c r="N1743" s="26"/>
      <c r="O1743" s="1"/>
      <c r="P1743" s="1"/>
      <c r="Q1743" s="1"/>
      <c r="R1743" s="1"/>
      <c r="S1743" s="1"/>
      <c r="T1743" s="1"/>
      <c r="U1743" s="1"/>
      <c r="V1743" s="5"/>
      <c r="W1743" s="5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37" t="e">
        <f>BQ1743+BP1743+BO1743+BN1743+BM1743+#REF!+#REF!+BG1743+BF1743+#REF!+BC1743+#REF!+#REF!+AY1743+#REF!+#REF!+#REF!+#REF!+AS1743+#REF!+#REF!+#REF!+#REF!+AM1743+AK1743+#REF!+#REF!+#REF!+AF1743+AD1743+AC1743+AB1743+BL1743+AA1743+Z1743+Y1743+X1743+U1743+T1743+S1743+R1743+Q1743+P1743+O1743+N1743+M1743+L1743+K1743+J1743+I1743+H1743</f>
        <v>#REF!</v>
      </c>
    </row>
    <row r="1744" spans="1:70" hidden="1">
      <c r="A1744" s="6" t="s">
        <v>6723</v>
      </c>
      <c r="B1744" s="6" t="s">
        <v>6724</v>
      </c>
      <c r="C1744" s="6" t="s">
        <v>151</v>
      </c>
      <c r="D1744" s="6"/>
      <c r="E1744" s="6" t="s">
        <v>8192</v>
      </c>
      <c r="F1744" s="6" t="s">
        <v>2390</v>
      </c>
      <c r="G1744" s="6"/>
      <c r="H1744" s="1"/>
      <c r="I1744" s="5"/>
      <c r="J1744" s="5"/>
      <c r="K1744" s="1"/>
      <c r="L1744" s="5"/>
      <c r="M1744" s="5"/>
      <c r="N1744" s="26"/>
      <c r="O1744" s="1"/>
      <c r="P1744" s="1"/>
      <c r="Q1744" s="1"/>
      <c r="R1744" s="1"/>
      <c r="S1744" s="1"/>
      <c r="T1744" s="1"/>
      <c r="U1744" s="1"/>
      <c r="V1744" s="5"/>
      <c r="W1744" s="5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37" t="e">
        <f>BQ1744+BP1744+BO1744+BN1744+BM1744+#REF!+#REF!+BG1744+BF1744+#REF!+BC1744+#REF!+#REF!+AY1744+#REF!+#REF!+#REF!+#REF!+AS1744+#REF!+#REF!+#REF!+#REF!+AM1744+AK1744+#REF!+#REF!+#REF!+AF1744+AD1744+AC1744+AB1744+BL1744+AA1744+Z1744+Y1744+X1744+U1744+T1744+S1744+R1744+Q1744+P1744+O1744+N1744+M1744+L1744+K1744+J1744+I1744+H1744</f>
        <v>#REF!</v>
      </c>
    </row>
    <row r="1745" spans="1:70" hidden="1">
      <c r="A1745" s="6" t="s">
        <v>6725</v>
      </c>
      <c r="B1745" s="6" t="s">
        <v>7781</v>
      </c>
      <c r="C1745" s="6" t="s">
        <v>151</v>
      </c>
      <c r="D1745" s="6"/>
      <c r="E1745" s="6" t="s">
        <v>8186</v>
      </c>
      <c r="F1745" s="6" t="s">
        <v>2390</v>
      </c>
      <c r="G1745" s="6"/>
      <c r="H1745" s="1"/>
      <c r="I1745" s="5"/>
      <c r="J1745" s="5"/>
      <c r="K1745" s="1"/>
      <c r="L1745" s="5"/>
      <c r="M1745" s="5"/>
      <c r="N1745" s="26"/>
      <c r="O1745" s="1"/>
      <c r="P1745" s="1"/>
      <c r="Q1745" s="1"/>
      <c r="R1745" s="1"/>
      <c r="S1745" s="1"/>
      <c r="T1745" s="1"/>
      <c r="U1745" s="1"/>
      <c r="V1745" s="5"/>
      <c r="W1745" s="5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37" t="e">
        <f>BQ1745+BP1745+BO1745+BN1745+BM1745+#REF!+#REF!+BG1745+BF1745+#REF!+BC1745+#REF!+#REF!+AY1745+#REF!+#REF!+#REF!+#REF!+AS1745+#REF!+#REF!+#REF!+#REF!+AM1745+AK1745+#REF!+#REF!+#REF!+AF1745+AD1745+AC1745+AB1745+BL1745+AA1745+Z1745+Y1745+X1745+U1745+T1745+S1745+R1745+Q1745+P1745+O1745+N1745+M1745+L1745+K1745+J1745+I1745+H1745</f>
        <v>#REF!</v>
      </c>
    </row>
    <row r="1746" spans="1:70" hidden="1">
      <c r="A1746" s="6" t="s">
        <v>2633</v>
      </c>
      <c r="B1746" s="6" t="s">
        <v>2634</v>
      </c>
      <c r="C1746" s="6" t="s">
        <v>7</v>
      </c>
      <c r="D1746" s="6" t="s">
        <v>18</v>
      </c>
      <c r="E1746" s="6" t="s">
        <v>13</v>
      </c>
      <c r="F1746" s="6" t="s">
        <v>2390</v>
      </c>
      <c r="G1746" s="6"/>
      <c r="H1746" s="1"/>
      <c r="I1746" s="5"/>
      <c r="J1746" s="5"/>
      <c r="K1746" s="1"/>
      <c r="L1746" s="5"/>
      <c r="M1746" s="5"/>
      <c r="N1746" s="26"/>
      <c r="O1746" s="1"/>
      <c r="P1746" s="1"/>
      <c r="Q1746" s="1"/>
      <c r="R1746" s="1"/>
      <c r="S1746" s="1"/>
      <c r="T1746" s="1"/>
      <c r="U1746" s="1"/>
      <c r="V1746" s="5"/>
      <c r="W1746" s="5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37" t="e">
        <f>BQ1746+BP1746+BO1746+BN1746+BM1746+#REF!+#REF!+BG1746+BF1746+#REF!+BC1746+#REF!+#REF!+AY1746+#REF!+#REF!+#REF!+#REF!+AS1746+#REF!+#REF!+#REF!+#REF!+AM1746+AK1746+#REF!+#REF!+#REF!+AF1746+AD1746+AC1746+AB1746+BL1746+AA1746+Z1746+Y1746+X1746+U1746+T1746+S1746+R1746+Q1746+P1746+O1746+N1746+M1746+L1746+K1746+J1746+I1746+H1746</f>
        <v>#REF!</v>
      </c>
    </row>
    <row r="1747" spans="1:70" hidden="1">
      <c r="A1747" s="6" t="s">
        <v>2985</v>
      </c>
      <c r="B1747" s="6" t="s">
        <v>7782</v>
      </c>
      <c r="C1747" s="6" t="s">
        <v>151</v>
      </c>
      <c r="D1747" s="6"/>
      <c r="E1747" s="6" t="s">
        <v>152</v>
      </c>
      <c r="F1747" s="6" t="s">
        <v>2390</v>
      </c>
      <c r="G1747" s="6"/>
      <c r="H1747" s="1"/>
      <c r="I1747" s="5"/>
      <c r="J1747" s="5"/>
      <c r="K1747" s="1"/>
      <c r="L1747" s="5"/>
      <c r="M1747" s="5"/>
      <c r="N1747" s="26"/>
      <c r="O1747" s="1"/>
      <c r="P1747" s="1"/>
      <c r="Q1747" s="1"/>
      <c r="R1747" s="1"/>
      <c r="S1747" s="1"/>
      <c r="T1747" s="1"/>
      <c r="U1747" s="1"/>
      <c r="V1747" s="5"/>
      <c r="W1747" s="5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37" t="e">
        <f>BQ1747+BP1747+BO1747+BN1747+BM1747+#REF!+#REF!+BG1747+BF1747+#REF!+BC1747+#REF!+#REF!+AY1747+#REF!+#REF!+#REF!+#REF!+AS1747+#REF!+#REF!+#REF!+#REF!+AM1747+AK1747+#REF!+#REF!+#REF!+AF1747+AD1747+AC1747+AB1747+BL1747+AA1747+Z1747+Y1747+X1747+U1747+T1747+S1747+R1747+Q1747+P1747+O1747+N1747+M1747+L1747+K1747+J1747+I1747+H1747</f>
        <v>#REF!</v>
      </c>
    </row>
    <row r="1748" spans="1:70" hidden="1">
      <c r="A1748" s="6" t="s">
        <v>2986</v>
      </c>
      <c r="B1748" s="6" t="s">
        <v>2987</v>
      </c>
      <c r="C1748" s="6" t="s">
        <v>151</v>
      </c>
      <c r="D1748" s="6"/>
      <c r="E1748" s="6" t="s">
        <v>152</v>
      </c>
      <c r="F1748" s="6" t="s">
        <v>2390</v>
      </c>
      <c r="G1748" s="6"/>
      <c r="H1748" s="1"/>
      <c r="I1748" s="5"/>
      <c r="J1748" s="5"/>
      <c r="K1748" s="1"/>
      <c r="L1748" s="5"/>
      <c r="M1748" s="5"/>
      <c r="N1748" s="26"/>
      <c r="O1748" s="1"/>
      <c r="P1748" s="1"/>
      <c r="Q1748" s="1"/>
      <c r="R1748" s="1"/>
      <c r="S1748" s="1"/>
      <c r="T1748" s="1"/>
      <c r="U1748" s="1"/>
      <c r="V1748" s="5"/>
      <c r="W1748" s="5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37" t="e">
        <f>BQ1748+BP1748+BO1748+BN1748+BM1748+#REF!+#REF!+BG1748+BF1748+#REF!+BC1748+#REF!+#REF!+AY1748+#REF!+#REF!+#REF!+#REF!+AS1748+#REF!+#REF!+#REF!+#REF!+AM1748+AK1748+#REF!+#REF!+#REF!+AF1748+AD1748+AC1748+AB1748+BL1748+AA1748+Z1748+Y1748+X1748+U1748+T1748+S1748+R1748+Q1748+P1748+O1748+N1748+M1748+L1748+K1748+J1748+I1748+H1748</f>
        <v>#REF!</v>
      </c>
    </row>
    <row r="1749" spans="1:70" hidden="1">
      <c r="A1749" s="6" t="s">
        <v>2988</v>
      </c>
      <c r="B1749" s="6" t="s">
        <v>2989</v>
      </c>
      <c r="C1749" s="6" t="s">
        <v>151</v>
      </c>
      <c r="D1749" s="6"/>
      <c r="E1749" s="6" t="s">
        <v>152</v>
      </c>
      <c r="F1749" s="6" t="s">
        <v>2390</v>
      </c>
      <c r="G1749" s="6"/>
      <c r="H1749" s="1"/>
      <c r="I1749" s="5"/>
      <c r="J1749" s="5"/>
      <c r="K1749" s="1"/>
      <c r="L1749" s="5"/>
      <c r="M1749" s="5"/>
      <c r="N1749" s="26"/>
      <c r="O1749" s="1"/>
      <c r="P1749" s="1"/>
      <c r="Q1749" s="1"/>
      <c r="R1749" s="1"/>
      <c r="S1749" s="1"/>
      <c r="T1749" s="1"/>
      <c r="U1749" s="1"/>
      <c r="V1749" s="5"/>
      <c r="W1749" s="5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37" t="e">
        <f>BQ1749+BP1749+BO1749+BN1749+BM1749+#REF!+#REF!+BG1749+BF1749+#REF!+BC1749+#REF!+#REF!+AY1749+#REF!+#REF!+#REF!+#REF!+AS1749+#REF!+#REF!+#REF!+#REF!+AM1749+AK1749+#REF!+#REF!+#REF!+AF1749+AD1749+AC1749+AB1749+BL1749+AA1749+Z1749+Y1749+X1749+U1749+T1749+S1749+R1749+Q1749+P1749+O1749+N1749+M1749+L1749+K1749+J1749+I1749+H1749</f>
        <v>#REF!</v>
      </c>
    </row>
    <row r="1750" spans="1:70" hidden="1">
      <c r="A1750" s="7" t="s">
        <v>2635</v>
      </c>
      <c r="B1750" s="7" t="s">
        <v>2636</v>
      </c>
      <c r="C1750" s="7" t="s">
        <v>7</v>
      </c>
      <c r="D1750" s="7" t="s">
        <v>8180</v>
      </c>
      <c r="E1750" s="7" t="s">
        <v>21</v>
      </c>
      <c r="F1750" s="7" t="s">
        <v>2390</v>
      </c>
      <c r="G1750" s="25"/>
      <c r="H1750" s="1"/>
      <c r="I1750" s="5"/>
      <c r="J1750" s="5"/>
      <c r="K1750" s="1"/>
      <c r="L1750" s="5"/>
      <c r="M1750" s="5"/>
      <c r="N1750" s="26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37">
        <f>BQ1750+BP1750+BO1750+BN1750+BM1750+BG1750+BF1750+BC1750+AY1750+AS1750+AM1750+AL1750+AK1750+AF1750+AE1750+AD1750+AC1750+AB1750+++BK1750+BL1750+AA1750+Z1750+Y1750+X1750+V1750+U1750+T1750+S1750+R1750+Q1750+P1750+O1750+N1750+M1750+L1750+K1750+J1750+I1750+H1750+G1750</f>
        <v>0</v>
      </c>
    </row>
    <row r="1751" spans="1:70" hidden="1">
      <c r="A1751" s="6" t="s">
        <v>7211</v>
      </c>
      <c r="B1751" s="6" t="s">
        <v>7410</v>
      </c>
      <c r="C1751" s="6" t="s">
        <v>7</v>
      </c>
      <c r="D1751" s="6" t="s">
        <v>8180</v>
      </c>
      <c r="E1751" s="6" t="s">
        <v>8195</v>
      </c>
      <c r="F1751" s="6" t="s">
        <v>2390</v>
      </c>
      <c r="G1751" s="6"/>
      <c r="H1751" s="1"/>
      <c r="I1751" s="5"/>
      <c r="J1751" s="5"/>
      <c r="K1751" s="1"/>
      <c r="L1751" s="5"/>
      <c r="M1751" s="5"/>
      <c r="N1751" s="26"/>
      <c r="O1751" s="1"/>
      <c r="P1751" s="1"/>
      <c r="Q1751" s="1"/>
      <c r="R1751" s="1"/>
      <c r="S1751" s="1"/>
      <c r="T1751" s="1"/>
      <c r="U1751" s="1"/>
      <c r="V1751" s="5"/>
      <c r="W1751" s="5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37" t="e">
        <f>BQ1751+BP1751+BO1751+BN1751+BM1751+#REF!+#REF!+BG1751+BF1751+#REF!+BC1751+#REF!+#REF!+AY1751+#REF!+#REF!+#REF!+#REF!+AS1751+#REF!+#REF!+#REF!+#REF!+AM1751+AK1751+#REF!+#REF!+#REF!+AF1751+AD1751+AC1751+AB1751+BL1751+AA1751+Z1751+Y1751+X1751+U1751+T1751+S1751+R1751+Q1751+P1751+O1751+N1751+M1751+L1751+K1751+J1751+I1751+H1751</f>
        <v>#REF!</v>
      </c>
    </row>
    <row r="1752" spans="1:70" hidden="1">
      <c r="A1752" s="6" t="s">
        <v>7212</v>
      </c>
      <c r="B1752" s="6" t="s">
        <v>7411</v>
      </c>
      <c r="C1752" s="6" t="s">
        <v>7</v>
      </c>
      <c r="D1752" s="6" t="s">
        <v>8180</v>
      </c>
      <c r="E1752" s="6" t="s">
        <v>8195</v>
      </c>
      <c r="F1752" s="6" t="s">
        <v>2390</v>
      </c>
      <c r="G1752" s="6"/>
      <c r="H1752" s="1"/>
      <c r="I1752" s="5"/>
      <c r="J1752" s="5"/>
      <c r="K1752" s="1"/>
      <c r="L1752" s="5"/>
      <c r="M1752" s="5"/>
      <c r="N1752" s="26"/>
      <c r="O1752" s="1"/>
      <c r="P1752" s="1"/>
      <c r="Q1752" s="1"/>
      <c r="R1752" s="1"/>
      <c r="S1752" s="1"/>
      <c r="T1752" s="1"/>
      <c r="U1752" s="1"/>
      <c r="V1752" s="5"/>
      <c r="W1752" s="5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37" t="e">
        <f>BQ1752+BP1752+BO1752+BN1752+BM1752+#REF!+#REF!+BG1752+BF1752+#REF!+BC1752+#REF!+#REF!+AY1752+#REF!+#REF!+#REF!+#REF!+AS1752+#REF!+#REF!+#REF!+#REF!+AM1752+AK1752+#REF!+#REF!+#REF!+AF1752+AD1752+AC1752+AB1752+BL1752+AA1752+Z1752+Y1752+X1752+U1752+T1752+S1752+R1752+Q1752+P1752+O1752+N1752+M1752+L1752+K1752+J1752+I1752+H1752</f>
        <v>#REF!</v>
      </c>
    </row>
    <row r="1753" spans="1:70" hidden="1">
      <c r="A1753" s="6" t="s">
        <v>7213</v>
      </c>
      <c r="B1753" s="6" t="s">
        <v>7412</v>
      </c>
      <c r="C1753" s="6" t="s">
        <v>7</v>
      </c>
      <c r="D1753" s="6" t="s">
        <v>8180</v>
      </c>
      <c r="E1753" s="6" t="s">
        <v>8195</v>
      </c>
      <c r="F1753" s="6" t="s">
        <v>2390</v>
      </c>
      <c r="G1753" s="6"/>
      <c r="H1753" s="1"/>
      <c r="I1753" s="5"/>
      <c r="J1753" s="5"/>
      <c r="K1753" s="1"/>
      <c r="L1753" s="5"/>
      <c r="M1753" s="5"/>
      <c r="N1753" s="26"/>
      <c r="O1753" s="1"/>
      <c r="P1753" s="1"/>
      <c r="Q1753" s="1"/>
      <c r="R1753" s="1"/>
      <c r="S1753" s="1"/>
      <c r="T1753" s="1"/>
      <c r="U1753" s="1"/>
      <c r="V1753" s="5"/>
      <c r="W1753" s="5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37" t="e">
        <f>BQ1753+BP1753+BO1753+BN1753+BM1753+#REF!+#REF!+BG1753+BF1753+#REF!+BC1753+#REF!+#REF!+AY1753+#REF!+#REF!+#REF!+#REF!+AS1753+#REF!+#REF!+#REF!+#REF!+AM1753+AK1753+#REF!+#REF!+#REF!+AF1753+AD1753+AC1753+AB1753+BL1753+AA1753+Z1753+Y1753+X1753+U1753+T1753+S1753+R1753+Q1753+P1753+O1753+N1753+M1753+L1753+K1753+J1753+I1753+H1753</f>
        <v>#REF!</v>
      </c>
    </row>
    <row r="1754" spans="1:70" hidden="1">
      <c r="A1754" s="7" t="s">
        <v>2637</v>
      </c>
      <c r="B1754" s="7" t="s">
        <v>2638</v>
      </c>
      <c r="C1754" s="7" t="s">
        <v>7</v>
      </c>
      <c r="D1754" s="7" t="s">
        <v>8180</v>
      </c>
      <c r="E1754" s="7" t="s">
        <v>21</v>
      </c>
      <c r="F1754" s="7" t="s">
        <v>2390</v>
      </c>
      <c r="G1754" s="25"/>
      <c r="H1754" s="1"/>
      <c r="I1754" s="5"/>
      <c r="J1754" s="5"/>
      <c r="K1754" s="1"/>
      <c r="L1754" s="5"/>
      <c r="M1754" s="5"/>
      <c r="N1754" s="26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37">
        <f>BQ1754+BP1754+BO1754+BN1754+BM1754+BG1754+BF1754+BC1754+AY1754+AS1754+AM1754+AL1754+AK1754+AF1754+AE1754+AD1754+AC1754+AB1754+++BK1754+BL1754+AA1754+Z1754+Y1754+X1754+V1754+U1754+T1754+S1754+R1754+Q1754+P1754+O1754+N1754+M1754+L1754+K1754+J1754+I1754+H1754+G1754</f>
        <v>0</v>
      </c>
    </row>
    <row r="1755" spans="1:70" hidden="1">
      <c r="A1755" s="6" t="s">
        <v>2639</v>
      </c>
      <c r="B1755" s="6" t="s">
        <v>2640</v>
      </c>
      <c r="C1755" s="6" t="s">
        <v>7</v>
      </c>
      <c r="D1755" s="6" t="s">
        <v>8180</v>
      </c>
      <c r="E1755" s="6" t="s">
        <v>21</v>
      </c>
      <c r="F1755" s="6" t="s">
        <v>2390</v>
      </c>
      <c r="G1755" s="6"/>
      <c r="H1755" s="1"/>
      <c r="I1755" s="5"/>
      <c r="J1755" s="5"/>
      <c r="K1755" s="1"/>
      <c r="L1755" s="5"/>
      <c r="M1755" s="5"/>
      <c r="N1755" s="26"/>
      <c r="O1755" s="1"/>
      <c r="P1755" s="1"/>
      <c r="Q1755" s="1"/>
      <c r="R1755" s="1"/>
      <c r="S1755" s="1"/>
      <c r="T1755" s="1"/>
      <c r="U1755" s="1"/>
      <c r="V1755" s="5"/>
      <c r="W1755" s="5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37" t="e">
        <f>BQ1755+BP1755+BO1755+BN1755+BM1755+#REF!+#REF!+BG1755+BF1755+#REF!+BC1755+#REF!+#REF!+AY1755+#REF!+#REF!+#REF!+#REF!+AS1755+#REF!+#REF!+#REF!+#REF!+AM1755+AK1755+#REF!+#REF!+#REF!+AF1755+AD1755+AC1755+AB1755+BL1755+AA1755+Z1755+Y1755+X1755+U1755+T1755+S1755+R1755+Q1755+P1755+O1755+N1755+M1755+L1755+K1755+J1755+I1755+H1755</f>
        <v>#REF!</v>
      </c>
    </row>
    <row r="1756" spans="1:70" hidden="1">
      <c r="A1756" s="6" t="s">
        <v>6469</v>
      </c>
      <c r="B1756" s="6" t="s">
        <v>6470</v>
      </c>
      <c r="C1756" s="6" t="s">
        <v>7</v>
      </c>
      <c r="D1756" s="6" t="s">
        <v>8180</v>
      </c>
      <c r="E1756" s="6" t="s">
        <v>6454</v>
      </c>
      <c r="F1756" s="6" t="s">
        <v>2390</v>
      </c>
      <c r="G1756" s="6"/>
      <c r="H1756" s="1"/>
      <c r="I1756" s="5"/>
      <c r="J1756" s="5"/>
      <c r="K1756" s="1"/>
      <c r="L1756" s="5"/>
      <c r="M1756" s="5"/>
      <c r="N1756" s="26"/>
      <c r="O1756" s="1"/>
      <c r="P1756" s="1"/>
      <c r="Q1756" s="1"/>
      <c r="R1756" s="1"/>
      <c r="S1756" s="1"/>
      <c r="T1756" s="1"/>
      <c r="U1756" s="1"/>
      <c r="V1756" s="5"/>
      <c r="W1756" s="5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37" t="e">
        <f>BQ1756+BP1756+BO1756+BN1756+BM1756+#REF!+#REF!+BG1756+BF1756+#REF!+BC1756+#REF!+#REF!+AY1756+#REF!+#REF!+#REF!+#REF!+AS1756+#REF!+#REF!+#REF!+#REF!+AM1756+AK1756+#REF!+#REF!+#REF!+AF1756+AD1756+AC1756+AB1756+BL1756+AA1756+Z1756+Y1756+X1756+U1756+T1756+S1756+R1756+Q1756+P1756+O1756+N1756+M1756+L1756+K1756+J1756+I1756+H1756</f>
        <v>#REF!</v>
      </c>
    </row>
    <row r="1757" spans="1:70" hidden="1">
      <c r="A1757" s="6" t="s">
        <v>2641</v>
      </c>
      <c r="B1757" s="6" t="s">
        <v>2642</v>
      </c>
      <c r="C1757" s="6" t="s">
        <v>7</v>
      </c>
      <c r="D1757" s="6" t="s">
        <v>18</v>
      </c>
      <c r="E1757" s="6" t="s">
        <v>13</v>
      </c>
      <c r="F1757" s="6" t="s">
        <v>2390</v>
      </c>
      <c r="G1757" s="6"/>
      <c r="H1757" s="1"/>
      <c r="I1757" s="5"/>
      <c r="J1757" s="5"/>
      <c r="K1757" s="1"/>
      <c r="L1757" s="5"/>
      <c r="M1757" s="5"/>
      <c r="N1757" s="26"/>
      <c r="O1757" s="1"/>
      <c r="P1757" s="1"/>
      <c r="Q1757" s="1"/>
      <c r="R1757" s="1"/>
      <c r="S1757" s="1"/>
      <c r="T1757" s="1"/>
      <c r="U1757" s="1"/>
      <c r="V1757" s="5"/>
      <c r="W1757" s="5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37" t="e">
        <f>BQ1757+BP1757+BO1757+BN1757+BM1757+#REF!+#REF!+BG1757+BF1757+#REF!+BC1757+#REF!+#REF!+AY1757+#REF!+#REF!+#REF!+#REF!+AS1757+#REF!+#REF!+#REF!+#REF!+AM1757+AK1757+#REF!+#REF!+#REF!+AF1757+AD1757+AC1757+AB1757+BL1757+AA1757+Z1757+Y1757+X1757+U1757+T1757+S1757+R1757+Q1757+P1757+O1757+N1757+M1757+L1757+K1757+J1757+I1757+H1757</f>
        <v>#REF!</v>
      </c>
    </row>
    <row r="1758" spans="1:70" hidden="1">
      <c r="A1758" s="6" t="s">
        <v>2643</v>
      </c>
      <c r="B1758" s="6" t="s">
        <v>2644</v>
      </c>
      <c r="C1758" s="6" t="s">
        <v>7</v>
      </c>
      <c r="D1758" s="6" t="s">
        <v>18</v>
      </c>
      <c r="E1758" s="6" t="s">
        <v>13</v>
      </c>
      <c r="F1758" s="6" t="s">
        <v>2390</v>
      </c>
      <c r="G1758" s="6"/>
      <c r="H1758" s="1"/>
      <c r="I1758" s="5"/>
      <c r="J1758" s="1"/>
      <c r="K1758" s="1"/>
      <c r="L1758" s="5"/>
      <c r="M1758" s="1"/>
      <c r="N1758" s="26"/>
      <c r="O1758" s="1"/>
      <c r="P1758" s="1"/>
      <c r="Q1758" s="1"/>
      <c r="R1758" s="1"/>
      <c r="S1758" s="1"/>
      <c r="T1758" s="1"/>
      <c r="U1758" s="1"/>
      <c r="V1758" s="5"/>
      <c r="W1758" s="5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37" t="e">
        <f>BQ1758+BP1758+BO1758+BN1758+BM1758+#REF!+#REF!+BG1758+BF1758+#REF!+BC1758+#REF!+#REF!+AY1758+#REF!+#REF!+#REF!+#REF!+AS1758+#REF!+#REF!+#REF!+#REF!+AM1758+AK1758+#REF!+#REF!+#REF!+AF1758+AD1758+AC1758+AB1758+BL1758+AA1758+Z1758+Y1758+X1758+U1758+T1758+S1758+R1758+Q1758+P1758+O1758+N1758+M1758+L1758+K1758+J1758+I1758+H1758</f>
        <v>#REF!</v>
      </c>
    </row>
    <row r="1759" spans="1:70" hidden="1">
      <c r="A1759" s="6" t="s">
        <v>2645</v>
      </c>
      <c r="B1759" s="6" t="s">
        <v>2646</v>
      </c>
      <c r="C1759" s="6" t="s">
        <v>7</v>
      </c>
      <c r="D1759" s="6" t="s">
        <v>18</v>
      </c>
      <c r="E1759" s="6" t="s">
        <v>13</v>
      </c>
      <c r="F1759" s="6" t="s">
        <v>2390</v>
      </c>
      <c r="G1759" s="6"/>
      <c r="H1759" s="1"/>
      <c r="I1759" s="5"/>
      <c r="J1759" s="5"/>
      <c r="K1759" s="1"/>
      <c r="L1759" s="5"/>
      <c r="M1759" s="5"/>
      <c r="N1759" s="26"/>
      <c r="O1759" s="1"/>
      <c r="P1759" s="1"/>
      <c r="Q1759" s="1"/>
      <c r="R1759" s="1"/>
      <c r="S1759" s="1"/>
      <c r="T1759" s="1"/>
      <c r="U1759" s="1"/>
      <c r="V1759" s="5"/>
      <c r="W1759" s="5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37" t="e">
        <f>BQ1759+BP1759+BO1759+BN1759+BM1759+#REF!+#REF!+BG1759+BF1759+#REF!+BC1759+#REF!+#REF!+AY1759+#REF!+#REF!+#REF!+#REF!+AS1759+#REF!+#REF!+#REF!+#REF!+AM1759+AK1759+#REF!+#REF!+#REF!+AF1759+AD1759+AC1759+AB1759+BL1759+AA1759+Z1759+Y1759+X1759+U1759+T1759+S1759+R1759+Q1759+P1759+O1759+N1759+M1759+L1759+K1759+J1759+I1759+H1759</f>
        <v>#REF!</v>
      </c>
    </row>
    <row r="1760" spans="1:70" hidden="1">
      <c r="A1760" s="6" t="s">
        <v>2647</v>
      </c>
      <c r="B1760" s="6" t="s">
        <v>2648</v>
      </c>
      <c r="C1760" s="6" t="s">
        <v>7</v>
      </c>
      <c r="D1760" s="6" t="s">
        <v>18</v>
      </c>
      <c r="E1760" s="6" t="s">
        <v>13</v>
      </c>
      <c r="F1760" s="6" t="s">
        <v>2390</v>
      </c>
      <c r="G1760" s="6"/>
      <c r="H1760" s="1"/>
      <c r="I1760" s="5"/>
      <c r="J1760" s="5"/>
      <c r="K1760" s="1"/>
      <c r="L1760" s="5"/>
      <c r="M1760" s="5"/>
      <c r="N1760" s="26"/>
      <c r="O1760" s="1"/>
      <c r="P1760" s="1"/>
      <c r="Q1760" s="1"/>
      <c r="R1760" s="1"/>
      <c r="S1760" s="1"/>
      <c r="T1760" s="1"/>
      <c r="U1760" s="1"/>
      <c r="V1760" s="5"/>
      <c r="W1760" s="5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37" t="e">
        <f>BQ1760+BP1760+BO1760+BN1760+BM1760+#REF!+#REF!+BG1760+BF1760+#REF!+BC1760+#REF!+#REF!+AY1760+#REF!+#REF!+#REF!+#REF!+AS1760+#REF!+#REF!+#REF!+#REF!+AM1760+AK1760+#REF!+#REF!+#REF!+AF1760+AD1760+AC1760+AB1760+BL1760+AA1760+Z1760+Y1760+X1760+U1760+T1760+S1760+R1760+Q1760+P1760+O1760+N1760+M1760+L1760+K1760+J1760+I1760+H1760</f>
        <v>#REF!</v>
      </c>
    </row>
    <row r="1761" spans="1:70" hidden="1">
      <c r="A1761" s="6" t="s">
        <v>2649</v>
      </c>
      <c r="B1761" s="6" t="s">
        <v>2650</v>
      </c>
      <c r="C1761" s="6" t="s">
        <v>7</v>
      </c>
      <c r="D1761" s="6" t="s">
        <v>18</v>
      </c>
      <c r="E1761" s="6" t="s">
        <v>13</v>
      </c>
      <c r="F1761" s="6" t="s">
        <v>2390</v>
      </c>
      <c r="G1761" s="6"/>
      <c r="H1761" s="1"/>
      <c r="I1761" s="5"/>
      <c r="J1761" s="5"/>
      <c r="K1761" s="1"/>
      <c r="L1761" s="5"/>
      <c r="M1761" s="5"/>
      <c r="N1761" s="26"/>
      <c r="O1761" s="1"/>
      <c r="P1761" s="1"/>
      <c r="Q1761" s="1"/>
      <c r="R1761" s="1"/>
      <c r="S1761" s="1"/>
      <c r="T1761" s="1"/>
      <c r="U1761" s="1"/>
      <c r="V1761" s="5"/>
      <c r="W1761" s="5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37" t="e">
        <f>BQ1761+BP1761+BO1761+BN1761+BM1761+#REF!+#REF!+BG1761+BF1761+#REF!+BC1761+#REF!+#REF!+AY1761+#REF!+#REF!+#REF!+#REF!+AS1761+#REF!+#REF!+#REF!+#REF!+AM1761+AK1761+#REF!+#REF!+#REF!+AF1761+AD1761+AC1761+AB1761+BL1761+AA1761+Z1761+Y1761+X1761+U1761+T1761+S1761+R1761+Q1761+P1761+O1761+N1761+M1761+L1761+K1761+J1761+I1761+H1761</f>
        <v>#REF!</v>
      </c>
    </row>
    <row r="1762" spans="1:70" hidden="1">
      <c r="A1762" s="6" t="s">
        <v>2651</v>
      </c>
      <c r="B1762" s="6" t="s">
        <v>2652</v>
      </c>
      <c r="C1762" s="6" t="s">
        <v>7</v>
      </c>
      <c r="D1762" s="6" t="s">
        <v>18</v>
      </c>
      <c r="E1762" s="6" t="s">
        <v>13</v>
      </c>
      <c r="F1762" s="6" t="s">
        <v>2390</v>
      </c>
      <c r="G1762" s="6"/>
      <c r="H1762" s="1"/>
      <c r="I1762" s="5"/>
      <c r="J1762" s="5"/>
      <c r="K1762" s="1"/>
      <c r="L1762" s="5"/>
      <c r="M1762" s="5"/>
      <c r="N1762" s="26"/>
      <c r="O1762" s="1"/>
      <c r="P1762" s="1"/>
      <c r="Q1762" s="1"/>
      <c r="R1762" s="1"/>
      <c r="S1762" s="1"/>
      <c r="T1762" s="1"/>
      <c r="U1762" s="1"/>
      <c r="V1762" s="5"/>
      <c r="W1762" s="5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37" t="e">
        <f>BQ1762+BP1762+BO1762+BN1762+BM1762+#REF!+#REF!+BG1762+BF1762+#REF!+BC1762+#REF!+#REF!+AY1762+#REF!+#REF!+#REF!+#REF!+AS1762+#REF!+#REF!+#REF!+#REF!+AM1762+AK1762+#REF!+#REF!+#REF!+AF1762+AD1762+AC1762+AB1762+BL1762+AA1762+Z1762+Y1762+X1762+U1762+T1762+S1762+R1762+Q1762+P1762+O1762+N1762+M1762+L1762+K1762+J1762+I1762+H1762</f>
        <v>#REF!</v>
      </c>
    </row>
    <row r="1763" spans="1:70" hidden="1">
      <c r="A1763" s="6" t="s">
        <v>2653</v>
      </c>
      <c r="B1763" s="6" t="s">
        <v>2654</v>
      </c>
      <c r="C1763" s="6" t="s">
        <v>7</v>
      </c>
      <c r="D1763" s="6" t="s">
        <v>18</v>
      </c>
      <c r="E1763" s="6" t="s">
        <v>13</v>
      </c>
      <c r="F1763" s="6" t="s">
        <v>2390</v>
      </c>
      <c r="G1763" s="6"/>
      <c r="H1763" s="1"/>
      <c r="I1763" s="5"/>
      <c r="J1763" s="5"/>
      <c r="K1763" s="1"/>
      <c r="L1763" s="5"/>
      <c r="M1763" s="5"/>
      <c r="N1763" s="26"/>
      <c r="O1763" s="1"/>
      <c r="P1763" s="1"/>
      <c r="Q1763" s="1"/>
      <c r="R1763" s="1"/>
      <c r="S1763" s="1"/>
      <c r="T1763" s="1"/>
      <c r="U1763" s="1"/>
      <c r="V1763" s="5"/>
      <c r="W1763" s="5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37" t="e">
        <f>BQ1763+BP1763+BO1763+BN1763+BM1763+#REF!+#REF!+BG1763+BF1763+#REF!+BC1763+#REF!+#REF!+AY1763+#REF!+#REF!+#REF!+#REF!+AS1763+#REF!+#REF!+#REF!+#REF!+AM1763+AK1763+#REF!+#REF!+#REF!+AF1763+AD1763+AC1763+AB1763+BL1763+AA1763+Z1763+Y1763+X1763+U1763+T1763+S1763+R1763+Q1763+P1763+O1763+N1763+M1763+L1763+K1763+J1763+I1763+H1763</f>
        <v>#REF!</v>
      </c>
    </row>
    <row r="1764" spans="1:70">
      <c r="A1764" s="7" t="s">
        <v>2990</v>
      </c>
      <c r="B1764" s="7" t="s">
        <v>2991</v>
      </c>
      <c r="C1764" s="7" t="s">
        <v>151</v>
      </c>
      <c r="D1764" s="7"/>
      <c r="E1764" s="7" t="s">
        <v>152</v>
      </c>
      <c r="F1764" s="7" t="s">
        <v>2390</v>
      </c>
      <c r="G1764" s="25"/>
      <c r="H1764" s="1"/>
      <c r="I1764" s="5"/>
      <c r="J1764" s="5"/>
      <c r="K1764" s="1"/>
      <c r="L1764" s="5"/>
      <c r="M1764" s="5"/>
      <c r="N1764" s="26"/>
      <c r="O1764" s="1"/>
      <c r="P1764" s="1">
        <f>1000*24.63061</f>
        <v>24630.61</v>
      </c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37">
        <f>BQ1764+BP1764+BO1764+BN1764+BM1764+BG1764+BF1764+BC1764+AY1764+AS1764+AM1764+AL1764+AK1764+AF1764+AE1764+AD1764+AC1764+AB1764+BK1764+BL1764+AA1764+Z1764+Y1764+X1764+V1764+U1764+T1764+S1764+R1764+Q1764+P1764+O1764+N1764+M1764+L1764+K1764+J1764+I1764+H1764+G1764+AX1764+W1764</f>
        <v>24630.61</v>
      </c>
    </row>
    <row r="1765" spans="1:70" hidden="1">
      <c r="A1765" s="6" t="s">
        <v>2992</v>
      </c>
      <c r="B1765" s="6" t="s">
        <v>2993</v>
      </c>
      <c r="C1765" s="6" t="s">
        <v>151</v>
      </c>
      <c r="D1765" s="6"/>
      <c r="E1765" s="6" t="s">
        <v>152</v>
      </c>
      <c r="F1765" s="6" t="s">
        <v>2390</v>
      </c>
      <c r="G1765" s="6"/>
      <c r="H1765" s="1"/>
      <c r="I1765" s="5"/>
      <c r="J1765" s="5"/>
      <c r="K1765" s="1"/>
      <c r="L1765" s="5"/>
      <c r="M1765" s="5"/>
      <c r="N1765" s="26"/>
      <c r="O1765" s="1"/>
      <c r="P1765" s="1"/>
      <c r="Q1765" s="1"/>
      <c r="R1765" s="1"/>
      <c r="S1765" s="1"/>
      <c r="T1765" s="1"/>
      <c r="U1765" s="1"/>
      <c r="V1765" s="5"/>
      <c r="W1765" s="5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37" t="e">
        <f>BQ1765+BP1765+BO1765+BN1765+BM1765+#REF!+#REF!+BG1765+BF1765+#REF!+BC1765+#REF!+#REF!+AY1765+#REF!+#REF!+#REF!+#REF!+AS1765+#REF!+#REF!+#REF!+#REF!+AM1765+AK1765+#REF!+#REF!+#REF!+AF1765+AD1765+AC1765+AB1765+BL1765+AA1765+Z1765+Y1765+X1765+U1765+T1765+S1765+R1765+Q1765+P1765+O1765+N1765+M1765+L1765+K1765+J1765+I1765+H1765</f>
        <v>#REF!</v>
      </c>
    </row>
    <row r="1766" spans="1:70" hidden="1">
      <c r="A1766" s="6" t="s">
        <v>2994</v>
      </c>
      <c r="B1766" s="6" t="s">
        <v>2995</v>
      </c>
      <c r="C1766" s="6" t="s">
        <v>151</v>
      </c>
      <c r="D1766" s="6"/>
      <c r="E1766" s="6" t="s">
        <v>152</v>
      </c>
      <c r="F1766" s="6" t="s">
        <v>2390</v>
      </c>
      <c r="G1766" s="6"/>
      <c r="H1766" s="1"/>
      <c r="I1766" s="5"/>
      <c r="J1766" s="5"/>
      <c r="K1766" s="1"/>
      <c r="L1766" s="5"/>
      <c r="M1766" s="5"/>
      <c r="N1766" s="26"/>
      <c r="O1766" s="1"/>
      <c r="P1766" s="1"/>
      <c r="Q1766" s="1"/>
      <c r="R1766" s="1"/>
      <c r="S1766" s="1"/>
      <c r="T1766" s="1"/>
      <c r="U1766" s="1"/>
      <c r="V1766" s="5"/>
      <c r="W1766" s="5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37" t="e">
        <f>BQ1766+BP1766+BO1766+BN1766+BM1766+#REF!+#REF!+BG1766+BF1766+#REF!+BC1766+#REF!+#REF!+AY1766+#REF!+#REF!+#REF!+#REF!+AS1766+#REF!+#REF!+#REF!+#REF!+AM1766+AK1766+#REF!+#REF!+#REF!+AF1766+AD1766+AC1766+AB1766+BL1766+AA1766+Z1766+Y1766+X1766+U1766+T1766+S1766+R1766+Q1766+P1766+O1766+N1766+M1766+L1766+K1766+J1766+I1766+H1766</f>
        <v>#REF!</v>
      </c>
    </row>
    <row r="1767" spans="1:70" hidden="1">
      <c r="A1767" s="6" t="s">
        <v>2996</v>
      </c>
      <c r="B1767" s="6" t="s">
        <v>2997</v>
      </c>
      <c r="C1767" s="6" t="s">
        <v>151</v>
      </c>
      <c r="D1767" s="6"/>
      <c r="E1767" s="6" t="s">
        <v>152</v>
      </c>
      <c r="F1767" s="6" t="s">
        <v>2390</v>
      </c>
      <c r="G1767" s="6"/>
      <c r="H1767" s="1"/>
      <c r="I1767" s="5"/>
      <c r="J1767" s="5"/>
      <c r="K1767" s="1"/>
      <c r="L1767" s="5"/>
      <c r="M1767" s="5"/>
      <c r="N1767" s="26"/>
      <c r="O1767" s="1"/>
      <c r="P1767" s="1"/>
      <c r="Q1767" s="1"/>
      <c r="R1767" s="1"/>
      <c r="S1767" s="1"/>
      <c r="T1767" s="1"/>
      <c r="U1767" s="1"/>
      <c r="V1767" s="5"/>
      <c r="W1767" s="5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37" t="e">
        <f>BQ1767+BP1767+BO1767+BN1767+BM1767+#REF!+#REF!+BG1767+BF1767+#REF!+BC1767+#REF!+#REF!+AY1767+#REF!+#REF!+#REF!+#REF!+AS1767+#REF!+#REF!+#REF!+#REF!+AM1767+AK1767+#REF!+#REF!+#REF!+AF1767+AD1767+AC1767+AB1767+BL1767+AA1767+Z1767+Y1767+X1767+U1767+T1767+S1767+R1767+Q1767+P1767+O1767+N1767+M1767+L1767+K1767+J1767+I1767+H1767</f>
        <v>#REF!</v>
      </c>
    </row>
    <row r="1768" spans="1:70" hidden="1">
      <c r="A1768" s="6" t="s">
        <v>6726</v>
      </c>
      <c r="B1768" s="6" t="s">
        <v>7783</v>
      </c>
      <c r="C1768" s="6" t="s">
        <v>151</v>
      </c>
      <c r="D1768" s="6"/>
      <c r="E1768" s="6" t="s">
        <v>8186</v>
      </c>
      <c r="F1768" s="6" t="s">
        <v>2390</v>
      </c>
      <c r="G1768" s="6"/>
      <c r="H1768" s="1"/>
      <c r="I1768" s="5"/>
      <c r="J1768" s="5"/>
      <c r="K1768" s="1"/>
      <c r="L1768" s="5"/>
      <c r="M1768" s="5"/>
      <c r="N1768" s="26"/>
      <c r="O1768" s="1"/>
      <c r="P1768" s="1"/>
      <c r="Q1768" s="1"/>
      <c r="R1768" s="1"/>
      <c r="S1768" s="1"/>
      <c r="T1768" s="1"/>
      <c r="U1768" s="1"/>
      <c r="V1768" s="5"/>
      <c r="W1768" s="5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37" t="e">
        <f>BQ1768+BP1768+BO1768+BN1768+BM1768+#REF!+#REF!+BG1768+BF1768+#REF!+BC1768+#REF!+#REF!+AY1768+#REF!+#REF!+#REF!+#REF!+AS1768+#REF!+#REF!+#REF!+#REF!+AM1768+AK1768+#REF!+#REF!+#REF!+AF1768+AD1768+AC1768+AB1768+BL1768+AA1768+Z1768+Y1768+X1768+U1768+T1768+S1768+R1768+Q1768+P1768+O1768+N1768+M1768+L1768+K1768+J1768+I1768+H1768</f>
        <v>#REF!</v>
      </c>
    </row>
    <row r="1769" spans="1:70" hidden="1">
      <c r="A1769" s="6" t="s">
        <v>2998</v>
      </c>
      <c r="B1769" s="6" t="s">
        <v>2999</v>
      </c>
      <c r="C1769" s="6" t="s">
        <v>151</v>
      </c>
      <c r="D1769" s="6"/>
      <c r="E1769" s="6" t="s">
        <v>152</v>
      </c>
      <c r="F1769" s="6" t="s">
        <v>2390</v>
      </c>
      <c r="G1769" s="6"/>
      <c r="H1769" s="1"/>
      <c r="I1769" s="5"/>
      <c r="J1769" s="5"/>
      <c r="K1769" s="1"/>
      <c r="L1769" s="5"/>
      <c r="M1769" s="5"/>
      <c r="N1769" s="26"/>
      <c r="O1769" s="1"/>
      <c r="P1769" s="1"/>
      <c r="Q1769" s="1"/>
      <c r="R1769" s="1"/>
      <c r="S1769" s="1"/>
      <c r="T1769" s="1"/>
      <c r="U1769" s="1"/>
      <c r="V1769" s="5"/>
      <c r="W1769" s="5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37" t="e">
        <f>BQ1769+BP1769+BO1769+BN1769+BM1769+#REF!+#REF!+BG1769+BF1769+#REF!+BC1769+#REF!+#REF!+AY1769+#REF!+#REF!+#REF!+#REF!+AS1769+#REF!+#REF!+#REF!+#REF!+AM1769+AK1769+#REF!+#REF!+#REF!+AF1769+AD1769+AC1769+AB1769+BL1769+AA1769+Z1769+Y1769+X1769+U1769+T1769+S1769+R1769+Q1769+P1769+O1769+N1769+M1769+L1769+K1769+J1769+I1769+H1769</f>
        <v>#REF!</v>
      </c>
    </row>
    <row r="1770" spans="1:70" hidden="1">
      <c r="A1770" s="6" t="s">
        <v>3000</v>
      </c>
      <c r="B1770" s="6" t="s">
        <v>3001</v>
      </c>
      <c r="C1770" s="6" t="s">
        <v>151</v>
      </c>
      <c r="D1770" s="6"/>
      <c r="E1770" s="6" t="s">
        <v>152</v>
      </c>
      <c r="F1770" s="6" t="s">
        <v>2390</v>
      </c>
      <c r="G1770" s="6"/>
      <c r="H1770" s="1"/>
      <c r="I1770" s="5"/>
      <c r="J1770" s="5"/>
      <c r="K1770" s="1"/>
      <c r="L1770" s="5"/>
      <c r="M1770" s="5"/>
      <c r="N1770" s="26"/>
      <c r="O1770" s="1"/>
      <c r="P1770" s="1"/>
      <c r="Q1770" s="1"/>
      <c r="R1770" s="1"/>
      <c r="S1770" s="1"/>
      <c r="T1770" s="1"/>
      <c r="U1770" s="1"/>
      <c r="V1770" s="5"/>
      <c r="W1770" s="5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37" t="e">
        <f>BQ1770+BP1770+BO1770+BN1770+BM1770+#REF!+#REF!+BG1770+BF1770+#REF!+BC1770+#REF!+#REF!+AY1770+#REF!+#REF!+#REF!+#REF!+AS1770+#REF!+#REF!+#REF!+#REF!+AM1770+AK1770+#REF!+#REF!+#REF!+AF1770+AD1770+AC1770+AB1770+BL1770+AA1770+Z1770+Y1770+X1770+U1770+T1770+S1770+R1770+Q1770+P1770+O1770+N1770+M1770+L1770+K1770+J1770+I1770+H1770</f>
        <v>#REF!</v>
      </c>
    </row>
    <row r="1771" spans="1:70" hidden="1">
      <c r="A1771" s="6" t="s">
        <v>6727</v>
      </c>
      <c r="B1771" s="6" t="s">
        <v>6728</v>
      </c>
      <c r="C1771" s="6" t="s">
        <v>151</v>
      </c>
      <c r="D1771" s="6"/>
      <c r="E1771" s="6" t="s">
        <v>8186</v>
      </c>
      <c r="F1771" s="6" t="s">
        <v>2390</v>
      </c>
      <c r="G1771" s="6"/>
      <c r="H1771" s="1"/>
      <c r="I1771" s="5"/>
      <c r="J1771" s="5"/>
      <c r="K1771" s="1"/>
      <c r="L1771" s="5"/>
      <c r="M1771" s="5"/>
      <c r="N1771" s="26"/>
      <c r="O1771" s="1"/>
      <c r="P1771" s="1"/>
      <c r="Q1771" s="1"/>
      <c r="R1771" s="1"/>
      <c r="S1771" s="1"/>
      <c r="T1771" s="1"/>
      <c r="U1771" s="1"/>
      <c r="V1771" s="5"/>
      <c r="W1771" s="5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37" t="e">
        <f>BQ1771+BP1771+BO1771+BN1771+BM1771+#REF!+#REF!+BG1771+BF1771+#REF!+BC1771+#REF!+#REF!+AY1771+#REF!+#REF!+#REF!+#REF!+AS1771+#REF!+#REF!+#REF!+#REF!+AM1771+AK1771+#REF!+#REF!+#REF!+AF1771+AD1771+AC1771+AB1771+BL1771+AA1771+Z1771+Y1771+X1771+U1771+T1771+S1771+R1771+Q1771+P1771+O1771+N1771+M1771+L1771+K1771+J1771+I1771+H1771</f>
        <v>#REF!</v>
      </c>
    </row>
    <row r="1772" spans="1:70" hidden="1">
      <c r="A1772" s="6" t="s">
        <v>3002</v>
      </c>
      <c r="B1772" s="6" t="s">
        <v>3003</v>
      </c>
      <c r="C1772" s="6" t="s">
        <v>151</v>
      </c>
      <c r="D1772" s="6"/>
      <c r="E1772" s="6" t="s">
        <v>152</v>
      </c>
      <c r="F1772" s="6" t="s">
        <v>2390</v>
      </c>
      <c r="G1772" s="6"/>
      <c r="H1772" s="1"/>
      <c r="I1772" s="5"/>
      <c r="J1772" s="5"/>
      <c r="K1772" s="1"/>
      <c r="L1772" s="5"/>
      <c r="M1772" s="5"/>
      <c r="N1772" s="26"/>
      <c r="O1772" s="1"/>
      <c r="P1772" s="1"/>
      <c r="Q1772" s="1"/>
      <c r="R1772" s="1"/>
      <c r="S1772" s="1"/>
      <c r="T1772" s="1"/>
      <c r="U1772" s="1"/>
      <c r="V1772" s="5"/>
      <c r="W1772" s="5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37" t="e">
        <f>BQ1772+BP1772+BO1772+BN1772+BM1772+#REF!+#REF!+BG1772+BF1772+#REF!+BC1772+#REF!+#REF!+AY1772+#REF!+#REF!+#REF!+#REF!+AS1772+#REF!+#REF!+#REF!+#REF!+AM1772+AK1772+#REF!+#REF!+#REF!+AF1772+AD1772+AC1772+AB1772+BL1772+AA1772+Z1772+Y1772+X1772+U1772+T1772+S1772+R1772+Q1772+P1772+O1772+N1772+M1772+L1772+K1772+J1772+I1772+H1772</f>
        <v>#REF!</v>
      </c>
    </row>
    <row r="1773" spans="1:70" hidden="1">
      <c r="A1773" s="6" t="s">
        <v>6729</v>
      </c>
      <c r="B1773" s="6" t="s">
        <v>6730</v>
      </c>
      <c r="C1773" s="6" t="s">
        <v>151</v>
      </c>
      <c r="D1773" s="6"/>
      <c r="E1773" s="6" t="s">
        <v>8186</v>
      </c>
      <c r="F1773" s="6" t="s">
        <v>2390</v>
      </c>
      <c r="G1773" s="6"/>
      <c r="H1773" s="1"/>
      <c r="I1773" s="5"/>
      <c r="J1773" s="5"/>
      <c r="K1773" s="1"/>
      <c r="L1773" s="5"/>
      <c r="M1773" s="5"/>
      <c r="N1773" s="26"/>
      <c r="O1773" s="1"/>
      <c r="P1773" s="1"/>
      <c r="Q1773" s="1"/>
      <c r="R1773" s="1"/>
      <c r="S1773" s="1"/>
      <c r="T1773" s="1"/>
      <c r="U1773" s="1"/>
      <c r="V1773" s="5"/>
      <c r="W1773" s="5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37" t="e">
        <f>BQ1773+BP1773+BO1773+BN1773+BM1773+#REF!+#REF!+BG1773+BF1773+#REF!+BC1773+#REF!+#REF!+AY1773+#REF!+#REF!+#REF!+#REF!+AS1773+#REF!+#REF!+#REF!+#REF!+AM1773+AK1773+#REF!+#REF!+#REF!+AF1773+AD1773+AC1773+AB1773+BL1773+AA1773+Z1773+Y1773+X1773+U1773+T1773+S1773+R1773+Q1773+P1773+O1773+N1773+M1773+L1773+K1773+J1773+I1773+H1773</f>
        <v>#REF!</v>
      </c>
    </row>
    <row r="1774" spans="1:70" hidden="1">
      <c r="A1774" s="6" t="s">
        <v>2655</v>
      </c>
      <c r="B1774" s="6" t="s">
        <v>2656</v>
      </c>
      <c r="C1774" s="6" t="s">
        <v>7</v>
      </c>
      <c r="D1774" s="6" t="s">
        <v>18</v>
      </c>
      <c r="E1774" s="6" t="s">
        <v>13</v>
      </c>
      <c r="F1774" s="6" t="s">
        <v>2390</v>
      </c>
      <c r="G1774" s="6"/>
      <c r="H1774" s="1"/>
      <c r="I1774" s="5"/>
      <c r="J1774" s="5"/>
      <c r="K1774" s="1"/>
      <c r="L1774" s="5"/>
      <c r="M1774" s="5"/>
      <c r="N1774" s="26"/>
      <c r="O1774" s="1"/>
      <c r="P1774" s="1"/>
      <c r="Q1774" s="1"/>
      <c r="R1774" s="1"/>
      <c r="S1774" s="1"/>
      <c r="T1774" s="1"/>
      <c r="U1774" s="1"/>
      <c r="V1774" s="5"/>
      <c r="W1774" s="5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37" t="e">
        <f>BQ1774+BP1774+BO1774+BN1774+BM1774+#REF!+#REF!+BG1774+BF1774+#REF!+BC1774+#REF!+#REF!+AY1774+#REF!+#REF!+#REF!+#REF!+AS1774+#REF!+#REF!+#REF!+#REF!+AM1774+AK1774+#REF!+#REF!+#REF!+AF1774+AD1774+AC1774+AB1774+BL1774+AA1774+Z1774+Y1774+X1774+U1774+T1774+S1774+R1774+Q1774+P1774+O1774+N1774+M1774+L1774+K1774+J1774+I1774+H1774</f>
        <v>#REF!</v>
      </c>
    </row>
    <row r="1775" spans="1:70" hidden="1">
      <c r="A1775" s="6" t="s">
        <v>6731</v>
      </c>
      <c r="B1775" s="6" t="s">
        <v>7784</v>
      </c>
      <c r="C1775" s="6" t="s">
        <v>151</v>
      </c>
      <c r="D1775" s="6"/>
      <c r="E1775" s="6" t="s">
        <v>8186</v>
      </c>
      <c r="F1775" s="6" t="s">
        <v>2390</v>
      </c>
      <c r="G1775" s="6"/>
      <c r="H1775" s="1"/>
      <c r="I1775" s="5"/>
      <c r="J1775" s="5"/>
      <c r="K1775" s="1"/>
      <c r="L1775" s="5"/>
      <c r="M1775" s="5"/>
      <c r="N1775" s="26"/>
      <c r="O1775" s="1"/>
      <c r="P1775" s="1"/>
      <c r="Q1775" s="1"/>
      <c r="R1775" s="1"/>
      <c r="S1775" s="1"/>
      <c r="T1775" s="1"/>
      <c r="U1775" s="1"/>
      <c r="V1775" s="5"/>
      <c r="W1775" s="5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37" t="e">
        <f>BQ1775+BP1775+BO1775+BN1775+BM1775+#REF!+#REF!+BG1775+BF1775+#REF!+BC1775+#REF!+#REF!+AY1775+#REF!+#REF!+#REF!+#REF!+AS1775+#REF!+#REF!+#REF!+#REF!+AM1775+AK1775+#REF!+#REF!+#REF!+AF1775+AD1775+AC1775+AB1775+BL1775+AA1775+Z1775+Y1775+X1775+U1775+T1775+S1775+R1775+Q1775+P1775+O1775+N1775+M1775+L1775+K1775+J1775+I1775+H1775</f>
        <v>#REF!</v>
      </c>
    </row>
    <row r="1776" spans="1:70" hidden="1">
      <c r="A1776" s="6" t="s">
        <v>6732</v>
      </c>
      <c r="B1776" s="6" t="s">
        <v>7785</v>
      </c>
      <c r="C1776" s="6" t="s">
        <v>151</v>
      </c>
      <c r="D1776" s="6"/>
      <c r="E1776" s="6" t="s">
        <v>8186</v>
      </c>
      <c r="F1776" s="6" t="s">
        <v>2390</v>
      </c>
      <c r="G1776" s="6"/>
      <c r="H1776" s="1"/>
      <c r="I1776" s="5"/>
      <c r="J1776" s="5"/>
      <c r="K1776" s="1"/>
      <c r="L1776" s="5"/>
      <c r="M1776" s="5"/>
      <c r="N1776" s="26"/>
      <c r="O1776" s="1"/>
      <c r="P1776" s="1"/>
      <c r="Q1776" s="1"/>
      <c r="R1776" s="1"/>
      <c r="S1776" s="1"/>
      <c r="T1776" s="1"/>
      <c r="U1776" s="1"/>
      <c r="V1776" s="5"/>
      <c r="W1776" s="5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37" t="e">
        <f>BQ1776+BP1776+BO1776+BN1776+BM1776+#REF!+#REF!+BG1776+BF1776+#REF!+BC1776+#REF!+#REF!+AY1776+#REF!+#REF!+#REF!+#REF!+AS1776+#REF!+#REF!+#REF!+#REF!+AM1776+AK1776+#REF!+#REF!+#REF!+AF1776+AD1776+AC1776+AB1776+BL1776+AA1776+Z1776+Y1776+X1776+U1776+T1776+S1776+R1776+Q1776+P1776+O1776+N1776+M1776+L1776+K1776+J1776+I1776+H1776</f>
        <v>#REF!</v>
      </c>
    </row>
    <row r="1777" spans="1:70" hidden="1">
      <c r="A1777" s="6" t="s">
        <v>3004</v>
      </c>
      <c r="B1777" s="6" t="s">
        <v>3005</v>
      </c>
      <c r="C1777" s="6" t="s">
        <v>151</v>
      </c>
      <c r="D1777" s="6"/>
      <c r="E1777" s="6" t="s">
        <v>152</v>
      </c>
      <c r="F1777" s="6" t="s">
        <v>2390</v>
      </c>
      <c r="G1777" s="6"/>
      <c r="H1777" s="1"/>
      <c r="I1777" s="5"/>
      <c r="J1777" s="5"/>
      <c r="K1777" s="1"/>
      <c r="L1777" s="5"/>
      <c r="M1777" s="5"/>
      <c r="N1777" s="26"/>
      <c r="O1777" s="1"/>
      <c r="P1777" s="1"/>
      <c r="Q1777" s="1"/>
      <c r="R1777" s="1"/>
      <c r="S1777" s="1"/>
      <c r="T1777" s="1"/>
      <c r="U1777" s="1"/>
      <c r="V1777" s="5"/>
      <c r="W1777" s="5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37" t="e">
        <f>BQ1777+BP1777+BO1777+BN1777+BM1777+#REF!+#REF!+BG1777+BF1777+#REF!+BC1777+#REF!+#REF!+AY1777+#REF!+#REF!+#REF!+#REF!+AS1777+#REF!+#REF!+#REF!+#REF!+AM1777+AK1777+#REF!+#REF!+#REF!+AF1777+AD1777+AC1777+AB1777+BL1777+AA1777+Z1777+Y1777+X1777+U1777+T1777+S1777+R1777+Q1777+P1777+O1777+N1777+M1777+L1777+K1777+J1777+I1777+H1777</f>
        <v>#REF!</v>
      </c>
    </row>
    <row r="1778" spans="1:70" hidden="1">
      <c r="A1778" s="6" t="s">
        <v>3006</v>
      </c>
      <c r="B1778" s="6" t="s">
        <v>3007</v>
      </c>
      <c r="C1778" s="6" t="s">
        <v>151</v>
      </c>
      <c r="D1778" s="6"/>
      <c r="E1778" s="6" t="s">
        <v>152</v>
      </c>
      <c r="F1778" s="6" t="s">
        <v>2390</v>
      </c>
      <c r="G1778" s="6"/>
      <c r="H1778" s="1"/>
      <c r="I1778" s="5"/>
      <c r="J1778" s="5"/>
      <c r="K1778" s="1"/>
      <c r="L1778" s="5"/>
      <c r="M1778" s="5"/>
      <c r="N1778" s="26"/>
      <c r="O1778" s="1"/>
      <c r="P1778" s="1"/>
      <c r="Q1778" s="1"/>
      <c r="R1778" s="1"/>
      <c r="S1778" s="1"/>
      <c r="T1778" s="1"/>
      <c r="U1778" s="1"/>
      <c r="V1778" s="5"/>
      <c r="W1778" s="5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37" t="e">
        <f>BQ1778+BP1778+BO1778+BN1778+BM1778+#REF!+#REF!+BG1778+BF1778+#REF!+BC1778+#REF!+#REF!+AY1778+#REF!+#REF!+#REF!+#REF!+AS1778+#REF!+#REF!+#REF!+#REF!+AM1778+AK1778+#REF!+#REF!+#REF!+AF1778+AD1778+AC1778+AB1778+BL1778+AA1778+Z1778+Y1778+X1778+U1778+T1778+S1778+R1778+Q1778+P1778+O1778+N1778+M1778+L1778+K1778+J1778+I1778+H1778</f>
        <v>#REF!</v>
      </c>
    </row>
    <row r="1779" spans="1:70" hidden="1">
      <c r="A1779" s="6" t="s">
        <v>3008</v>
      </c>
      <c r="B1779" s="6" t="s">
        <v>3009</v>
      </c>
      <c r="C1779" s="6" t="s">
        <v>151</v>
      </c>
      <c r="D1779" s="6"/>
      <c r="E1779" s="6" t="s">
        <v>152</v>
      </c>
      <c r="F1779" s="6" t="s">
        <v>2390</v>
      </c>
      <c r="G1779" s="6"/>
      <c r="H1779" s="1"/>
      <c r="I1779" s="5"/>
      <c r="J1779" s="5"/>
      <c r="K1779" s="1"/>
      <c r="L1779" s="5"/>
      <c r="M1779" s="5"/>
      <c r="N1779" s="26"/>
      <c r="O1779" s="1"/>
      <c r="P1779" s="1"/>
      <c r="Q1779" s="1"/>
      <c r="R1779" s="1"/>
      <c r="S1779" s="1"/>
      <c r="T1779" s="1"/>
      <c r="U1779" s="1"/>
      <c r="V1779" s="5"/>
      <c r="W1779" s="5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37" t="e">
        <f>BQ1779+BP1779+BO1779+BN1779+BM1779+#REF!+#REF!+BG1779+BF1779+#REF!+BC1779+#REF!+#REF!+AY1779+#REF!+#REF!+#REF!+#REF!+AS1779+#REF!+#REF!+#REF!+#REF!+AM1779+AK1779+#REF!+#REF!+#REF!+AF1779+AD1779+AC1779+AB1779+BL1779+AA1779+Z1779+Y1779+X1779+U1779+T1779+S1779+R1779+Q1779+P1779+O1779+N1779+M1779+L1779+K1779+J1779+I1779+H1779</f>
        <v>#REF!</v>
      </c>
    </row>
    <row r="1780" spans="1:70" hidden="1">
      <c r="A1780" s="6" t="s">
        <v>3010</v>
      </c>
      <c r="B1780" s="6" t="s">
        <v>3011</v>
      </c>
      <c r="C1780" s="6" t="s">
        <v>151</v>
      </c>
      <c r="D1780" s="6"/>
      <c r="E1780" s="6" t="s">
        <v>152</v>
      </c>
      <c r="F1780" s="6" t="s">
        <v>2390</v>
      </c>
      <c r="G1780" s="6"/>
      <c r="H1780" s="1"/>
      <c r="I1780" s="5"/>
      <c r="J1780" s="5"/>
      <c r="K1780" s="1"/>
      <c r="L1780" s="5"/>
      <c r="M1780" s="5"/>
      <c r="N1780" s="26"/>
      <c r="O1780" s="1"/>
      <c r="P1780" s="1"/>
      <c r="Q1780" s="1"/>
      <c r="R1780" s="1"/>
      <c r="S1780" s="1"/>
      <c r="T1780" s="1"/>
      <c r="U1780" s="1"/>
      <c r="V1780" s="5"/>
      <c r="W1780" s="5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37" t="e">
        <f>BQ1780+BP1780+BO1780+BN1780+BM1780+#REF!+#REF!+BG1780+BF1780+#REF!+BC1780+#REF!+#REF!+AY1780+#REF!+#REF!+#REF!+#REF!+AS1780+#REF!+#REF!+#REF!+#REF!+AM1780+AK1780+#REF!+#REF!+#REF!+AF1780+AD1780+AC1780+AB1780+BL1780+AA1780+Z1780+Y1780+X1780+U1780+T1780+S1780+R1780+Q1780+P1780+O1780+N1780+M1780+L1780+K1780+J1780+I1780+H1780</f>
        <v>#REF!</v>
      </c>
    </row>
    <row r="1781" spans="1:70" hidden="1">
      <c r="A1781" s="6" t="s">
        <v>3012</v>
      </c>
      <c r="B1781" s="6" t="s">
        <v>3013</v>
      </c>
      <c r="C1781" s="6" t="s">
        <v>151</v>
      </c>
      <c r="D1781" s="6"/>
      <c r="E1781" s="6" t="s">
        <v>152</v>
      </c>
      <c r="F1781" s="6" t="s">
        <v>2390</v>
      </c>
      <c r="G1781" s="6"/>
      <c r="H1781" s="1"/>
      <c r="I1781" s="5"/>
      <c r="J1781" s="5"/>
      <c r="K1781" s="1"/>
      <c r="L1781" s="5"/>
      <c r="M1781" s="5"/>
      <c r="N1781" s="26"/>
      <c r="O1781" s="1"/>
      <c r="P1781" s="1"/>
      <c r="Q1781" s="1"/>
      <c r="R1781" s="1"/>
      <c r="S1781" s="1"/>
      <c r="T1781" s="1"/>
      <c r="U1781" s="1"/>
      <c r="V1781" s="5"/>
      <c r="W1781" s="5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37" t="e">
        <f>BQ1781+BP1781+BO1781+BN1781+BM1781+#REF!+#REF!+BG1781+BF1781+#REF!+BC1781+#REF!+#REF!+AY1781+#REF!+#REF!+#REF!+#REF!+AS1781+#REF!+#REF!+#REF!+#REF!+AM1781+AK1781+#REF!+#REF!+#REF!+AF1781+AD1781+AC1781+AB1781+BL1781+AA1781+Z1781+Y1781+X1781+U1781+T1781+S1781+R1781+Q1781+P1781+O1781+N1781+M1781+L1781+K1781+J1781+I1781+H1781</f>
        <v>#REF!</v>
      </c>
    </row>
    <row r="1782" spans="1:70" hidden="1">
      <c r="A1782" s="6" t="s">
        <v>3014</v>
      </c>
      <c r="B1782" s="6" t="s">
        <v>3015</v>
      </c>
      <c r="C1782" s="6" t="s">
        <v>151</v>
      </c>
      <c r="D1782" s="6"/>
      <c r="E1782" s="6" t="s">
        <v>152</v>
      </c>
      <c r="F1782" s="6" t="s">
        <v>2390</v>
      </c>
      <c r="G1782" s="6"/>
      <c r="H1782" s="1"/>
      <c r="I1782" s="5"/>
      <c r="J1782" s="5"/>
      <c r="K1782" s="1"/>
      <c r="L1782" s="5"/>
      <c r="M1782" s="5"/>
      <c r="N1782" s="26"/>
      <c r="O1782" s="1"/>
      <c r="P1782" s="1"/>
      <c r="Q1782" s="1"/>
      <c r="R1782" s="1"/>
      <c r="S1782" s="1"/>
      <c r="T1782" s="1"/>
      <c r="U1782" s="1"/>
      <c r="V1782" s="5"/>
      <c r="W1782" s="5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37" t="e">
        <f>BQ1782+BP1782+BO1782+BN1782+BM1782+#REF!+#REF!+BG1782+BF1782+#REF!+BC1782+#REF!+#REF!+AY1782+#REF!+#REF!+#REF!+#REF!+AS1782+#REF!+#REF!+#REF!+#REF!+AM1782+AK1782+#REF!+#REF!+#REF!+AF1782+AD1782+AC1782+AB1782+BL1782+AA1782+Z1782+Y1782+X1782+U1782+T1782+S1782+R1782+Q1782+P1782+O1782+N1782+M1782+L1782+K1782+J1782+I1782+H1782</f>
        <v>#REF!</v>
      </c>
    </row>
    <row r="1783" spans="1:70" hidden="1">
      <c r="A1783" s="6" t="s">
        <v>3016</v>
      </c>
      <c r="B1783" s="6" t="s">
        <v>3017</v>
      </c>
      <c r="C1783" s="6" t="s">
        <v>151</v>
      </c>
      <c r="D1783" s="6"/>
      <c r="E1783" s="6" t="s">
        <v>152</v>
      </c>
      <c r="F1783" s="6" t="s">
        <v>2390</v>
      </c>
      <c r="G1783" s="6"/>
      <c r="H1783" s="1"/>
      <c r="I1783" s="5"/>
      <c r="J1783" s="5"/>
      <c r="K1783" s="1"/>
      <c r="L1783" s="5"/>
      <c r="M1783" s="5"/>
      <c r="N1783" s="26"/>
      <c r="O1783" s="1"/>
      <c r="P1783" s="1"/>
      <c r="Q1783" s="1"/>
      <c r="R1783" s="1"/>
      <c r="S1783" s="1"/>
      <c r="T1783" s="1"/>
      <c r="U1783" s="1"/>
      <c r="V1783" s="5"/>
      <c r="W1783" s="5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37" t="e">
        <f>BQ1783+BP1783+BO1783+BN1783+BM1783+#REF!+#REF!+BG1783+BF1783+#REF!+BC1783+#REF!+#REF!+AY1783+#REF!+#REF!+#REF!+#REF!+AS1783+#REF!+#REF!+#REF!+#REF!+AM1783+AK1783+#REF!+#REF!+#REF!+AF1783+AD1783+AC1783+AB1783+BL1783+AA1783+Z1783+Y1783+X1783+U1783+T1783+S1783+R1783+Q1783+P1783+O1783+N1783+M1783+L1783+K1783+J1783+I1783+H1783</f>
        <v>#REF!</v>
      </c>
    </row>
    <row r="1784" spans="1:70" hidden="1">
      <c r="A1784" s="6" t="s">
        <v>2657</v>
      </c>
      <c r="B1784" s="6" t="s">
        <v>2658</v>
      </c>
      <c r="C1784" s="6" t="s">
        <v>7</v>
      </c>
      <c r="D1784" s="6" t="s">
        <v>8180</v>
      </c>
      <c r="E1784" s="6" t="s">
        <v>13</v>
      </c>
      <c r="F1784" s="6" t="s">
        <v>2390</v>
      </c>
      <c r="G1784" s="6"/>
      <c r="H1784" s="1"/>
      <c r="I1784" s="5"/>
      <c r="J1784" s="5"/>
      <c r="K1784" s="1"/>
      <c r="L1784" s="5"/>
      <c r="M1784" s="5"/>
      <c r="N1784" s="26"/>
      <c r="O1784" s="1"/>
      <c r="P1784" s="1"/>
      <c r="Q1784" s="1"/>
      <c r="R1784" s="1"/>
      <c r="S1784" s="1"/>
      <c r="T1784" s="1"/>
      <c r="U1784" s="1"/>
      <c r="V1784" s="5"/>
      <c r="W1784" s="5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37" t="e">
        <f>BQ1784+BP1784+BO1784+BN1784+BM1784+#REF!+#REF!+BG1784+BF1784+#REF!+BC1784+#REF!+#REF!+AY1784+#REF!+#REF!+#REF!+#REF!+AS1784+#REF!+#REF!+#REF!+#REF!+AM1784+AK1784+#REF!+#REF!+#REF!+AF1784+AD1784+AC1784+AB1784+BL1784+AA1784+Z1784+Y1784+X1784+U1784+T1784+S1784+R1784+Q1784+P1784+O1784+N1784+M1784+L1784+K1784+J1784+I1784+H1784</f>
        <v>#REF!</v>
      </c>
    </row>
    <row r="1785" spans="1:70" hidden="1">
      <c r="A1785" s="6" t="s">
        <v>6733</v>
      </c>
      <c r="B1785" s="6" t="s">
        <v>6734</v>
      </c>
      <c r="C1785" s="6" t="s">
        <v>151</v>
      </c>
      <c r="D1785" s="6"/>
      <c r="E1785" s="6" t="s">
        <v>8186</v>
      </c>
      <c r="F1785" s="6" t="s">
        <v>2390</v>
      </c>
      <c r="G1785" s="6"/>
      <c r="H1785" s="1"/>
      <c r="I1785" s="5"/>
      <c r="J1785" s="5"/>
      <c r="K1785" s="1"/>
      <c r="L1785" s="5"/>
      <c r="M1785" s="5"/>
      <c r="N1785" s="26"/>
      <c r="O1785" s="1"/>
      <c r="P1785" s="1"/>
      <c r="Q1785" s="1"/>
      <c r="R1785" s="1"/>
      <c r="S1785" s="1"/>
      <c r="T1785" s="1"/>
      <c r="U1785" s="1"/>
      <c r="V1785" s="5"/>
      <c r="W1785" s="5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37" t="e">
        <f>BQ1785+BP1785+BO1785+BN1785+BM1785+#REF!+#REF!+BG1785+BF1785+#REF!+BC1785+#REF!+#REF!+AY1785+#REF!+#REF!+#REF!+#REF!+AS1785+#REF!+#REF!+#REF!+#REF!+AM1785+AK1785+#REF!+#REF!+#REF!+AF1785+AD1785+AC1785+AB1785+BL1785+AA1785+Z1785+Y1785+X1785+U1785+T1785+S1785+R1785+Q1785+P1785+O1785+N1785+M1785+L1785+K1785+J1785+I1785+H1785</f>
        <v>#REF!</v>
      </c>
    </row>
    <row r="1786" spans="1:70" hidden="1">
      <c r="A1786" s="7" t="s">
        <v>3018</v>
      </c>
      <c r="B1786" s="7" t="s">
        <v>3019</v>
      </c>
      <c r="C1786" s="7" t="s">
        <v>151</v>
      </c>
      <c r="D1786" s="7"/>
      <c r="E1786" s="7" t="s">
        <v>152</v>
      </c>
      <c r="F1786" s="7" t="s">
        <v>2390</v>
      </c>
      <c r="G1786" s="25"/>
      <c r="H1786" s="1"/>
      <c r="I1786" s="5"/>
      <c r="J1786" s="5"/>
      <c r="K1786" s="1"/>
      <c r="L1786" s="5"/>
      <c r="M1786" s="5"/>
      <c r="N1786" s="26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37">
        <f>BQ1786+BP1786+BO1786+BN1786+BM1786+BG1786+BF1786+BC1786+AY1786+AS1786+AM1786+AL1786+AK1786+AF1786+AE1786+AD1786+AC1786+AB1786+++BK1786+BL1786+AA1786+Z1786+Y1786+X1786+V1786+U1786+T1786+S1786+R1786+Q1786+P1786+O1786+N1786+M1786+L1786+K1786+J1786+I1786+H1786+G1786</f>
        <v>0</v>
      </c>
    </row>
    <row r="1787" spans="1:70" hidden="1">
      <c r="A1787" s="6" t="s">
        <v>2659</v>
      </c>
      <c r="B1787" s="6" t="s">
        <v>2660</v>
      </c>
      <c r="C1787" s="6" t="s">
        <v>7</v>
      </c>
      <c r="D1787" s="6" t="s">
        <v>18</v>
      </c>
      <c r="E1787" s="6" t="s">
        <v>13</v>
      </c>
      <c r="F1787" s="6" t="s">
        <v>2390</v>
      </c>
      <c r="G1787" s="6"/>
      <c r="H1787" s="1"/>
      <c r="I1787" s="5"/>
      <c r="J1787" s="5"/>
      <c r="K1787" s="1"/>
      <c r="L1787" s="5"/>
      <c r="M1787" s="5"/>
      <c r="N1787" s="26"/>
      <c r="O1787" s="1"/>
      <c r="P1787" s="1"/>
      <c r="Q1787" s="1"/>
      <c r="R1787" s="1"/>
      <c r="S1787" s="1"/>
      <c r="T1787" s="1"/>
      <c r="U1787" s="1"/>
      <c r="V1787" s="5"/>
      <c r="W1787" s="5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37" t="e">
        <f>BQ1787+BP1787+BO1787+BN1787+BM1787+#REF!+#REF!+BG1787+BF1787+#REF!+BC1787+#REF!+#REF!+AY1787+#REF!+#REF!+#REF!+#REF!+AS1787+#REF!+#REF!+#REF!+#REF!+AM1787+AK1787+#REF!+#REF!+#REF!+AF1787+AD1787+AC1787+AB1787+BL1787+AA1787+Z1787+Y1787+X1787+U1787+T1787+S1787+R1787+Q1787+P1787+O1787+N1787+M1787+L1787+K1787+J1787+I1787+H1787</f>
        <v>#REF!</v>
      </c>
    </row>
    <row r="1788" spans="1:70">
      <c r="A1788" s="6" t="s">
        <v>3020</v>
      </c>
      <c r="B1788" s="6" t="s">
        <v>3021</v>
      </c>
      <c r="C1788" s="6" t="s">
        <v>151</v>
      </c>
      <c r="D1788" s="6"/>
      <c r="E1788" s="6" t="s">
        <v>152</v>
      </c>
      <c r="F1788" s="6" t="s">
        <v>2390</v>
      </c>
      <c r="G1788" s="6"/>
      <c r="H1788" s="1"/>
      <c r="I1788" s="5"/>
      <c r="J1788" s="5"/>
      <c r="K1788" s="1"/>
      <c r="L1788" s="5"/>
      <c r="M1788" s="5"/>
      <c r="N1788" s="26"/>
      <c r="O1788" s="1"/>
      <c r="P1788" s="1">
        <f>1000*1.45492</f>
        <v>1454.92</v>
      </c>
      <c r="Q1788" s="1"/>
      <c r="R1788" s="1"/>
      <c r="S1788" s="1"/>
      <c r="T1788" s="1"/>
      <c r="U1788" s="1"/>
      <c r="V1788" s="5"/>
      <c r="W1788" s="5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37">
        <f>BQ1788+BP1788+BO1788+BN1788+BM1788+BG1788+BF1788+BC1788+AY1788+AS1788+AM1788+AL1788+AK1788+AF1788+AE1788+AD1788+AC1788+AB1788+BK1788+BL1788+AA1788+Z1788+Y1788+X1788+V1788+U1788+T1788+S1788+R1788+Q1788+P1788+O1788+N1788+M1788+L1788+K1788+J1788+I1788+H1788+G1788+AX1788+W1788</f>
        <v>1454.92</v>
      </c>
    </row>
    <row r="1789" spans="1:70" hidden="1">
      <c r="A1789" s="6" t="s">
        <v>6735</v>
      </c>
      <c r="B1789" s="6" t="s">
        <v>7786</v>
      </c>
      <c r="C1789" s="6" t="s">
        <v>151</v>
      </c>
      <c r="D1789" s="6"/>
      <c r="E1789" s="6" t="s">
        <v>8192</v>
      </c>
      <c r="F1789" s="6" t="s">
        <v>2390</v>
      </c>
      <c r="G1789" s="6"/>
      <c r="H1789" s="1"/>
      <c r="I1789" s="5"/>
      <c r="J1789" s="5"/>
      <c r="K1789" s="1"/>
      <c r="L1789" s="5"/>
      <c r="M1789" s="5"/>
      <c r="N1789" s="26"/>
      <c r="O1789" s="1"/>
      <c r="P1789" s="1"/>
      <c r="Q1789" s="1"/>
      <c r="R1789" s="1"/>
      <c r="S1789" s="1"/>
      <c r="T1789" s="1"/>
      <c r="U1789" s="1"/>
      <c r="V1789" s="5"/>
      <c r="W1789" s="5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37" t="e">
        <f>BQ1789+BP1789+BO1789+BN1789+BM1789+#REF!+#REF!+BG1789+BF1789+#REF!+BC1789+#REF!+#REF!+AY1789+#REF!+#REF!+#REF!+#REF!+AS1789+#REF!+#REF!+#REF!+#REF!+AM1789+AK1789+#REF!+#REF!+#REF!+AF1789+AD1789+AC1789+AB1789+BL1789+AA1789+Z1789+Y1789+X1789+U1789+T1789+S1789+R1789+Q1789+P1789+O1789+N1789+M1789+L1789+K1789+J1789+I1789+H1789</f>
        <v>#REF!</v>
      </c>
    </row>
    <row r="1790" spans="1:70" hidden="1">
      <c r="A1790" s="6" t="s">
        <v>6736</v>
      </c>
      <c r="B1790" s="6" t="s">
        <v>6737</v>
      </c>
      <c r="C1790" s="6" t="s">
        <v>151</v>
      </c>
      <c r="D1790" s="6"/>
      <c r="E1790" s="6" t="s">
        <v>8192</v>
      </c>
      <c r="F1790" s="6" t="s">
        <v>2390</v>
      </c>
      <c r="G1790" s="6"/>
      <c r="H1790" s="1"/>
      <c r="I1790" s="5"/>
      <c r="J1790" s="5"/>
      <c r="K1790" s="1"/>
      <c r="L1790" s="5"/>
      <c r="M1790" s="5"/>
      <c r="N1790" s="26"/>
      <c r="O1790" s="1"/>
      <c r="P1790" s="1"/>
      <c r="Q1790" s="1"/>
      <c r="R1790" s="1"/>
      <c r="S1790" s="1"/>
      <c r="T1790" s="1"/>
      <c r="U1790" s="1"/>
      <c r="V1790" s="5"/>
      <c r="W1790" s="5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37" t="e">
        <f>BQ1790+BP1790+BO1790+BN1790+BM1790+#REF!+#REF!+BG1790+BF1790+#REF!+BC1790+#REF!+#REF!+AY1790+#REF!+#REF!+#REF!+#REF!+AS1790+#REF!+#REF!+#REF!+#REF!+AM1790+AK1790+#REF!+#REF!+#REF!+AF1790+AD1790+AC1790+AB1790+BL1790+AA1790+Z1790+Y1790+X1790+U1790+T1790+S1790+R1790+Q1790+P1790+O1790+N1790+M1790+L1790+K1790+J1790+I1790+H1790</f>
        <v>#REF!</v>
      </c>
    </row>
    <row r="1791" spans="1:70" hidden="1">
      <c r="A1791" s="6" t="s">
        <v>6738</v>
      </c>
      <c r="B1791" s="6" t="s">
        <v>6739</v>
      </c>
      <c r="C1791" s="6" t="s">
        <v>151</v>
      </c>
      <c r="D1791" s="6"/>
      <c r="E1791" s="6" t="s">
        <v>8192</v>
      </c>
      <c r="F1791" s="6" t="s">
        <v>2390</v>
      </c>
      <c r="G1791" s="6"/>
      <c r="H1791" s="1"/>
      <c r="I1791" s="5"/>
      <c r="J1791" s="5"/>
      <c r="K1791" s="1"/>
      <c r="L1791" s="5"/>
      <c r="M1791" s="5"/>
      <c r="N1791" s="26"/>
      <c r="O1791" s="1"/>
      <c r="P1791" s="1"/>
      <c r="Q1791" s="1"/>
      <c r="R1791" s="1"/>
      <c r="S1791" s="1"/>
      <c r="T1791" s="1"/>
      <c r="U1791" s="1"/>
      <c r="V1791" s="5"/>
      <c r="W1791" s="5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37" t="e">
        <f>BQ1791+BP1791+BO1791+BN1791+BM1791+#REF!+#REF!+BG1791+BF1791+#REF!+BC1791+#REF!+#REF!+AY1791+#REF!+#REF!+#REF!+#REF!+AS1791+#REF!+#REF!+#REF!+#REF!+AM1791+AK1791+#REF!+#REF!+#REF!+AF1791+AD1791+AC1791+AB1791+BL1791+AA1791+Z1791+Y1791+X1791+U1791+T1791+S1791+R1791+Q1791+P1791+O1791+N1791+M1791+L1791+K1791+J1791+I1791+H1791</f>
        <v>#REF!</v>
      </c>
    </row>
    <row r="1792" spans="1:70" hidden="1">
      <c r="A1792" s="6" t="s">
        <v>6740</v>
      </c>
      <c r="B1792" s="6" t="s">
        <v>7787</v>
      </c>
      <c r="C1792" s="6" t="s">
        <v>151</v>
      </c>
      <c r="D1792" s="6"/>
      <c r="E1792" s="6" t="s">
        <v>8192</v>
      </c>
      <c r="F1792" s="6" t="s">
        <v>2390</v>
      </c>
      <c r="G1792" s="6"/>
      <c r="H1792" s="1"/>
      <c r="I1792" s="5"/>
      <c r="J1792" s="5"/>
      <c r="K1792" s="1"/>
      <c r="L1792" s="5"/>
      <c r="M1792" s="5"/>
      <c r="N1792" s="26"/>
      <c r="O1792" s="1"/>
      <c r="P1792" s="1"/>
      <c r="Q1792" s="1"/>
      <c r="R1792" s="1"/>
      <c r="S1792" s="1"/>
      <c r="T1792" s="1"/>
      <c r="U1792" s="1"/>
      <c r="V1792" s="5"/>
      <c r="W1792" s="5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37" t="e">
        <f>BQ1792+BP1792+BO1792+BN1792+BM1792+#REF!+#REF!+BG1792+BF1792+#REF!+BC1792+#REF!+#REF!+AY1792+#REF!+#REF!+#REF!+#REF!+AS1792+#REF!+#REF!+#REF!+#REF!+AM1792+AK1792+#REF!+#REF!+#REF!+AF1792+AD1792+AC1792+AB1792+BL1792+AA1792+Z1792+Y1792+X1792+U1792+T1792+S1792+R1792+Q1792+P1792+O1792+N1792+M1792+L1792+K1792+J1792+I1792+H1792</f>
        <v>#REF!</v>
      </c>
    </row>
    <row r="1793" spans="1:70" hidden="1">
      <c r="A1793" s="6" t="s">
        <v>6741</v>
      </c>
      <c r="B1793" s="6" t="s">
        <v>7788</v>
      </c>
      <c r="C1793" s="6" t="s">
        <v>151</v>
      </c>
      <c r="D1793" s="6"/>
      <c r="E1793" s="6" t="s">
        <v>8186</v>
      </c>
      <c r="F1793" s="6" t="s">
        <v>2390</v>
      </c>
      <c r="G1793" s="6"/>
      <c r="H1793" s="1"/>
      <c r="I1793" s="5"/>
      <c r="J1793" s="5"/>
      <c r="K1793" s="1"/>
      <c r="L1793" s="5"/>
      <c r="M1793" s="5"/>
      <c r="N1793" s="26"/>
      <c r="O1793" s="1"/>
      <c r="P1793" s="1"/>
      <c r="Q1793" s="1"/>
      <c r="R1793" s="1"/>
      <c r="S1793" s="1"/>
      <c r="T1793" s="1"/>
      <c r="U1793" s="1"/>
      <c r="V1793" s="5"/>
      <c r="W1793" s="5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37" t="e">
        <f>BQ1793+BP1793+BO1793+BN1793+BM1793+#REF!+#REF!+BG1793+BF1793+#REF!+BC1793+#REF!+#REF!+AY1793+#REF!+#REF!+#REF!+#REF!+AS1793+#REF!+#REF!+#REF!+#REF!+AM1793+AK1793+#REF!+#REF!+#REF!+AF1793+AD1793+AC1793+AB1793+BL1793+AA1793+Z1793+Y1793+X1793+U1793+T1793+S1793+R1793+Q1793+P1793+O1793+N1793+M1793+L1793+K1793+J1793+I1793+H1793</f>
        <v>#REF!</v>
      </c>
    </row>
    <row r="1794" spans="1:70" hidden="1">
      <c r="A1794" s="6" t="s">
        <v>2661</v>
      </c>
      <c r="B1794" s="6" t="s">
        <v>2662</v>
      </c>
      <c r="C1794" s="6" t="s">
        <v>7</v>
      </c>
      <c r="D1794" s="6" t="s">
        <v>18</v>
      </c>
      <c r="E1794" s="6" t="s">
        <v>2663</v>
      </c>
      <c r="F1794" s="6" t="s">
        <v>2390</v>
      </c>
      <c r="G1794" s="6"/>
      <c r="H1794" s="1"/>
      <c r="I1794" s="5"/>
      <c r="J1794" s="5"/>
      <c r="K1794" s="1"/>
      <c r="L1794" s="5"/>
      <c r="M1794" s="5"/>
      <c r="N1794" s="26"/>
      <c r="O1794" s="1"/>
      <c r="P1794" s="1"/>
      <c r="Q1794" s="1"/>
      <c r="R1794" s="1"/>
      <c r="S1794" s="1"/>
      <c r="T1794" s="1"/>
      <c r="U1794" s="1"/>
      <c r="V1794" s="5"/>
      <c r="W1794" s="5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37" t="e">
        <f>BQ1794+BP1794+BO1794+BN1794+BM1794+#REF!+#REF!+BG1794+BF1794+#REF!+BC1794+#REF!+#REF!+AY1794+#REF!+#REF!+#REF!+#REF!+AS1794+#REF!+#REF!+#REF!+#REF!+AM1794+AK1794+#REF!+#REF!+#REF!+AF1794+AD1794+AC1794+AB1794+BL1794+AA1794+Z1794+Y1794+X1794+U1794+T1794+S1794+R1794+Q1794+P1794+O1794+N1794+M1794+L1794+K1794+J1794+I1794+H1794</f>
        <v>#REF!</v>
      </c>
    </row>
    <row r="1795" spans="1:70" hidden="1">
      <c r="A1795" s="6" t="s">
        <v>2664</v>
      </c>
      <c r="B1795" s="6" t="s">
        <v>2665</v>
      </c>
      <c r="C1795" s="6" t="s">
        <v>7</v>
      </c>
      <c r="D1795" s="6" t="s">
        <v>18</v>
      </c>
      <c r="E1795" s="6" t="s">
        <v>13</v>
      </c>
      <c r="F1795" s="6" t="s">
        <v>2390</v>
      </c>
      <c r="G1795" s="6"/>
      <c r="H1795" s="1"/>
      <c r="I1795" s="5"/>
      <c r="J1795" s="5"/>
      <c r="K1795" s="1"/>
      <c r="L1795" s="5"/>
      <c r="M1795" s="5"/>
      <c r="N1795" s="26"/>
      <c r="O1795" s="1"/>
      <c r="P1795" s="1"/>
      <c r="Q1795" s="1"/>
      <c r="R1795" s="1"/>
      <c r="S1795" s="1"/>
      <c r="T1795" s="1"/>
      <c r="U1795" s="1"/>
      <c r="V1795" s="5"/>
      <c r="W1795" s="5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37" t="e">
        <f>BQ1795+BP1795+BO1795+BN1795+BM1795+#REF!+#REF!+BG1795+BF1795+#REF!+BC1795+#REF!+#REF!+AY1795+#REF!+#REF!+#REF!+#REF!+AS1795+#REF!+#REF!+#REF!+#REF!+AM1795+AK1795+#REF!+#REF!+#REF!+AF1795+AD1795+AC1795+AB1795+BL1795+AA1795+Z1795+Y1795+X1795+U1795+T1795+S1795+R1795+Q1795+P1795+O1795+N1795+M1795+L1795+K1795+J1795+I1795+H1795</f>
        <v>#REF!</v>
      </c>
    </row>
    <row r="1796" spans="1:70" hidden="1">
      <c r="A1796" s="6" t="s">
        <v>2666</v>
      </c>
      <c r="B1796" s="6" t="s">
        <v>2667</v>
      </c>
      <c r="C1796" s="6" t="s">
        <v>7</v>
      </c>
      <c r="D1796" s="6" t="s">
        <v>18</v>
      </c>
      <c r="E1796" s="6" t="s">
        <v>13</v>
      </c>
      <c r="F1796" s="6" t="s">
        <v>2390</v>
      </c>
      <c r="G1796" s="6"/>
      <c r="H1796" s="1"/>
      <c r="I1796" s="5"/>
      <c r="J1796" s="5"/>
      <c r="K1796" s="1"/>
      <c r="L1796" s="5"/>
      <c r="M1796" s="5"/>
      <c r="N1796" s="26"/>
      <c r="O1796" s="1"/>
      <c r="P1796" s="1"/>
      <c r="Q1796" s="1"/>
      <c r="R1796" s="1"/>
      <c r="S1796" s="1"/>
      <c r="T1796" s="1"/>
      <c r="U1796" s="1"/>
      <c r="V1796" s="5"/>
      <c r="W1796" s="5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37" t="e">
        <f>BQ1796+BP1796+BO1796+BN1796+BM1796+#REF!+#REF!+BG1796+BF1796+#REF!+BC1796+#REF!+#REF!+AY1796+#REF!+#REF!+#REF!+#REF!+AS1796+#REF!+#REF!+#REF!+#REF!+AM1796+AK1796+#REF!+#REF!+#REF!+AF1796+AD1796+AC1796+AB1796+BL1796+AA1796+Z1796+Y1796+X1796+U1796+T1796+S1796+R1796+Q1796+P1796+O1796+N1796+M1796+L1796+K1796+J1796+I1796+H1796</f>
        <v>#REF!</v>
      </c>
    </row>
    <row r="1797" spans="1:70" hidden="1">
      <c r="A1797" s="6" t="s">
        <v>2668</v>
      </c>
      <c r="B1797" s="6" t="s">
        <v>2669</v>
      </c>
      <c r="C1797" s="6" t="s">
        <v>7</v>
      </c>
      <c r="D1797" s="6" t="s">
        <v>18</v>
      </c>
      <c r="E1797" s="6" t="s">
        <v>21</v>
      </c>
      <c r="F1797" s="6" t="s">
        <v>2390</v>
      </c>
      <c r="G1797" s="6"/>
      <c r="H1797" s="1"/>
      <c r="I1797" s="5"/>
      <c r="J1797" s="5"/>
      <c r="K1797" s="1"/>
      <c r="L1797" s="5"/>
      <c r="M1797" s="5"/>
      <c r="N1797" s="26"/>
      <c r="O1797" s="1"/>
      <c r="P1797" s="1"/>
      <c r="Q1797" s="1"/>
      <c r="R1797" s="1"/>
      <c r="S1797" s="1"/>
      <c r="T1797" s="1"/>
      <c r="U1797" s="1"/>
      <c r="V1797" s="5"/>
      <c r="W1797" s="5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37" t="e">
        <f>BQ1797+BP1797+BO1797+BN1797+BM1797+#REF!+#REF!+BG1797+BF1797+#REF!+BC1797+#REF!+#REF!+AY1797+#REF!+#REF!+#REF!+#REF!+AS1797+#REF!+#REF!+#REF!+#REF!+AM1797+AK1797+#REF!+#REF!+#REF!+AF1797+AD1797+AC1797+AB1797+BL1797+AA1797+Z1797+Y1797+X1797+U1797+T1797+S1797+R1797+Q1797+P1797+O1797+N1797+M1797+L1797+K1797+J1797+I1797+H1797</f>
        <v>#REF!</v>
      </c>
    </row>
    <row r="1798" spans="1:70" hidden="1">
      <c r="A1798" s="6" t="s">
        <v>6743</v>
      </c>
      <c r="B1798" s="6" t="s">
        <v>7789</v>
      </c>
      <c r="C1798" s="6" t="s">
        <v>151</v>
      </c>
      <c r="D1798" s="6"/>
      <c r="E1798" s="6" t="s">
        <v>8186</v>
      </c>
      <c r="F1798" s="6" t="s">
        <v>2390</v>
      </c>
      <c r="G1798" s="6"/>
      <c r="H1798" s="1"/>
      <c r="I1798" s="5"/>
      <c r="J1798" s="5"/>
      <c r="K1798" s="1"/>
      <c r="L1798" s="5"/>
      <c r="M1798" s="5"/>
      <c r="N1798" s="26"/>
      <c r="O1798" s="1"/>
      <c r="P1798" s="1"/>
      <c r="Q1798" s="1"/>
      <c r="R1798" s="1"/>
      <c r="S1798" s="1"/>
      <c r="T1798" s="1"/>
      <c r="U1798" s="1"/>
      <c r="V1798" s="5"/>
      <c r="W1798" s="5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37" t="e">
        <f>BQ1798+BP1798+BO1798+BN1798+BM1798+#REF!+#REF!+BG1798+BF1798+#REF!+BC1798+#REF!+#REF!+AY1798+#REF!+#REF!+#REF!+#REF!+AS1798+#REF!+#REF!+#REF!+#REF!+AM1798+AK1798+#REF!+#REF!+#REF!+AF1798+AD1798+AC1798+AB1798+BL1798+AA1798+Z1798+Y1798+X1798+U1798+T1798+S1798+R1798+Q1798+P1798+O1798+N1798+M1798+L1798+K1798+J1798+I1798+H1798</f>
        <v>#REF!</v>
      </c>
    </row>
    <row r="1799" spans="1:70" hidden="1">
      <c r="A1799" s="6" t="s">
        <v>3022</v>
      </c>
      <c r="B1799" s="6" t="s">
        <v>3023</v>
      </c>
      <c r="C1799" s="6" t="s">
        <v>151</v>
      </c>
      <c r="D1799" s="6"/>
      <c r="E1799" s="6" t="s">
        <v>152</v>
      </c>
      <c r="F1799" s="6" t="s">
        <v>2390</v>
      </c>
      <c r="G1799" s="6"/>
      <c r="H1799" s="1"/>
      <c r="I1799" s="5"/>
      <c r="J1799" s="5"/>
      <c r="K1799" s="1"/>
      <c r="L1799" s="5"/>
      <c r="M1799" s="5"/>
      <c r="N1799" s="26"/>
      <c r="O1799" s="1"/>
      <c r="P1799" s="1"/>
      <c r="Q1799" s="1"/>
      <c r="R1799" s="1"/>
      <c r="S1799" s="1"/>
      <c r="T1799" s="1"/>
      <c r="U1799" s="1"/>
      <c r="V1799" s="5"/>
      <c r="W1799" s="5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37" t="e">
        <f>BQ1799+BP1799+BO1799+BN1799+BM1799+#REF!+#REF!+BG1799+BF1799+#REF!+BC1799+#REF!+#REF!+AY1799+#REF!+#REF!+#REF!+#REF!+AS1799+#REF!+#REF!+#REF!+#REF!+AM1799+AK1799+#REF!+#REF!+#REF!+AF1799+AD1799+AC1799+AB1799+BL1799+AA1799+Z1799+Y1799+X1799+U1799+T1799+S1799+R1799+Q1799+P1799+O1799+N1799+M1799+L1799+K1799+J1799+I1799+H1799</f>
        <v>#REF!</v>
      </c>
    </row>
    <row r="1800" spans="1:70" hidden="1">
      <c r="A1800" s="6" t="s">
        <v>2670</v>
      </c>
      <c r="B1800" s="6" t="s">
        <v>2671</v>
      </c>
      <c r="C1800" s="6" t="s">
        <v>7</v>
      </c>
      <c r="D1800" s="6" t="s">
        <v>18</v>
      </c>
      <c r="E1800" s="6" t="s">
        <v>21</v>
      </c>
      <c r="F1800" s="6" t="s">
        <v>2390</v>
      </c>
      <c r="G1800" s="6"/>
      <c r="H1800" s="1"/>
      <c r="I1800" s="5"/>
      <c r="J1800" s="5"/>
      <c r="K1800" s="1"/>
      <c r="L1800" s="5"/>
      <c r="M1800" s="5"/>
      <c r="N1800" s="26"/>
      <c r="O1800" s="1"/>
      <c r="P1800" s="1"/>
      <c r="Q1800" s="1"/>
      <c r="R1800" s="1"/>
      <c r="S1800" s="1"/>
      <c r="T1800" s="1"/>
      <c r="U1800" s="1"/>
      <c r="V1800" s="5"/>
      <c r="W1800" s="5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37" t="e">
        <f>BQ1800+BP1800+BO1800+BN1800+BM1800+#REF!+#REF!+BG1800+BF1800+#REF!+BC1800+#REF!+#REF!+AY1800+#REF!+#REF!+#REF!+#REF!+AS1800+#REF!+#REF!+#REF!+#REF!+AM1800+AK1800+#REF!+#REF!+#REF!+AF1800+AD1800+AC1800+AB1800+BL1800+AA1800+Z1800+Y1800+X1800+U1800+T1800+S1800+R1800+Q1800+P1800+O1800+N1800+M1800+L1800+K1800+J1800+I1800+H1800</f>
        <v>#REF!</v>
      </c>
    </row>
    <row r="1801" spans="1:70" hidden="1">
      <c r="A1801" s="6" t="s">
        <v>2672</v>
      </c>
      <c r="B1801" s="6" t="s">
        <v>2673</v>
      </c>
      <c r="C1801" s="6" t="s">
        <v>7</v>
      </c>
      <c r="D1801" s="6" t="s">
        <v>67</v>
      </c>
      <c r="E1801" s="6" t="s">
        <v>67</v>
      </c>
      <c r="F1801" s="6" t="s">
        <v>2390</v>
      </c>
      <c r="G1801" s="6"/>
      <c r="H1801" s="1"/>
      <c r="I1801" s="5"/>
      <c r="J1801" s="5"/>
      <c r="K1801" s="1"/>
      <c r="L1801" s="5"/>
      <c r="M1801" s="5"/>
      <c r="N1801" s="26"/>
      <c r="O1801" s="1"/>
      <c r="P1801" s="1"/>
      <c r="Q1801" s="1"/>
      <c r="R1801" s="1"/>
      <c r="S1801" s="1"/>
      <c r="T1801" s="1"/>
      <c r="U1801" s="1"/>
      <c r="V1801" s="5"/>
      <c r="W1801" s="5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37" t="e">
        <f>BQ1801+BP1801+BO1801+BN1801+BM1801+#REF!+#REF!+BG1801+BF1801+#REF!+BC1801+#REF!+#REF!+AY1801+#REF!+#REF!+#REF!+#REF!+AS1801+#REF!+#REF!+#REF!+#REF!+AM1801+AK1801+#REF!+#REF!+#REF!+AF1801+AD1801+AC1801+AB1801+BL1801+AA1801+Z1801+Y1801+X1801+U1801+T1801+S1801+R1801+Q1801+P1801+O1801+N1801+M1801+L1801+K1801+J1801+I1801+H1801</f>
        <v>#REF!</v>
      </c>
    </row>
    <row r="1802" spans="1:70" hidden="1">
      <c r="A1802" s="6" t="s">
        <v>2674</v>
      </c>
      <c r="B1802" s="6" t="s">
        <v>2675</v>
      </c>
      <c r="C1802" s="6" t="s">
        <v>7</v>
      </c>
      <c r="D1802" s="6" t="s">
        <v>18</v>
      </c>
      <c r="E1802" s="6" t="s">
        <v>21</v>
      </c>
      <c r="F1802" s="6" t="s">
        <v>2390</v>
      </c>
      <c r="G1802" s="6"/>
      <c r="H1802" s="1"/>
      <c r="I1802" s="5"/>
      <c r="J1802" s="5"/>
      <c r="K1802" s="1"/>
      <c r="L1802" s="5"/>
      <c r="M1802" s="5"/>
      <c r="N1802" s="26"/>
      <c r="O1802" s="1"/>
      <c r="P1802" s="1"/>
      <c r="Q1802" s="1"/>
      <c r="R1802" s="1"/>
      <c r="S1802" s="1"/>
      <c r="T1802" s="1"/>
      <c r="U1802" s="1"/>
      <c r="V1802" s="5"/>
      <c r="W1802" s="5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37" t="e">
        <f>BQ1802+BP1802+BO1802+BN1802+BM1802+#REF!+#REF!+BG1802+BF1802+#REF!+BC1802+#REF!+#REF!+AY1802+#REF!+#REF!+#REF!+#REF!+AS1802+#REF!+#REF!+#REF!+#REF!+AM1802+AK1802+#REF!+#REF!+#REF!+AF1802+AD1802+AC1802+AB1802+BL1802+AA1802+Z1802+Y1802+X1802+U1802+T1802+S1802+R1802+Q1802+P1802+O1802+N1802+M1802+L1802+K1802+J1802+I1802+H1802</f>
        <v>#REF!</v>
      </c>
    </row>
    <row r="1803" spans="1:70" hidden="1">
      <c r="A1803" s="6" t="s">
        <v>2676</v>
      </c>
      <c r="B1803" s="6" t="s">
        <v>2677</v>
      </c>
      <c r="C1803" s="6" t="s">
        <v>7</v>
      </c>
      <c r="D1803" s="6" t="s">
        <v>67</v>
      </c>
      <c r="E1803" s="6" t="s">
        <v>67</v>
      </c>
      <c r="F1803" s="6" t="s">
        <v>2390</v>
      </c>
      <c r="G1803" s="6"/>
      <c r="H1803" s="1"/>
      <c r="I1803" s="5"/>
      <c r="J1803" s="5"/>
      <c r="K1803" s="1"/>
      <c r="L1803" s="5"/>
      <c r="M1803" s="5"/>
      <c r="N1803" s="26"/>
      <c r="O1803" s="1"/>
      <c r="P1803" s="1"/>
      <c r="Q1803" s="1"/>
      <c r="R1803" s="1"/>
      <c r="S1803" s="1"/>
      <c r="T1803" s="1"/>
      <c r="U1803" s="1"/>
      <c r="V1803" s="5"/>
      <c r="W1803" s="5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37" t="e">
        <f>BQ1803+BP1803+BO1803+BN1803+BM1803+#REF!+#REF!+BG1803+BF1803+#REF!+BC1803+#REF!+#REF!+AY1803+#REF!+#REF!+#REF!+#REF!+AS1803+#REF!+#REF!+#REF!+#REF!+AM1803+AK1803+#REF!+#REF!+#REF!+AF1803+AD1803+AC1803+AB1803+BL1803+AA1803+Z1803+Y1803+X1803+U1803+T1803+S1803+R1803+Q1803+P1803+O1803+N1803+M1803+L1803+K1803+J1803+I1803+H1803</f>
        <v>#REF!</v>
      </c>
    </row>
    <row r="1804" spans="1:70" hidden="1">
      <c r="A1804" s="6" t="s">
        <v>2678</v>
      </c>
      <c r="B1804" s="6" t="s">
        <v>2679</v>
      </c>
      <c r="C1804" s="6" t="s">
        <v>7</v>
      </c>
      <c r="D1804" s="6" t="s">
        <v>67</v>
      </c>
      <c r="E1804" s="6" t="s">
        <v>67</v>
      </c>
      <c r="F1804" s="6" t="s">
        <v>2390</v>
      </c>
      <c r="G1804" s="6"/>
      <c r="H1804" s="1"/>
      <c r="I1804" s="5"/>
      <c r="J1804" s="5"/>
      <c r="K1804" s="1"/>
      <c r="L1804" s="5"/>
      <c r="M1804" s="5"/>
      <c r="N1804" s="26"/>
      <c r="O1804" s="1"/>
      <c r="P1804" s="1"/>
      <c r="Q1804" s="1"/>
      <c r="R1804" s="1"/>
      <c r="S1804" s="1"/>
      <c r="T1804" s="1"/>
      <c r="U1804" s="1"/>
      <c r="V1804" s="5"/>
      <c r="W1804" s="5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37" t="e">
        <f>BQ1804+BP1804+BO1804+BN1804+BM1804+#REF!+#REF!+BG1804+BF1804+#REF!+BC1804+#REF!+#REF!+AY1804+#REF!+#REF!+#REF!+#REF!+AS1804+#REF!+#REF!+#REF!+#REF!+AM1804+AK1804+#REF!+#REF!+#REF!+AF1804+AD1804+AC1804+AB1804+BL1804+AA1804+Z1804+Y1804+X1804+U1804+T1804+S1804+R1804+Q1804+P1804+O1804+N1804+M1804+L1804+K1804+J1804+I1804+H1804</f>
        <v>#REF!</v>
      </c>
    </row>
    <row r="1805" spans="1:70" hidden="1">
      <c r="A1805" s="6" t="s">
        <v>3024</v>
      </c>
      <c r="B1805" s="6" t="s">
        <v>7790</v>
      </c>
      <c r="C1805" s="6" t="s">
        <v>151</v>
      </c>
      <c r="D1805" s="6"/>
      <c r="E1805" s="6" t="s">
        <v>152</v>
      </c>
      <c r="F1805" s="6" t="s">
        <v>2390</v>
      </c>
      <c r="G1805" s="6"/>
      <c r="H1805" s="1"/>
      <c r="I1805" s="5"/>
      <c r="J1805" s="5"/>
      <c r="K1805" s="1"/>
      <c r="L1805" s="5"/>
      <c r="M1805" s="5"/>
      <c r="N1805" s="26"/>
      <c r="O1805" s="1"/>
      <c r="P1805" s="1"/>
      <c r="Q1805" s="1"/>
      <c r="R1805" s="1"/>
      <c r="S1805" s="1"/>
      <c r="T1805" s="1"/>
      <c r="U1805" s="1"/>
      <c r="V1805" s="5"/>
      <c r="W1805" s="5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37" t="e">
        <f>BQ1805+BP1805+BO1805+BN1805+BM1805+#REF!+#REF!+BG1805+BF1805+#REF!+BC1805+#REF!+#REF!+AY1805+#REF!+#REF!+#REF!+#REF!+AS1805+#REF!+#REF!+#REF!+#REF!+AM1805+AK1805+#REF!+#REF!+#REF!+AF1805+AD1805+AC1805+AB1805+BL1805+AA1805+Z1805+Y1805+X1805+U1805+T1805+S1805+R1805+Q1805+P1805+O1805+N1805+M1805+L1805+K1805+J1805+I1805+H1805</f>
        <v>#REF!</v>
      </c>
    </row>
    <row r="1806" spans="1:70" hidden="1">
      <c r="A1806" s="7" t="s">
        <v>2680</v>
      </c>
      <c r="B1806" s="7" t="s">
        <v>2681</v>
      </c>
      <c r="C1806" s="7" t="s">
        <v>7</v>
      </c>
      <c r="D1806" s="7" t="s">
        <v>8180</v>
      </c>
      <c r="E1806" s="7" t="s">
        <v>13</v>
      </c>
      <c r="F1806" s="7" t="s">
        <v>2390</v>
      </c>
      <c r="G1806" s="25"/>
      <c r="H1806" s="1"/>
      <c r="I1806" s="5"/>
      <c r="J1806" s="5"/>
      <c r="K1806" s="1"/>
      <c r="L1806" s="5"/>
      <c r="M1806" s="5"/>
      <c r="N1806" s="26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37">
        <f>BQ1806+BP1806+BO1806+BN1806+BM1806+BG1806+BF1806+BC1806+AY1806+AS1806+AM1806+AL1806+AK1806+AF1806+AE1806+AD1806+AC1806+AB1806+++BK1806+BL1806+AA1806+Z1806+Y1806+X1806+V1806+U1806+T1806+S1806+R1806+Q1806+P1806+O1806+N1806+M1806+L1806+K1806+J1806+I1806+H1806+G1806</f>
        <v>0</v>
      </c>
    </row>
    <row r="1807" spans="1:70" hidden="1">
      <c r="A1807" s="6" t="s">
        <v>7258</v>
      </c>
      <c r="B1807" s="6" t="s">
        <v>7493</v>
      </c>
      <c r="C1807" s="6" t="s">
        <v>7</v>
      </c>
      <c r="D1807" s="6" t="s">
        <v>67</v>
      </c>
      <c r="E1807" s="6" t="s">
        <v>8204</v>
      </c>
      <c r="F1807" s="6" t="s">
        <v>2390</v>
      </c>
      <c r="G1807" s="6"/>
      <c r="H1807" s="1"/>
      <c r="I1807" s="5"/>
      <c r="J1807" s="5"/>
      <c r="K1807" s="1"/>
      <c r="L1807" s="5"/>
      <c r="M1807" s="5"/>
      <c r="N1807" s="26"/>
      <c r="O1807" s="1"/>
      <c r="P1807" s="1"/>
      <c r="Q1807" s="1"/>
      <c r="R1807" s="1"/>
      <c r="S1807" s="1"/>
      <c r="T1807" s="1"/>
      <c r="U1807" s="1"/>
      <c r="V1807" s="5"/>
      <c r="W1807" s="5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37" t="e">
        <f>BQ1807+BP1807+BO1807+BN1807+BM1807+#REF!+#REF!+BG1807+BF1807+#REF!+BC1807+#REF!+#REF!+AY1807+#REF!+#REF!+#REF!+#REF!+AS1807+#REF!+#REF!+#REF!+#REF!+AM1807+AK1807+#REF!+#REF!+#REF!+AF1807+AD1807+AC1807+AB1807+BL1807+AA1807+Z1807+Y1807+X1807+U1807+T1807+S1807+R1807+Q1807+P1807+O1807+N1807+M1807+L1807+K1807+J1807+I1807+H1807</f>
        <v>#REF!</v>
      </c>
    </row>
    <row r="1808" spans="1:70" hidden="1">
      <c r="A1808" s="6" t="s">
        <v>3025</v>
      </c>
      <c r="B1808" s="6" t="s">
        <v>3026</v>
      </c>
      <c r="C1808" s="6" t="s">
        <v>151</v>
      </c>
      <c r="D1808" s="6"/>
      <c r="E1808" s="6" t="s">
        <v>152</v>
      </c>
      <c r="F1808" s="6" t="s">
        <v>2390</v>
      </c>
      <c r="G1808" s="6"/>
      <c r="H1808" s="1"/>
      <c r="I1808" s="5"/>
      <c r="J1808" s="5"/>
      <c r="K1808" s="1"/>
      <c r="L1808" s="5"/>
      <c r="M1808" s="5"/>
      <c r="N1808" s="26"/>
      <c r="O1808" s="1"/>
      <c r="P1808" s="1"/>
      <c r="Q1808" s="1"/>
      <c r="R1808" s="1"/>
      <c r="S1808" s="1"/>
      <c r="T1808" s="1"/>
      <c r="U1808" s="1"/>
      <c r="V1808" s="5"/>
      <c r="W1808" s="5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37" t="e">
        <f>BQ1808+BP1808+BO1808+BN1808+BM1808+#REF!+#REF!+BG1808+BF1808+#REF!+BC1808+#REF!+#REF!+AY1808+#REF!+#REF!+#REF!+#REF!+AS1808+#REF!+#REF!+#REF!+#REF!+AM1808+AK1808+#REF!+#REF!+#REF!+AF1808+AD1808+AC1808+AB1808+BL1808+AA1808+Z1808+Y1808+X1808+U1808+T1808+S1808+R1808+Q1808+P1808+O1808+N1808+M1808+L1808+K1808+J1808+I1808+H1808</f>
        <v>#REF!</v>
      </c>
    </row>
    <row r="1809" spans="1:70" hidden="1">
      <c r="A1809" s="6" t="s">
        <v>3027</v>
      </c>
      <c r="B1809" s="6" t="s">
        <v>7791</v>
      </c>
      <c r="C1809" s="6" t="s">
        <v>151</v>
      </c>
      <c r="D1809" s="6"/>
      <c r="E1809" s="6" t="s">
        <v>152</v>
      </c>
      <c r="F1809" s="6" t="s">
        <v>2390</v>
      </c>
      <c r="G1809" s="6"/>
      <c r="H1809" s="1"/>
      <c r="I1809" s="5"/>
      <c r="J1809" s="5"/>
      <c r="K1809" s="1"/>
      <c r="L1809" s="5"/>
      <c r="M1809" s="5"/>
      <c r="N1809" s="26"/>
      <c r="O1809" s="1"/>
      <c r="P1809" s="1"/>
      <c r="Q1809" s="1"/>
      <c r="R1809" s="1"/>
      <c r="S1809" s="1"/>
      <c r="T1809" s="1"/>
      <c r="U1809" s="1"/>
      <c r="V1809" s="5"/>
      <c r="W1809" s="5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37" t="e">
        <f>BQ1809+BP1809+BO1809+BN1809+BM1809+#REF!+#REF!+BG1809+BF1809+#REF!+BC1809+#REF!+#REF!+AY1809+#REF!+#REF!+#REF!+#REF!+AS1809+#REF!+#REF!+#REF!+#REF!+AM1809+AK1809+#REF!+#REF!+#REF!+AF1809+AD1809+AC1809+AB1809+BL1809+AA1809+Z1809+Y1809+X1809+U1809+T1809+S1809+R1809+Q1809+P1809+O1809+N1809+M1809+L1809+K1809+J1809+I1809+H1809</f>
        <v>#REF!</v>
      </c>
    </row>
    <row r="1810" spans="1:70" hidden="1">
      <c r="A1810" s="6" t="s">
        <v>2682</v>
      </c>
      <c r="B1810" s="6" t="s">
        <v>2683</v>
      </c>
      <c r="C1810" s="6" t="s">
        <v>7</v>
      </c>
      <c r="D1810" s="6" t="s">
        <v>18</v>
      </c>
      <c r="E1810" s="6" t="s">
        <v>13</v>
      </c>
      <c r="F1810" s="6" t="s">
        <v>2390</v>
      </c>
      <c r="G1810" s="6"/>
      <c r="H1810" s="1"/>
      <c r="I1810" s="5"/>
      <c r="J1810" s="5"/>
      <c r="K1810" s="1"/>
      <c r="L1810" s="5"/>
      <c r="M1810" s="5"/>
      <c r="N1810" s="26"/>
      <c r="O1810" s="1"/>
      <c r="P1810" s="1"/>
      <c r="Q1810" s="1"/>
      <c r="R1810" s="1"/>
      <c r="S1810" s="1"/>
      <c r="T1810" s="1"/>
      <c r="U1810" s="1"/>
      <c r="V1810" s="5"/>
      <c r="W1810" s="5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37" t="e">
        <f>BQ1810+BP1810+BO1810+BN1810+BM1810+#REF!+#REF!+BG1810+BF1810+#REF!+BC1810+#REF!+#REF!+AY1810+#REF!+#REF!+#REF!+#REF!+AS1810+#REF!+#REF!+#REF!+#REF!+AM1810+AK1810+#REF!+#REF!+#REF!+AF1810+AD1810+AC1810+AB1810+BL1810+AA1810+Z1810+Y1810+X1810+U1810+T1810+S1810+R1810+Q1810+P1810+O1810+N1810+M1810+L1810+K1810+J1810+I1810+H1810</f>
        <v>#REF!</v>
      </c>
    </row>
    <row r="1811" spans="1:70" hidden="1">
      <c r="A1811" s="6" t="s">
        <v>6744</v>
      </c>
      <c r="B1811" s="6" t="s">
        <v>7792</v>
      </c>
      <c r="C1811" s="6" t="s">
        <v>151</v>
      </c>
      <c r="D1811" s="6"/>
      <c r="E1811" s="6" t="s">
        <v>8186</v>
      </c>
      <c r="F1811" s="6" t="s">
        <v>2390</v>
      </c>
      <c r="G1811" s="6"/>
      <c r="H1811" s="1"/>
      <c r="I1811" s="5"/>
      <c r="J1811" s="5"/>
      <c r="K1811" s="1"/>
      <c r="L1811" s="5"/>
      <c r="M1811" s="5"/>
      <c r="N1811" s="26"/>
      <c r="O1811" s="1"/>
      <c r="P1811" s="1"/>
      <c r="Q1811" s="1"/>
      <c r="R1811" s="1"/>
      <c r="S1811" s="1"/>
      <c r="T1811" s="1"/>
      <c r="U1811" s="1"/>
      <c r="V1811" s="5"/>
      <c r="W1811" s="5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37" t="e">
        <f>BQ1811+BP1811+BO1811+BN1811+BM1811+#REF!+#REF!+BG1811+BF1811+#REF!+BC1811+#REF!+#REF!+AY1811+#REF!+#REF!+#REF!+#REF!+AS1811+#REF!+#REF!+#REF!+#REF!+AM1811+AK1811+#REF!+#REF!+#REF!+AF1811+AD1811+AC1811+AB1811+BL1811+AA1811+Z1811+Y1811+X1811+U1811+T1811+S1811+R1811+Q1811+P1811+O1811+N1811+M1811+L1811+K1811+J1811+I1811+H1811</f>
        <v>#REF!</v>
      </c>
    </row>
    <row r="1812" spans="1:70" hidden="1">
      <c r="A1812" s="6" t="s">
        <v>6745</v>
      </c>
      <c r="B1812" s="6" t="s">
        <v>7793</v>
      </c>
      <c r="C1812" s="6" t="s">
        <v>151</v>
      </c>
      <c r="D1812" s="6"/>
      <c r="E1812" s="6" t="s">
        <v>8186</v>
      </c>
      <c r="F1812" s="6" t="s">
        <v>2390</v>
      </c>
      <c r="G1812" s="6"/>
      <c r="H1812" s="1"/>
      <c r="I1812" s="5"/>
      <c r="J1812" s="5"/>
      <c r="K1812" s="1"/>
      <c r="L1812" s="5"/>
      <c r="M1812" s="5"/>
      <c r="N1812" s="26"/>
      <c r="O1812" s="1"/>
      <c r="P1812" s="1"/>
      <c r="Q1812" s="1"/>
      <c r="R1812" s="1"/>
      <c r="S1812" s="1"/>
      <c r="T1812" s="1"/>
      <c r="U1812" s="1"/>
      <c r="V1812" s="5"/>
      <c r="W1812" s="5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37" t="e">
        <f>BQ1812+BP1812+BO1812+BN1812+BM1812+#REF!+#REF!+BG1812+BF1812+#REF!+BC1812+#REF!+#REF!+AY1812+#REF!+#REF!+#REF!+#REF!+AS1812+#REF!+#REF!+#REF!+#REF!+AM1812+AK1812+#REF!+#REF!+#REF!+AF1812+AD1812+AC1812+AB1812+BL1812+AA1812+Z1812+Y1812+X1812+U1812+T1812+S1812+R1812+Q1812+P1812+O1812+N1812+M1812+L1812+K1812+J1812+I1812+H1812</f>
        <v>#REF!</v>
      </c>
    </row>
    <row r="1813" spans="1:70" hidden="1">
      <c r="A1813" s="6" t="s">
        <v>6746</v>
      </c>
      <c r="B1813" s="6" t="s">
        <v>6747</v>
      </c>
      <c r="C1813" s="6" t="s">
        <v>151</v>
      </c>
      <c r="D1813" s="6"/>
      <c r="E1813" s="6" t="s">
        <v>8186</v>
      </c>
      <c r="F1813" s="6" t="s">
        <v>2390</v>
      </c>
      <c r="G1813" s="6"/>
      <c r="H1813" s="1"/>
      <c r="I1813" s="5"/>
      <c r="J1813" s="5"/>
      <c r="K1813" s="1"/>
      <c r="L1813" s="5"/>
      <c r="M1813" s="5"/>
      <c r="N1813" s="26"/>
      <c r="O1813" s="1"/>
      <c r="P1813" s="1"/>
      <c r="Q1813" s="1"/>
      <c r="R1813" s="1"/>
      <c r="S1813" s="1"/>
      <c r="T1813" s="1"/>
      <c r="U1813" s="1"/>
      <c r="V1813" s="5"/>
      <c r="W1813" s="5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37" t="e">
        <f>BQ1813+BP1813+BO1813+BN1813+BM1813+#REF!+#REF!+BG1813+BF1813+#REF!+BC1813+#REF!+#REF!+AY1813+#REF!+#REF!+#REF!+#REF!+AS1813+#REF!+#REF!+#REF!+#REF!+AM1813+AK1813+#REF!+#REF!+#REF!+AF1813+AD1813+AC1813+AB1813+BL1813+AA1813+Z1813+Y1813+X1813+U1813+T1813+S1813+R1813+Q1813+P1813+O1813+N1813+M1813+L1813+K1813+J1813+I1813+H1813</f>
        <v>#REF!</v>
      </c>
    </row>
    <row r="1814" spans="1:70" hidden="1">
      <c r="A1814" s="6" t="s">
        <v>6748</v>
      </c>
      <c r="B1814" s="6" t="s">
        <v>6749</v>
      </c>
      <c r="C1814" s="6" t="s">
        <v>151</v>
      </c>
      <c r="D1814" s="6"/>
      <c r="E1814" s="6" t="s">
        <v>8186</v>
      </c>
      <c r="F1814" s="6" t="s">
        <v>2390</v>
      </c>
      <c r="G1814" s="6"/>
      <c r="H1814" s="1"/>
      <c r="I1814" s="5"/>
      <c r="J1814" s="5"/>
      <c r="K1814" s="1"/>
      <c r="L1814" s="5"/>
      <c r="M1814" s="5"/>
      <c r="N1814" s="26"/>
      <c r="O1814" s="1"/>
      <c r="P1814" s="1"/>
      <c r="Q1814" s="1"/>
      <c r="R1814" s="1"/>
      <c r="S1814" s="1"/>
      <c r="T1814" s="1"/>
      <c r="U1814" s="1"/>
      <c r="V1814" s="5"/>
      <c r="W1814" s="5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37" t="e">
        <f>BQ1814+BP1814+BO1814+BN1814+BM1814+#REF!+#REF!+BG1814+BF1814+#REF!+BC1814+#REF!+#REF!+AY1814+#REF!+#REF!+#REF!+#REF!+AS1814+#REF!+#REF!+#REF!+#REF!+AM1814+AK1814+#REF!+#REF!+#REF!+AF1814+AD1814+AC1814+AB1814+BL1814+AA1814+Z1814+Y1814+X1814+U1814+T1814+S1814+R1814+Q1814+P1814+O1814+N1814+M1814+L1814+K1814+J1814+I1814+H1814</f>
        <v>#REF!</v>
      </c>
    </row>
    <row r="1815" spans="1:70" hidden="1">
      <c r="A1815" s="6" t="s">
        <v>3028</v>
      </c>
      <c r="B1815" s="6" t="s">
        <v>3029</v>
      </c>
      <c r="C1815" s="6" t="s">
        <v>151</v>
      </c>
      <c r="D1815" s="6"/>
      <c r="E1815" s="6" t="s">
        <v>152</v>
      </c>
      <c r="F1815" s="6" t="s">
        <v>2390</v>
      </c>
      <c r="G1815" s="6"/>
      <c r="H1815" s="1"/>
      <c r="I1815" s="5"/>
      <c r="J1815" s="5"/>
      <c r="K1815" s="1"/>
      <c r="L1815" s="5"/>
      <c r="M1815" s="5"/>
      <c r="N1815" s="26"/>
      <c r="O1815" s="1"/>
      <c r="P1815" s="1"/>
      <c r="Q1815" s="1"/>
      <c r="R1815" s="1"/>
      <c r="S1815" s="1"/>
      <c r="T1815" s="1"/>
      <c r="U1815" s="1"/>
      <c r="V1815" s="5"/>
      <c r="W1815" s="5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37" t="e">
        <f>BQ1815+BP1815+BO1815+BN1815+BM1815+#REF!+#REF!+BG1815+BF1815+#REF!+BC1815+#REF!+#REF!+AY1815+#REF!+#REF!+#REF!+#REF!+AS1815+#REF!+#REF!+#REF!+#REF!+AM1815+AK1815+#REF!+#REF!+#REF!+AF1815+AD1815+AC1815+AB1815+BL1815+AA1815+Z1815+Y1815+X1815+U1815+T1815+S1815+R1815+Q1815+P1815+O1815+N1815+M1815+L1815+K1815+J1815+I1815+H1815</f>
        <v>#REF!</v>
      </c>
    </row>
    <row r="1816" spans="1:70" hidden="1">
      <c r="A1816" s="6" t="s">
        <v>3030</v>
      </c>
      <c r="B1816" s="6" t="s">
        <v>3031</v>
      </c>
      <c r="C1816" s="6" t="s">
        <v>151</v>
      </c>
      <c r="D1816" s="6"/>
      <c r="E1816" s="6" t="s">
        <v>152</v>
      </c>
      <c r="F1816" s="6" t="s">
        <v>2390</v>
      </c>
      <c r="G1816" s="6"/>
      <c r="H1816" s="1"/>
      <c r="I1816" s="5"/>
      <c r="J1816" s="5"/>
      <c r="K1816" s="1"/>
      <c r="L1816" s="5"/>
      <c r="M1816" s="5"/>
      <c r="N1816" s="26"/>
      <c r="O1816" s="1"/>
      <c r="P1816" s="1"/>
      <c r="Q1816" s="1"/>
      <c r="R1816" s="1"/>
      <c r="S1816" s="1"/>
      <c r="T1816" s="1"/>
      <c r="U1816" s="1"/>
      <c r="V1816" s="5"/>
      <c r="W1816" s="5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37" t="e">
        <f>BQ1816+BP1816+BO1816+BN1816+BM1816+#REF!+#REF!+BG1816+BF1816+#REF!+BC1816+#REF!+#REF!+AY1816+#REF!+#REF!+#REF!+#REF!+AS1816+#REF!+#REF!+#REF!+#REF!+AM1816+AK1816+#REF!+#REF!+#REF!+AF1816+AD1816+AC1816+AB1816+BL1816+AA1816+Z1816+Y1816+X1816+U1816+T1816+S1816+R1816+Q1816+P1816+O1816+N1816+M1816+L1816+K1816+J1816+I1816+H1816</f>
        <v>#REF!</v>
      </c>
    </row>
    <row r="1817" spans="1:70" hidden="1">
      <c r="A1817" s="6" t="s">
        <v>6750</v>
      </c>
      <c r="B1817" s="6" t="s">
        <v>7794</v>
      </c>
      <c r="C1817" s="6" t="s">
        <v>151</v>
      </c>
      <c r="D1817" s="6"/>
      <c r="E1817" s="6" t="s">
        <v>8193</v>
      </c>
      <c r="F1817" s="6" t="s">
        <v>2390</v>
      </c>
      <c r="G1817" s="6"/>
      <c r="H1817" s="1"/>
      <c r="I1817" s="5"/>
      <c r="J1817" s="5"/>
      <c r="K1817" s="1"/>
      <c r="L1817" s="5"/>
      <c r="M1817" s="5"/>
      <c r="N1817" s="26"/>
      <c r="O1817" s="1"/>
      <c r="P1817" s="1"/>
      <c r="Q1817" s="1"/>
      <c r="R1817" s="1"/>
      <c r="S1817" s="1"/>
      <c r="T1817" s="1"/>
      <c r="U1817" s="1"/>
      <c r="V1817" s="5"/>
      <c r="W1817" s="5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37" t="e">
        <f>BQ1817+BP1817+BO1817+BN1817+BM1817+#REF!+#REF!+BG1817+BF1817+#REF!+BC1817+#REF!+#REF!+AY1817+#REF!+#REF!+#REF!+#REF!+AS1817+#REF!+#REF!+#REF!+#REF!+AM1817+AK1817+#REF!+#REF!+#REF!+AF1817+AD1817+AC1817+AB1817+BL1817+AA1817+Z1817+Y1817+X1817+U1817+T1817+S1817+R1817+Q1817+P1817+O1817+N1817+M1817+L1817+K1817+J1817+I1817+H1817</f>
        <v>#REF!</v>
      </c>
    </row>
    <row r="1818" spans="1:70" hidden="1">
      <c r="A1818" s="6" t="s">
        <v>7331</v>
      </c>
      <c r="B1818" s="6" t="s">
        <v>7795</v>
      </c>
      <c r="C1818" s="6" t="s">
        <v>151</v>
      </c>
      <c r="D1818" s="6"/>
      <c r="E1818" s="6" t="s">
        <v>152</v>
      </c>
      <c r="F1818" s="6" t="s">
        <v>2390</v>
      </c>
      <c r="G1818" s="6"/>
      <c r="H1818" s="1"/>
      <c r="I1818" s="5"/>
      <c r="J1818" s="5"/>
      <c r="K1818" s="1"/>
      <c r="L1818" s="5"/>
      <c r="M1818" s="5"/>
      <c r="N1818" s="26"/>
      <c r="O1818" s="1"/>
      <c r="P1818" s="1"/>
      <c r="Q1818" s="1"/>
      <c r="R1818" s="1"/>
      <c r="S1818" s="1"/>
      <c r="T1818" s="1"/>
      <c r="U1818" s="1"/>
      <c r="V1818" s="5"/>
      <c r="W1818" s="5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37" t="e">
        <f>BQ1818+BP1818+BO1818+BN1818+BM1818+#REF!+#REF!+BG1818+BF1818+#REF!+BC1818+#REF!+#REF!+AY1818+#REF!+#REF!+#REF!+#REF!+AS1818+#REF!+#REF!+#REF!+#REF!+AM1818+AK1818+#REF!+#REF!+#REF!+AF1818+AD1818+AC1818+AB1818+BL1818+AA1818+Z1818+Y1818+X1818+U1818+T1818+S1818+R1818+Q1818+P1818+O1818+N1818+M1818+L1818+K1818+J1818+I1818+H1818</f>
        <v>#REF!</v>
      </c>
    </row>
    <row r="1819" spans="1:70" hidden="1">
      <c r="A1819" s="6" t="s">
        <v>6751</v>
      </c>
      <c r="B1819" s="6" t="s">
        <v>7796</v>
      </c>
      <c r="C1819" s="6" t="s">
        <v>151</v>
      </c>
      <c r="D1819" s="6"/>
      <c r="E1819" s="6" t="s">
        <v>8186</v>
      </c>
      <c r="F1819" s="6" t="s">
        <v>2390</v>
      </c>
      <c r="G1819" s="6"/>
      <c r="H1819" s="1"/>
      <c r="I1819" s="5"/>
      <c r="J1819" s="5"/>
      <c r="K1819" s="1"/>
      <c r="L1819" s="5"/>
      <c r="M1819" s="5"/>
      <c r="N1819" s="26"/>
      <c r="O1819" s="1"/>
      <c r="P1819" s="1"/>
      <c r="Q1819" s="1"/>
      <c r="R1819" s="1"/>
      <c r="S1819" s="1"/>
      <c r="T1819" s="1"/>
      <c r="U1819" s="1"/>
      <c r="V1819" s="5"/>
      <c r="W1819" s="5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37" t="e">
        <f>BQ1819+BP1819+BO1819+BN1819+BM1819+#REF!+#REF!+BG1819+BF1819+#REF!+BC1819+#REF!+#REF!+AY1819+#REF!+#REF!+#REF!+#REF!+AS1819+#REF!+#REF!+#REF!+#REF!+AM1819+AK1819+#REF!+#REF!+#REF!+AF1819+AD1819+AC1819+AB1819+BL1819+AA1819+Z1819+Y1819+X1819+U1819+T1819+S1819+R1819+Q1819+P1819+O1819+N1819+M1819+L1819+K1819+J1819+I1819+H1819</f>
        <v>#REF!</v>
      </c>
    </row>
    <row r="1820" spans="1:70" hidden="1">
      <c r="A1820" s="6" t="s">
        <v>6752</v>
      </c>
      <c r="B1820" s="6" t="s">
        <v>7797</v>
      </c>
      <c r="C1820" s="6" t="s">
        <v>151</v>
      </c>
      <c r="D1820" s="6"/>
      <c r="E1820" s="6" t="s">
        <v>8192</v>
      </c>
      <c r="F1820" s="6" t="s">
        <v>2390</v>
      </c>
      <c r="G1820" s="6"/>
      <c r="H1820" s="1"/>
      <c r="I1820" s="5"/>
      <c r="J1820" s="5"/>
      <c r="K1820" s="1"/>
      <c r="L1820" s="5"/>
      <c r="M1820" s="5"/>
      <c r="N1820" s="26"/>
      <c r="O1820" s="1"/>
      <c r="P1820" s="1"/>
      <c r="Q1820" s="1"/>
      <c r="R1820" s="1"/>
      <c r="S1820" s="1"/>
      <c r="T1820" s="1"/>
      <c r="U1820" s="1"/>
      <c r="V1820" s="5"/>
      <c r="W1820" s="5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37" t="e">
        <f>BQ1820+BP1820+BO1820+BN1820+BM1820+#REF!+#REF!+BG1820+BF1820+#REF!+BC1820+#REF!+#REF!+AY1820+#REF!+#REF!+#REF!+#REF!+AS1820+#REF!+#REF!+#REF!+#REF!+AM1820+AK1820+#REF!+#REF!+#REF!+AF1820+AD1820+AC1820+AB1820+BL1820+AA1820+Z1820+Y1820+X1820+U1820+T1820+S1820+R1820+Q1820+P1820+O1820+N1820+M1820+L1820+K1820+J1820+I1820+H1820</f>
        <v>#REF!</v>
      </c>
    </row>
    <row r="1821" spans="1:70" hidden="1">
      <c r="A1821" s="6" t="s">
        <v>6753</v>
      </c>
      <c r="B1821" s="6" t="s">
        <v>6754</v>
      </c>
      <c r="C1821" s="6" t="s">
        <v>151</v>
      </c>
      <c r="D1821" s="6"/>
      <c r="E1821" s="6" t="s">
        <v>8186</v>
      </c>
      <c r="F1821" s="6" t="s">
        <v>2390</v>
      </c>
      <c r="G1821" s="6"/>
      <c r="H1821" s="1"/>
      <c r="I1821" s="5"/>
      <c r="J1821" s="5"/>
      <c r="K1821" s="1"/>
      <c r="L1821" s="5"/>
      <c r="M1821" s="5"/>
      <c r="N1821" s="26"/>
      <c r="O1821" s="1"/>
      <c r="P1821" s="1"/>
      <c r="Q1821" s="1"/>
      <c r="R1821" s="1"/>
      <c r="S1821" s="1"/>
      <c r="T1821" s="1"/>
      <c r="U1821" s="1"/>
      <c r="V1821" s="5"/>
      <c r="W1821" s="5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37" t="e">
        <f>BQ1821+BP1821+BO1821+BN1821+BM1821+#REF!+#REF!+BG1821+BF1821+#REF!+BC1821+#REF!+#REF!+AY1821+#REF!+#REF!+#REF!+#REF!+AS1821+#REF!+#REF!+#REF!+#REF!+AM1821+AK1821+#REF!+#REF!+#REF!+AF1821+AD1821+AC1821+AB1821+BL1821+AA1821+Z1821+Y1821+X1821+U1821+T1821+S1821+R1821+Q1821+P1821+O1821+N1821+M1821+L1821+K1821+J1821+I1821+H1821</f>
        <v>#REF!</v>
      </c>
    </row>
    <row r="1822" spans="1:70" hidden="1">
      <c r="A1822" s="6" t="s">
        <v>6755</v>
      </c>
      <c r="B1822" s="6" t="s">
        <v>7798</v>
      </c>
      <c r="C1822" s="6" t="s">
        <v>151</v>
      </c>
      <c r="D1822" s="6"/>
      <c r="E1822" s="6" t="s">
        <v>8186</v>
      </c>
      <c r="F1822" s="6" t="s">
        <v>2390</v>
      </c>
      <c r="G1822" s="6"/>
      <c r="H1822" s="1"/>
      <c r="I1822" s="5"/>
      <c r="J1822" s="5"/>
      <c r="K1822" s="1"/>
      <c r="L1822" s="5"/>
      <c r="M1822" s="5"/>
      <c r="N1822" s="26"/>
      <c r="O1822" s="1"/>
      <c r="P1822" s="1"/>
      <c r="Q1822" s="1"/>
      <c r="R1822" s="1"/>
      <c r="S1822" s="1"/>
      <c r="T1822" s="1"/>
      <c r="U1822" s="1"/>
      <c r="V1822" s="5"/>
      <c r="W1822" s="5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37" t="e">
        <f>BQ1822+BP1822+BO1822+BN1822+BM1822+#REF!+#REF!+BG1822+BF1822+#REF!+BC1822+#REF!+#REF!+AY1822+#REF!+#REF!+#REF!+#REF!+AS1822+#REF!+#REF!+#REF!+#REF!+AM1822+AK1822+#REF!+#REF!+#REF!+AF1822+AD1822+AC1822+AB1822+BL1822+AA1822+Z1822+Y1822+X1822+U1822+T1822+S1822+R1822+Q1822+P1822+O1822+N1822+M1822+L1822+K1822+J1822+I1822+H1822</f>
        <v>#REF!</v>
      </c>
    </row>
    <row r="1823" spans="1:70">
      <c r="A1823" s="7" t="s">
        <v>2684</v>
      </c>
      <c r="B1823" s="7" t="s">
        <v>7413</v>
      </c>
      <c r="C1823" s="7" t="s">
        <v>7</v>
      </c>
      <c r="D1823" s="7" t="s">
        <v>8180</v>
      </c>
      <c r="E1823" s="7" t="s">
        <v>21</v>
      </c>
      <c r="F1823" s="7" t="s">
        <v>2390</v>
      </c>
      <c r="G1823" s="25"/>
      <c r="H1823" s="1"/>
      <c r="I1823" s="5"/>
      <c r="J1823" s="5"/>
      <c r="K1823" s="1"/>
      <c r="L1823" s="5"/>
      <c r="M1823" s="5"/>
      <c r="N1823" s="26"/>
      <c r="O1823" s="1"/>
      <c r="P1823" s="1">
        <f>1000*0.163359999999986</f>
        <v>163.359999999986</v>
      </c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37">
        <f>BQ1823+BP1823+BO1823+BN1823+BM1823+BG1823+BF1823+BC1823+AY1823+AS1823+AM1823+AL1823+AK1823+AF1823+AE1823+AD1823+AC1823+AB1823+BK1823+BL1823+AA1823+Z1823+Y1823+X1823+V1823+U1823+T1823+S1823+R1823+Q1823+P1823+O1823+N1823+M1823+L1823+K1823+J1823+I1823+H1823+G1823+AX1823+W1823</f>
        <v>163.359999999986</v>
      </c>
    </row>
    <row r="1824" spans="1:70" hidden="1">
      <c r="A1824" s="6" t="s">
        <v>3032</v>
      </c>
      <c r="B1824" s="6" t="s">
        <v>3033</v>
      </c>
      <c r="C1824" s="6" t="s">
        <v>151</v>
      </c>
      <c r="D1824" s="6"/>
      <c r="E1824" s="6" t="s">
        <v>152</v>
      </c>
      <c r="F1824" s="6" t="s">
        <v>2390</v>
      </c>
      <c r="G1824" s="6"/>
      <c r="H1824" s="1"/>
      <c r="I1824" s="5"/>
      <c r="J1824" s="5"/>
      <c r="K1824" s="1"/>
      <c r="L1824" s="5"/>
      <c r="M1824" s="5"/>
      <c r="N1824" s="26"/>
      <c r="O1824" s="1"/>
      <c r="P1824" s="1"/>
      <c r="Q1824" s="1"/>
      <c r="R1824" s="1"/>
      <c r="S1824" s="1"/>
      <c r="T1824" s="1"/>
      <c r="U1824" s="1"/>
      <c r="V1824" s="5"/>
      <c r="W1824" s="5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37" t="e">
        <f>BQ1824+BP1824+BO1824+BN1824+BM1824+#REF!+#REF!+BG1824+BF1824+#REF!+BC1824+#REF!+#REF!+AY1824+#REF!+#REF!+#REF!+#REF!+AS1824+#REF!+#REF!+#REF!+#REF!+AM1824+AK1824+#REF!+#REF!+#REF!+AF1824+AD1824+AC1824+AB1824+BL1824+AA1824+Z1824+Y1824+X1824+U1824+T1824+S1824+R1824+Q1824+P1824+O1824+N1824+M1824+L1824+K1824+J1824+I1824+H1824</f>
        <v>#REF!</v>
      </c>
    </row>
    <row r="1825" spans="1:70" hidden="1">
      <c r="A1825" s="6" t="s">
        <v>6756</v>
      </c>
      <c r="B1825" s="6" t="s">
        <v>6757</v>
      </c>
      <c r="C1825" s="6" t="s">
        <v>151</v>
      </c>
      <c r="D1825" s="6"/>
      <c r="E1825" s="6" t="s">
        <v>8186</v>
      </c>
      <c r="F1825" s="6" t="s">
        <v>2390</v>
      </c>
      <c r="G1825" s="6"/>
      <c r="H1825" s="1"/>
      <c r="I1825" s="5"/>
      <c r="J1825" s="5"/>
      <c r="K1825" s="1"/>
      <c r="L1825" s="5"/>
      <c r="M1825" s="5"/>
      <c r="N1825" s="26"/>
      <c r="O1825" s="1"/>
      <c r="P1825" s="1"/>
      <c r="Q1825" s="1"/>
      <c r="R1825" s="1"/>
      <c r="S1825" s="1"/>
      <c r="T1825" s="1"/>
      <c r="U1825" s="1"/>
      <c r="V1825" s="5"/>
      <c r="W1825" s="5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37" t="e">
        <f>BQ1825+BP1825+BO1825+BN1825+BM1825+#REF!+#REF!+BG1825+BF1825+#REF!+BC1825+#REF!+#REF!+AY1825+#REF!+#REF!+#REF!+#REF!+AS1825+#REF!+#REF!+#REF!+#REF!+AM1825+AK1825+#REF!+#REF!+#REF!+AF1825+AD1825+AC1825+AB1825+BL1825+AA1825+Z1825+Y1825+X1825+U1825+T1825+S1825+R1825+Q1825+P1825+O1825+N1825+M1825+L1825+K1825+J1825+I1825+H1825</f>
        <v>#REF!</v>
      </c>
    </row>
    <row r="1826" spans="1:70" hidden="1">
      <c r="A1826" s="7" t="s">
        <v>2685</v>
      </c>
      <c r="B1826" s="7" t="s">
        <v>2686</v>
      </c>
      <c r="C1826" s="7" t="s">
        <v>7</v>
      </c>
      <c r="D1826" s="7" t="s">
        <v>8180</v>
      </c>
      <c r="E1826" s="7" t="s">
        <v>21</v>
      </c>
      <c r="F1826" s="7" t="s">
        <v>2390</v>
      </c>
      <c r="G1826" s="25"/>
      <c r="H1826" s="1"/>
      <c r="I1826" s="5"/>
      <c r="J1826" s="5"/>
      <c r="K1826" s="1"/>
      <c r="L1826" s="5"/>
      <c r="M1826" s="5"/>
      <c r="N1826" s="26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37">
        <f t="shared" ref="BR1826:BR1828" si="26">BQ1826+BP1826+BO1826+BN1826+BM1826+BG1826+BF1826+BC1826+AY1826+AS1826+AM1826+AL1826+AK1826+AF1826+AE1826+AD1826+AC1826+AB1826+++BK1826+BL1826+AA1826+Z1826+Y1826+X1826+V1826+U1826+T1826+S1826+R1826+Q1826+P1826+O1826+N1826+M1826+L1826+K1826+J1826+I1826+H1826+G1826</f>
        <v>0</v>
      </c>
    </row>
    <row r="1827" spans="1:70">
      <c r="A1827" s="7" t="s">
        <v>2687</v>
      </c>
      <c r="B1827" s="7" t="s">
        <v>2688</v>
      </c>
      <c r="C1827" s="7" t="s">
        <v>7</v>
      </c>
      <c r="D1827" s="7" t="s">
        <v>8180</v>
      </c>
      <c r="E1827" s="7" t="s">
        <v>21</v>
      </c>
      <c r="F1827" s="7" t="s">
        <v>2390</v>
      </c>
      <c r="G1827" s="25"/>
      <c r="H1827" s="1"/>
      <c r="I1827" s="5"/>
      <c r="J1827" s="5"/>
      <c r="K1827" s="1"/>
      <c r="L1827" s="5"/>
      <c r="M1827" s="5"/>
      <c r="N1827" s="26"/>
      <c r="O1827" s="1"/>
      <c r="P1827" s="1">
        <f>1000*3.73421</f>
        <v>3734.21</v>
      </c>
      <c r="Q1827" s="1"/>
      <c r="R1827" s="1"/>
      <c r="S1827" s="1"/>
      <c r="T1827" s="1"/>
      <c r="U1827" s="1">
        <v>1000</v>
      </c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37">
        <f>BQ1827+BP1827+BO1827+BN1827+BM1827+BG1827+BF1827+BC1827+AY1827+AS1827+AM1827+AL1827+AK1827+AF1827+AE1827+AD1827+AC1827+AB1827+BK1827+BL1827+AA1827+Z1827+Y1827+X1827+V1827+U1827+T1827+S1827+R1827+Q1827+P1827+O1827+N1827+M1827+L1827+K1827+J1827+I1827+H1827+G1827+AX1827+W1827</f>
        <v>4734.21</v>
      </c>
    </row>
    <row r="1828" spans="1:70" hidden="1">
      <c r="A1828" s="7" t="s">
        <v>2689</v>
      </c>
      <c r="B1828" s="7" t="s">
        <v>2690</v>
      </c>
      <c r="C1828" s="7" t="s">
        <v>7</v>
      </c>
      <c r="D1828" s="7" t="s">
        <v>8180</v>
      </c>
      <c r="E1828" s="7" t="s">
        <v>21</v>
      </c>
      <c r="F1828" s="7" t="s">
        <v>2390</v>
      </c>
      <c r="G1828" s="25"/>
      <c r="H1828" s="1"/>
      <c r="I1828" s="5"/>
      <c r="J1828" s="5"/>
      <c r="K1828" s="1"/>
      <c r="L1828" s="5"/>
      <c r="M1828" s="5"/>
      <c r="N1828" s="26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37">
        <f t="shared" si="26"/>
        <v>0</v>
      </c>
    </row>
    <row r="1829" spans="1:70" hidden="1">
      <c r="A1829" s="6" t="s">
        <v>2691</v>
      </c>
      <c r="B1829" s="6" t="s">
        <v>2692</v>
      </c>
      <c r="C1829" s="6" t="s">
        <v>7</v>
      </c>
      <c r="D1829" s="6" t="s">
        <v>18</v>
      </c>
      <c r="E1829" s="6" t="s">
        <v>21</v>
      </c>
      <c r="F1829" s="6" t="s">
        <v>2390</v>
      </c>
      <c r="G1829" s="6"/>
      <c r="H1829" s="1"/>
      <c r="I1829" s="5"/>
      <c r="J1829" s="5"/>
      <c r="K1829" s="1"/>
      <c r="L1829" s="5"/>
      <c r="M1829" s="5"/>
      <c r="N1829" s="26"/>
      <c r="O1829" s="1"/>
      <c r="P1829" s="1"/>
      <c r="Q1829" s="1"/>
      <c r="R1829" s="1"/>
      <c r="S1829" s="1"/>
      <c r="T1829" s="1"/>
      <c r="U1829" s="1"/>
      <c r="V1829" s="5"/>
      <c r="W1829" s="5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37" t="e">
        <f>BQ1829+BP1829+BO1829+BN1829+BM1829+#REF!+#REF!+BG1829+BF1829+#REF!+BC1829+#REF!+#REF!+AY1829+#REF!+#REF!+#REF!+#REF!+AS1829+#REF!+#REF!+#REF!+#REF!+AM1829+AK1829+#REF!+#REF!+#REF!+AF1829+AD1829+AC1829+AB1829+BL1829+AA1829+Z1829+Y1829+X1829+U1829+T1829+S1829+R1829+Q1829+P1829+O1829+N1829+M1829+L1829+K1829+J1829+I1829+H1829</f>
        <v>#REF!</v>
      </c>
    </row>
    <row r="1830" spans="1:70" hidden="1">
      <c r="A1830" s="6" t="s">
        <v>2693</v>
      </c>
      <c r="B1830" s="6" t="s">
        <v>2694</v>
      </c>
      <c r="C1830" s="6" t="s">
        <v>7</v>
      </c>
      <c r="D1830" s="6" t="s">
        <v>8180</v>
      </c>
      <c r="E1830" s="6" t="s">
        <v>13</v>
      </c>
      <c r="F1830" s="6" t="s">
        <v>2390</v>
      </c>
      <c r="G1830" s="6"/>
      <c r="H1830" s="1"/>
      <c r="I1830" s="5"/>
      <c r="J1830" s="5"/>
      <c r="K1830" s="1"/>
      <c r="L1830" s="5"/>
      <c r="M1830" s="5"/>
      <c r="N1830" s="26"/>
      <c r="O1830" s="1"/>
      <c r="P1830" s="1"/>
      <c r="Q1830" s="1"/>
      <c r="R1830" s="1"/>
      <c r="S1830" s="1"/>
      <c r="T1830" s="1"/>
      <c r="U1830" s="1"/>
      <c r="V1830" s="5"/>
      <c r="W1830" s="5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37" t="e">
        <f>BQ1830+BP1830+BO1830+BN1830+BM1830+#REF!+#REF!+BG1830+BF1830+#REF!+BC1830+#REF!+#REF!+AY1830+#REF!+#REF!+#REF!+#REF!+AS1830+#REF!+#REF!+#REF!+#REF!+AM1830+AK1830+#REF!+#REF!+#REF!+AF1830+AD1830+AC1830+AB1830+BL1830+AA1830+Z1830+Y1830+X1830+U1830+T1830+S1830+R1830+Q1830+P1830+O1830+N1830+M1830+L1830+K1830+J1830+I1830+H1830</f>
        <v>#REF!</v>
      </c>
    </row>
    <row r="1831" spans="1:70" hidden="1">
      <c r="A1831" s="6" t="s">
        <v>2695</v>
      </c>
      <c r="B1831" s="6" t="s">
        <v>2696</v>
      </c>
      <c r="C1831" s="6" t="s">
        <v>7</v>
      </c>
      <c r="D1831" s="6" t="s">
        <v>18</v>
      </c>
      <c r="E1831" s="6" t="s">
        <v>13</v>
      </c>
      <c r="F1831" s="6" t="s">
        <v>2390</v>
      </c>
      <c r="G1831" s="6"/>
      <c r="H1831" s="1"/>
      <c r="I1831" s="5"/>
      <c r="J1831" s="5"/>
      <c r="K1831" s="1"/>
      <c r="L1831" s="5"/>
      <c r="M1831" s="5"/>
      <c r="N1831" s="26"/>
      <c r="O1831" s="1"/>
      <c r="P1831" s="1"/>
      <c r="Q1831" s="1"/>
      <c r="R1831" s="1"/>
      <c r="S1831" s="1"/>
      <c r="T1831" s="1"/>
      <c r="U1831" s="1"/>
      <c r="V1831" s="5"/>
      <c r="W1831" s="5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37" t="e">
        <f>BQ1831+BP1831+BO1831+BN1831+BM1831+#REF!+#REF!+BG1831+BF1831+#REF!+BC1831+#REF!+#REF!+AY1831+#REF!+#REF!+#REF!+#REF!+AS1831+#REF!+#REF!+#REF!+#REF!+AM1831+AK1831+#REF!+#REF!+#REF!+AF1831+AD1831+AC1831+AB1831+BL1831+AA1831+Z1831+Y1831+X1831+U1831+T1831+S1831+R1831+Q1831+P1831+O1831+N1831+M1831+L1831+K1831+J1831+I1831+H1831</f>
        <v>#REF!</v>
      </c>
    </row>
    <row r="1832" spans="1:70" hidden="1">
      <c r="A1832" s="6" t="s">
        <v>3034</v>
      </c>
      <c r="B1832" s="6" t="s">
        <v>3035</v>
      </c>
      <c r="C1832" s="6" t="s">
        <v>151</v>
      </c>
      <c r="D1832" s="6"/>
      <c r="E1832" s="6" t="s">
        <v>152</v>
      </c>
      <c r="F1832" s="6" t="s">
        <v>2390</v>
      </c>
      <c r="G1832" s="6"/>
      <c r="H1832" s="1"/>
      <c r="I1832" s="5"/>
      <c r="J1832" s="5"/>
      <c r="K1832" s="1"/>
      <c r="L1832" s="5"/>
      <c r="M1832" s="5"/>
      <c r="N1832" s="26"/>
      <c r="O1832" s="1"/>
      <c r="P1832" s="1"/>
      <c r="Q1832" s="1"/>
      <c r="R1832" s="1"/>
      <c r="S1832" s="1"/>
      <c r="T1832" s="1"/>
      <c r="U1832" s="1"/>
      <c r="V1832" s="5"/>
      <c r="W1832" s="5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37" t="e">
        <f>BQ1832+BP1832+BO1832+BN1832+BM1832+#REF!+#REF!+BG1832+BF1832+#REF!+BC1832+#REF!+#REF!+AY1832+#REF!+#REF!+#REF!+#REF!+AS1832+#REF!+#REF!+#REF!+#REF!+AM1832+AK1832+#REF!+#REF!+#REF!+AF1832+AD1832+AC1832+AB1832+BL1832+AA1832+Z1832+Y1832+X1832+U1832+T1832+S1832+R1832+Q1832+P1832+O1832+N1832+M1832+L1832+K1832+J1832+I1832+H1832</f>
        <v>#REF!</v>
      </c>
    </row>
    <row r="1833" spans="1:70" hidden="1">
      <c r="A1833" s="6" t="s">
        <v>3036</v>
      </c>
      <c r="B1833" s="6" t="s">
        <v>3037</v>
      </c>
      <c r="C1833" s="6" t="s">
        <v>151</v>
      </c>
      <c r="D1833" s="6"/>
      <c r="E1833" s="6" t="s">
        <v>152</v>
      </c>
      <c r="F1833" s="6" t="s">
        <v>2390</v>
      </c>
      <c r="G1833" s="6"/>
      <c r="H1833" s="1"/>
      <c r="I1833" s="5"/>
      <c r="J1833" s="5"/>
      <c r="K1833" s="1"/>
      <c r="L1833" s="5"/>
      <c r="M1833" s="5"/>
      <c r="N1833" s="26"/>
      <c r="O1833" s="1"/>
      <c r="P1833" s="1"/>
      <c r="Q1833" s="1"/>
      <c r="R1833" s="1"/>
      <c r="S1833" s="1"/>
      <c r="T1833" s="1"/>
      <c r="U1833" s="1"/>
      <c r="V1833" s="5"/>
      <c r="W1833" s="5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37" t="e">
        <f>BQ1833+BP1833+BO1833+BN1833+BM1833+#REF!+#REF!+BG1833+BF1833+#REF!+BC1833+#REF!+#REF!+AY1833+#REF!+#REF!+#REF!+#REF!+AS1833+#REF!+#REF!+#REF!+#REF!+AM1833+AK1833+#REF!+#REF!+#REF!+AF1833+AD1833+AC1833+AB1833+BL1833+AA1833+Z1833+Y1833+X1833+U1833+T1833+S1833+R1833+Q1833+P1833+O1833+N1833+M1833+L1833+K1833+J1833+I1833+H1833</f>
        <v>#REF!</v>
      </c>
    </row>
    <row r="1834" spans="1:70" hidden="1">
      <c r="A1834" s="6" t="s">
        <v>3038</v>
      </c>
      <c r="B1834" s="6" t="s">
        <v>3039</v>
      </c>
      <c r="C1834" s="6" t="s">
        <v>151</v>
      </c>
      <c r="D1834" s="6"/>
      <c r="E1834" s="6" t="s">
        <v>152</v>
      </c>
      <c r="F1834" s="6" t="s">
        <v>2390</v>
      </c>
      <c r="G1834" s="6"/>
      <c r="H1834" s="1"/>
      <c r="I1834" s="5"/>
      <c r="J1834" s="5"/>
      <c r="K1834" s="1"/>
      <c r="L1834" s="5"/>
      <c r="M1834" s="5"/>
      <c r="N1834" s="26"/>
      <c r="O1834" s="1"/>
      <c r="P1834" s="1"/>
      <c r="Q1834" s="1"/>
      <c r="R1834" s="1"/>
      <c r="S1834" s="1"/>
      <c r="T1834" s="1"/>
      <c r="U1834" s="1"/>
      <c r="V1834" s="5"/>
      <c r="W1834" s="5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37" t="e">
        <f>BQ1834+BP1834+BO1834+BN1834+BM1834+#REF!+#REF!+BG1834+BF1834+#REF!+BC1834+#REF!+#REF!+AY1834+#REF!+#REF!+#REF!+#REF!+AS1834+#REF!+#REF!+#REF!+#REF!+AM1834+AK1834+#REF!+#REF!+#REF!+AF1834+AD1834+AC1834+AB1834+BL1834+AA1834+Z1834+Y1834+X1834+U1834+T1834+S1834+R1834+Q1834+P1834+O1834+N1834+M1834+L1834+K1834+J1834+I1834+H1834</f>
        <v>#REF!</v>
      </c>
    </row>
    <row r="1835" spans="1:70" hidden="1">
      <c r="A1835" s="6" t="s">
        <v>3040</v>
      </c>
      <c r="B1835" s="6" t="s">
        <v>3041</v>
      </c>
      <c r="C1835" s="6" t="s">
        <v>151</v>
      </c>
      <c r="D1835" s="6"/>
      <c r="E1835" s="6" t="s">
        <v>152</v>
      </c>
      <c r="F1835" s="6" t="s">
        <v>2390</v>
      </c>
      <c r="G1835" s="6"/>
      <c r="H1835" s="1"/>
      <c r="I1835" s="5"/>
      <c r="J1835" s="5"/>
      <c r="K1835" s="1"/>
      <c r="L1835" s="5"/>
      <c r="M1835" s="5"/>
      <c r="N1835" s="26"/>
      <c r="O1835" s="1"/>
      <c r="P1835" s="1"/>
      <c r="Q1835" s="1"/>
      <c r="R1835" s="1"/>
      <c r="S1835" s="1"/>
      <c r="T1835" s="1"/>
      <c r="U1835" s="1"/>
      <c r="V1835" s="5"/>
      <c r="W1835" s="5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37" t="e">
        <f>BQ1835+BP1835+BO1835+BN1835+BM1835+#REF!+#REF!+BG1835+BF1835+#REF!+BC1835+#REF!+#REF!+AY1835+#REF!+#REF!+#REF!+#REF!+AS1835+#REF!+#REF!+#REF!+#REF!+AM1835+AK1835+#REF!+#REF!+#REF!+AF1835+AD1835+AC1835+AB1835+BL1835+AA1835+Z1835+Y1835+X1835+U1835+T1835+S1835+R1835+Q1835+P1835+O1835+N1835+M1835+L1835+K1835+J1835+I1835+H1835</f>
        <v>#REF!</v>
      </c>
    </row>
    <row r="1836" spans="1:70" hidden="1">
      <c r="A1836" s="6" t="s">
        <v>6758</v>
      </c>
      <c r="B1836" s="6" t="s">
        <v>7799</v>
      </c>
      <c r="C1836" s="6" t="s">
        <v>151</v>
      </c>
      <c r="D1836" s="6"/>
      <c r="E1836" s="6" t="s">
        <v>8186</v>
      </c>
      <c r="F1836" s="6" t="s">
        <v>2390</v>
      </c>
      <c r="G1836" s="6"/>
      <c r="H1836" s="1"/>
      <c r="I1836" s="5"/>
      <c r="J1836" s="5"/>
      <c r="K1836" s="1"/>
      <c r="L1836" s="5"/>
      <c r="M1836" s="5"/>
      <c r="N1836" s="26"/>
      <c r="O1836" s="1"/>
      <c r="P1836" s="1"/>
      <c r="Q1836" s="1"/>
      <c r="R1836" s="1"/>
      <c r="S1836" s="1"/>
      <c r="T1836" s="1"/>
      <c r="U1836" s="1"/>
      <c r="V1836" s="5"/>
      <c r="W1836" s="5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37" t="e">
        <f>BQ1836+BP1836+BO1836+BN1836+BM1836+#REF!+#REF!+BG1836+BF1836+#REF!+BC1836+#REF!+#REF!+AY1836+#REF!+#REF!+#REF!+#REF!+AS1836+#REF!+#REF!+#REF!+#REF!+AM1836+AK1836+#REF!+#REF!+#REF!+AF1836+AD1836+AC1836+AB1836+BL1836+AA1836+Z1836+Y1836+X1836+U1836+T1836+S1836+R1836+Q1836+P1836+O1836+N1836+M1836+L1836+K1836+J1836+I1836+H1836</f>
        <v>#REF!</v>
      </c>
    </row>
    <row r="1837" spans="1:70" hidden="1">
      <c r="A1837" s="6" t="s">
        <v>6759</v>
      </c>
      <c r="B1837" s="6" t="s">
        <v>7800</v>
      </c>
      <c r="C1837" s="6" t="s">
        <v>151</v>
      </c>
      <c r="D1837" s="6"/>
      <c r="E1837" s="6" t="s">
        <v>8186</v>
      </c>
      <c r="F1837" s="6" t="s">
        <v>2390</v>
      </c>
      <c r="G1837" s="6"/>
      <c r="H1837" s="1"/>
      <c r="I1837" s="5"/>
      <c r="J1837" s="5"/>
      <c r="K1837" s="1"/>
      <c r="L1837" s="5"/>
      <c r="M1837" s="5"/>
      <c r="N1837" s="26"/>
      <c r="O1837" s="1"/>
      <c r="P1837" s="1"/>
      <c r="Q1837" s="1"/>
      <c r="R1837" s="1"/>
      <c r="S1837" s="1"/>
      <c r="T1837" s="1"/>
      <c r="U1837" s="1"/>
      <c r="V1837" s="5"/>
      <c r="W1837" s="5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37" t="e">
        <f>BQ1837+BP1837+BO1837+BN1837+BM1837+#REF!+#REF!+BG1837+BF1837+#REF!+BC1837+#REF!+#REF!+AY1837+#REF!+#REF!+#REF!+#REF!+AS1837+#REF!+#REF!+#REF!+#REF!+AM1837+AK1837+#REF!+#REF!+#REF!+AF1837+AD1837+AC1837+AB1837+BL1837+AA1837+Z1837+Y1837+X1837+U1837+T1837+S1837+R1837+Q1837+P1837+O1837+N1837+M1837+L1837+K1837+J1837+I1837+H1837</f>
        <v>#REF!</v>
      </c>
    </row>
    <row r="1838" spans="1:70" hidden="1">
      <c r="A1838" s="6" t="s">
        <v>3042</v>
      </c>
      <c r="B1838" s="6" t="s">
        <v>3043</v>
      </c>
      <c r="C1838" s="6" t="s">
        <v>151</v>
      </c>
      <c r="D1838" s="6"/>
      <c r="E1838" s="6" t="s">
        <v>152</v>
      </c>
      <c r="F1838" s="6" t="s">
        <v>2390</v>
      </c>
      <c r="G1838" s="6"/>
      <c r="H1838" s="1"/>
      <c r="I1838" s="5"/>
      <c r="J1838" s="5"/>
      <c r="K1838" s="1"/>
      <c r="L1838" s="5"/>
      <c r="M1838" s="5"/>
      <c r="N1838" s="26"/>
      <c r="O1838" s="1"/>
      <c r="P1838" s="1"/>
      <c r="Q1838" s="1"/>
      <c r="R1838" s="1"/>
      <c r="S1838" s="1"/>
      <c r="T1838" s="1"/>
      <c r="U1838" s="1"/>
      <c r="V1838" s="5"/>
      <c r="W1838" s="5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37" t="e">
        <f>BQ1838+BP1838+BO1838+BN1838+BM1838+#REF!+#REF!+BG1838+BF1838+#REF!+BC1838+#REF!+#REF!+AY1838+#REF!+#REF!+#REF!+#REF!+AS1838+#REF!+#REF!+#REF!+#REF!+AM1838+AK1838+#REF!+#REF!+#REF!+AF1838+AD1838+AC1838+AB1838+BL1838+AA1838+Z1838+Y1838+X1838+U1838+T1838+S1838+R1838+Q1838+P1838+O1838+N1838+M1838+L1838+K1838+J1838+I1838+H1838</f>
        <v>#REF!</v>
      </c>
    </row>
    <row r="1839" spans="1:70" hidden="1">
      <c r="A1839" s="6" t="s">
        <v>6760</v>
      </c>
      <c r="B1839" s="6" t="s">
        <v>6761</v>
      </c>
      <c r="C1839" s="6" t="s">
        <v>151</v>
      </c>
      <c r="D1839" s="6"/>
      <c r="E1839" s="6" t="s">
        <v>8186</v>
      </c>
      <c r="F1839" s="6" t="s">
        <v>2390</v>
      </c>
      <c r="G1839" s="6"/>
      <c r="H1839" s="1"/>
      <c r="I1839" s="5"/>
      <c r="J1839" s="5"/>
      <c r="K1839" s="1"/>
      <c r="L1839" s="5"/>
      <c r="M1839" s="5"/>
      <c r="N1839" s="26"/>
      <c r="O1839" s="1"/>
      <c r="P1839" s="1"/>
      <c r="Q1839" s="1"/>
      <c r="R1839" s="1"/>
      <c r="S1839" s="1"/>
      <c r="T1839" s="1"/>
      <c r="U1839" s="1"/>
      <c r="V1839" s="5"/>
      <c r="W1839" s="5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37" t="e">
        <f>BQ1839+BP1839+BO1839+BN1839+BM1839+#REF!+#REF!+BG1839+BF1839+#REF!+BC1839+#REF!+#REF!+AY1839+#REF!+#REF!+#REF!+#REF!+AS1839+#REF!+#REF!+#REF!+#REF!+AM1839+AK1839+#REF!+#REF!+#REF!+AF1839+AD1839+AC1839+AB1839+BL1839+AA1839+Z1839+Y1839+X1839+U1839+T1839+S1839+R1839+Q1839+P1839+O1839+N1839+M1839+L1839+K1839+J1839+I1839+H1839</f>
        <v>#REF!</v>
      </c>
    </row>
    <row r="1840" spans="1:70" hidden="1">
      <c r="A1840" s="6" t="s">
        <v>3044</v>
      </c>
      <c r="B1840" s="6" t="s">
        <v>7801</v>
      </c>
      <c r="C1840" s="6" t="s">
        <v>151</v>
      </c>
      <c r="D1840" s="6"/>
      <c r="E1840" s="6" t="s">
        <v>152</v>
      </c>
      <c r="F1840" s="6" t="s">
        <v>2390</v>
      </c>
      <c r="G1840" s="6"/>
      <c r="H1840" s="1"/>
      <c r="I1840" s="5"/>
      <c r="J1840" s="5"/>
      <c r="K1840" s="1"/>
      <c r="L1840" s="5"/>
      <c r="M1840" s="5"/>
      <c r="N1840" s="26"/>
      <c r="O1840" s="1"/>
      <c r="P1840" s="1"/>
      <c r="Q1840" s="1"/>
      <c r="R1840" s="1"/>
      <c r="S1840" s="1"/>
      <c r="T1840" s="1"/>
      <c r="U1840" s="1"/>
      <c r="V1840" s="5"/>
      <c r="W1840" s="5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37" t="e">
        <f>BQ1840+BP1840+BO1840+BN1840+BM1840+#REF!+#REF!+BG1840+BF1840+#REF!+BC1840+#REF!+#REF!+AY1840+#REF!+#REF!+#REF!+#REF!+AS1840+#REF!+#REF!+#REF!+#REF!+AM1840+AK1840+#REF!+#REF!+#REF!+AF1840+AD1840+AC1840+AB1840+BL1840+AA1840+Z1840+Y1840+X1840+U1840+T1840+S1840+R1840+Q1840+P1840+O1840+N1840+M1840+L1840+K1840+J1840+I1840+H1840</f>
        <v>#REF!</v>
      </c>
    </row>
    <row r="1841" spans="1:70" hidden="1">
      <c r="A1841" s="6" t="s">
        <v>3046</v>
      </c>
      <c r="B1841" s="6" t="s">
        <v>3047</v>
      </c>
      <c r="C1841" s="6" t="s">
        <v>151</v>
      </c>
      <c r="D1841" s="6"/>
      <c r="E1841" s="6" t="s">
        <v>152</v>
      </c>
      <c r="F1841" s="6" t="s">
        <v>2390</v>
      </c>
      <c r="G1841" s="6"/>
      <c r="H1841" s="1"/>
      <c r="I1841" s="5"/>
      <c r="J1841" s="5"/>
      <c r="K1841" s="1"/>
      <c r="L1841" s="5"/>
      <c r="M1841" s="5"/>
      <c r="N1841" s="26"/>
      <c r="O1841" s="1"/>
      <c r="P1841" s="1"/>
      <c r="Q1841" s="1"/>
      <c r="R1841" s="1"/>
      <c r="S1841" s="1"/>
      <c r="T1841" s="1"/>
      <c r="U1841" s="1"/>
      <c r="V1841" s="5"/>
      <c r="W1841" s="5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37" t="e">
        <f>BQ1841+BP1841+BO1841+BN1841+BM1841+#REF!+#REF!+BG1841+BF1841+#REF!+BC1841+#REF!+#REF!+AY1841+#REF!+#REF!+#REF!+#REF!+AS1841+#REF!+#REF!+#REF!+#REF!+AM1841+AK1841+#REF!+#REF!+#REF!+AF1841+AD1841+AC1841+AB1841+BL1841+AA1841+Z1841+Y1841+X1841+U1841+T1841+S1841+R1841+Q1841+P1841+O1841+N1841+M1841+L1841+K1841+J1841+I1841+H1841</f>
        <v>#REF!</v>
      </c>
    </row>
    <row r="1842" spans="1:70" hidden="1">
      <c r="A1842" s="6" t="s">
        <v>6762</v>
      </c>
      <c r="B1842" s="6" t="s">
        <v>7802</v>
      </c>
      <c r="C1842" s="6" t="s">
        <v>151</v>
      </c>
      <c r="D1842" s="6"/>
      <c r="E1842" s="6" t="s">
        <v>8186</v>
      </c>
      <c r="F1842" s="6" t="s">
        <v>2390</v>
      </c>
      <c r="G1842" s="6"/>
      <c r="H1842" s="1"/>
      <c r="I1842" s="5"/>
      <c r="J1842" s="5"/>
      <c r="K1842" s="1"/>
      <c r="L1842" s="5"/>
      <c r="M1842" s="5"/>
      <c r="N1842" s="26"/>
      <c r="O1842" s="1"/>
      <c r="P1842" s="1"/>
      <c r="Q1842" s="1"/>
      <c r="R1842" s="1"/>
      <c r="S1842" s="1"/>
      <c r="T1842" s="1"/>
      <c r="U1842" s="1"/>
      <c r="V1842" s="5"/>
      <c r="W1842" s="5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37" t="e">
        <f>BQ1842+BP1842+BO1842+BN1842+BM1842+#REF!+#REF!+BG1842+BF1842+#REF!+BC1842+#REF!+#REF!+AY1842+#REF!+#REF!+#REF!+#REF!+AS1842+#REF!+#REF!+#REF!+#REF!+AM1842+AK1842+#REF!+#REF!+#REF!+AF1842+AD1842+AC1842+AB1842+BL1842+AA1842+Z1842+Y1842+X1842+U1842+T1842+S1842+R1842+Q1842+P1842+O1842+N1842+M1842+L1842+K1842+J1842+I1842+H1842</f>
        <v>#REF!</v>
      </c>
    </row>
    <row r="1843" spans="1:70" hidden="1">
      <c r="A1843" s="6" t="s">
        <v>3048</v>
      </c>
      <c r="B1843" s="6" t="s">
        <v>3049</v>
      </c>
      <c r="C1843" s="6" t="s">
        <v>151</v>
      </c>
      <c r="D1843" s="6"/>
      <c r="E1843" s="6" t="s">
        <v>152</v>
      </c>
      <c r="F1843" s="6" t="s">
        <v>2390</v>
      </c>
      <c r="G1843" s="6"/>
      <c r="H1843" s="1"/>
      <c r="I1843" s="5"/>
      <c r="J1843" s="5"/>
      <c r="K1843" s="1"/>
      <c r="L1843" s="5"/>
      <c r="M1843" s="5"/>
      <c r="N1843" s="26"/>
      <c r="O1843" s="1"/>
      <c r="P1843" s="1"/>
      <c r="Q1843" s="1"/>
      <c r="R1843" s="1"/>
      <c r="S1843" s="1"/>
      <c r="T1843" s="1"/>
      <c r="U1843" s="1"/>
      <c r="V1843" s="5"/>
      <c r="W1843" s="5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37" t="e">
        <f>BQ1843+BP1843+BO1843+BN1843+BM1843+#REF!+#REF!+BG1843+BF1843+#REF!+BC1843+#REF!+#REF!+AY1843+#REF!+#REF!+#REF!+#REF!+AS1843+#REF!+#REF!+#REF!+#REF!+AM1843+AK1843+#REF!+#REF!+#REF!+AF1843+AD1843+AC1843+AB1843+BL1843+AA1843+Z1843+Y1843+X1843+U1843+T1843+S1843+R1843+Q1843+P1843+O1843+N1843+M1843+L1843+K1843+J1843+I1843+H1843</f>
        <v>#REF!</v>
      </c>
    </row>
    <row r="1844" spans="1:70" hidden="1">
      <c r="A1844" s="6" t="s">
        <v>3050</v>
      </c>
      <c r="B1844" s="6" t="s">
        <v>3051</v>
      </c>
      <c r="C1844" s="6" t="s">
        <v>151</v>
      </c>
      <c r="D1844" s="6"/>
      <c r="E1844" s="6" t="s">
        <v>152</v>
      </c>
      <c r="F1844" s="6" t="s">
        <v>2390</v>
      </c>
      <c r="G1844" s="6"/>
      <c r="H1844" s="1"/>
      <c r="I1844" s="5"/>
      <c r="J1844" s="5"/>
      <c r="K1844" s="1"/>
      <c r="L1844" s="5"/>
      <c r="M1844" s="5"/>
      <c r="N1844" s="26"/>
      <c r="O1844" s="1"/>
      <c r="P1844" s="1"/>
      <c r="Q1844" s="1"/>
      <c r="R1844" s="1"/>
      <c r="S1844" s="1"/>
      <c r="T1844" s="1"/>
      <c r="U1844" s="1"/>
      <c r="V1844" s="5"/>
      <c r="W1844" s="5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37" t="e">
        <f>BQ1844+BP1844+BO1844+BN1844+BM1844+#REF!+#REF!+BG1844+BF1844+#REF!+BC1844+#REF!+#REF!+AY1844+#REF!+#REF!+#REF!+#REF!+AS1844+#REF!+#REF!+#REF!+#REF!+AM1844+AK1844+#REF!+#REF!+#REF!+AF1844+AD1844+AC1844+AB1844+BL1844+AA1844+Z1844+Y1844+X1844+U1844+T1844+S1844+R1844+Q1844+P1844+O1844+N1844+M1844+L1844+K1844+J1844+I1844+H1844</f>
        <v>#REF!</v>
      </c>
    </row>
    <row r="1845" spans="1:70" hidden="1">
      <c r="A1845" s="6" t="s">
        <v>3052</v>
      </c>
      <c r="B1845" s="6" t="s">
        <v>3053</v>
      </c>
      <c r="C1845" s="6" t="s">
        <v>151</v>
      </c>
      <c r="D1845" s="6"/>
      <c r="E1845" s="6" t="s">
        <v>152</v>
      </c>
      <c r="F1845" s="6" t="s">
        <v>2390</v>
      </c>
      <c r="G1845" s="6"/>
      <c r="H1845" s="1"/>
      <c r="I1845" s="5"/>
      <c r="J1845" s="5"/>
      <c r="K1845" s="1"/>
      <c r="L1845" s="5"/>
      <c r="M1845" s="5"/>
      <c r="N1845" s="26"/>
      <c r="O1845" s="1"/>
      <c r="P1845" s="1"/>
      <c r="Q1845" s="1"/>
      <c r="R1845" s="1"/>
      <c r="S1845" s="1"/>
      <c r="T1845" s="1"/>
      <c r="U1845" s="1"/>
      <c r="V1845" s="5"/>
      <c r="W1845" s="5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37" t="e">
        <f>BQ1845+BP1845+BO1845+BN1845+BM1845+#REF!+#REF!+BG1845+BF1845+#REF!+BC1845+#REF!+#REF!+AY1845+#REF!+#REF!+#REF!+#REF!+AS1845+#REF!+#REF!+#REF!+#REF!+AM1845+AK1845+#REF!+#REF!+#REF!+AF1845+AD1845+AC1845+AB1845+BL1845+AA1845+Z1845+Y1845+X1845+U1845+T1845+S1845+R1845+Q1845+P1845+O1845+N1845+M1845+L1845+K1845+J1845+I1845+H1845</f>
        <v>#REF!</v>
      </c>
    </row>
    <row r="1846" spans="1:70" hidden="1">
      <c r="A1846" s="6" t="s">
        <v>3054</v>
      </c>
      <c r="B1846" s="6" t="s">
        <v>3055</v>
      </c>
      <c r="C1846" s="6" t="s">
        <v>151</v>
      </c>
      <c r="D1846" s="6"/>
      <c r="E1846" s="6" t="s">
        <v>152</v>
      </c>
      <c r="F1846" s="6" t="s">
        <v>2390</v>
      </c>
      <c r="G1846" s="6"/>
      <c r="H1846" s="1"/>
      <c r="I1846" s="5"/>
      <c r="J1846" s="5"/>
      <c r="K1846" s="1"/>
      <c r="L1846" s="5"/>
      <c r="M1846" s="5"/>
      <c r="N1846" s="26"/>
      <c r="O1846" s="1"/>
      <c r="P1846" s="1"/>
      <c r="Q1846" s="1"/>
      <c r="R1846" s="1"/>
      <c r="S1846" s="1"/>
      <c r="T1846" s="1"/>
      <c r="U1846" s="1"/>
      <c r="V1846" s="5"/>
      <c r="W1846" s="5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37" t="e">
        <f>BQ1846+BP1846+BO1846+BN1846+BM1846+#REF!+#REF!+BG1846+BF1846+#REF!+BC1846+#REF!+#REF!+AY1846+#REF!+#REF!+#REF!+#REF!+AS1846+#REF!+#REF!+#REF!+#REF!+AM1846+AK1846+#REF!+#REF!+#REF!+AF1846+AD1846+AC1846+AB1846+BL1846+AA1846+Z1846+Y1846+X1846+U1846+T1846+S1846+R1846+Q1846+P1846+O1846+N1846+M1846+L1846+K1846+J1846+I1846+H1846</f>
        <v>#REF!</v>
      </c>
    </row>
    <row r="1847" spans="1:70">
      <c r="A1847" s="6" t="s">
        <v>3056</v>
      </c>
      <c r="B1847" s="6" t="s">
        <v>3057</v>
      </c>
      <c r="C1847" s="6" t="s">
        <v>151</v>
      </c>
      <c r="D1847" s="6"/>
      <c r="E1847" s="6" t="s">
        <v>152</v>
      </c>
      <c r="F1847" s="6" t="s">
        <v>2390</v>
      </c>
      <c r="G1847" s="6"/>
      <c r="H1847" s="1"/>
      <c r="I1847" s="5"/>
      <c r="J1847" s="5"/>
      <c r="K1847" s="1"/>
      <c r="L1847" s="5"/>
      <c r="M1847" s="5"/>
      <c r="N1847" s="26"/>
      <c r="O1847" s="1"/>
      <c r="P1847" s="1"/>
      <c r="Q1847" s="1"/>
      <c r="R1847" s="1"/>
      <c r="S1847" s="1"/>
      <c r="T1847" s="1"/>
      <c r="U1847" s="1">
        <v>1000</v>
      </c>
      <c r="V1847" s="5"/>
      <c r="W1847" s="5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37">
        <f>BQ1847+BP1847+BO1847+BN1847+BM1847+BG1847+BF1847+BC1847+AY1847+AS1847+AM1847+AL1847+AK1847+AF1847+AE1847+AD1847+AC1847+AB1847+BK1847+BL1847+AA1847+Z1847+Y1847+X1847+V1847+U1847+T1847+S1847+R1847+Q1847+P1847+O1847+N1847+M1847+L1847+K1847+J1847+I1847+H1847+G1847+AX1847+W1847</f>
        <v>1000</v>
      </c>
    </row>
    <row r="1848" spans="1:70" hidden="1">
      <c r="A1848" s="6" t="s">
        <v>6763</v>
      </c>
      <c r="B1848" s="6" t="s">
        <v>6764</v>
      </c>
      <c r="C1848" s="6" t="s">
        <v>151</v>
      </c>
      <c r="D1848" s="6"/>
      <c r="E1848" s="6" t="s">
        <v>8186</v>
      </c>
      <c r="F1848" s="6" t="s">
        <v>2390</v>
      </c>
      <c r="G1848" s="6"/>
      <c r="H1848" s="1"/>
      <c r="I1848" s="5"/>
      <c r="J1848" s="5"/>
      <c r="K1848" s="1"/>
      <c r="L1848" s="5"/>
      <c r="M1848" s="5"/>
      <c r="N1848" s="26"/>
      <c r="O1848" s="1"/>
      <c r="P1848" s="1"/>
      <c r="Q1848" s="1"/>
      <c r="R1848" s="1"/>
      <c r="S1848" s="1"/>
      <c r="T1848" s="1"/>
      <c r="U1848" s="1"/>
      <c r="V1848" s="5"/>
      <c r="W1848" s="5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37" t="e">
        <f>BQ1848+BP1848+BO1848+BN1848+BM1848+#REF!+#REF!+BG1848+BF1848+#REF!+BC1848+#REF!+#REF!+AY1848+#REF!+#REF!+#REF!+#REF!+AS1848+#REF!+#REF!+#REF!+#REF!+AM1848+AK1848+#REF!+#REF!+#REF!+AF1848+AD1848+AC1848+AB1848+BL1848+AA1848+Z1848+Y1848+X1848+U1848+T1848+S1848+R1848+Q1848+P1848+O1848+N1848+M1848+L1848+K1848+J1848+I1848+H1848</f>
        <v>#REF!</v>
      </c>
    </row>
    <row r="1849" spans="1:70" hidden="1">
      <c r="A1849" s="6" t="s">
        <v>6765</v>
      </c>
      <c r="B1849" s="6" t="s">
        <v>6766</v>
      </c>
      <c r="C1849" s="6" t="s">
        <v>151</v>
      </c>
      <c r="D1849" s="6"/>
      <c r="E1849" s="6" t="s">
        <v>8186</v>
      </c>
      <c r="F1849" s="6" t="s">
        <v>2390</v>
      </c>
      <c r="G1849" s="6"/>
      <c r="H1849" s="1"/>
      <c r="I1849" s="5"/>
      <c r="J1849" s="5"/>
      <c r="K1849" s="1"/>
      <c r="L1849" s="5"/>
      <c r="M1849" s="5"/>
      <c r="N1849" s="26"/>
      <c r="O1849" s="1"/>
      <c r="P1849" s="1"/>
      <c r="Q1849" s="1"/>
      <c r="R1849" s="1"/>
      <c r="S1849" s="1"/>
      <c r="T1849" s="1"/>
      <c r="U1849" s="1"/>
      <c r="V1849" s="5"/>
      <c r="W1849" s="5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37" t="e">
        <f>BQ1849+BP1849+BO1849+BN1849+BM1849+#REF!+#REF!+BG1849+BF1849+#REF!+BC1849+#REF!+#REF!+AY1849+#REF!+#REF!+#REF!+#REF!+AS1849+#REF!+#REF!+#REF!+#REF!+AM1849+AK1849+#REF!+#REF!+#REF!+AF1849+AD1849+AC1849+AB1849+BL1849+AA1849+Z1849+Y1849+X1849+U1849+T1849+S1849+R1849+Q1849+P1849+O1849+N1849+M1849+L1849+K1849+J1849+I1849+H1849</f>
        <v>#REF!</v>
      </c>
    </row>
    <row r="1850" spans="1:70" hidden="1">
      <c r="A1850" s="6" t="s">
        <v>6767</v>
      </c>
      <c r="B1850" s="6" t="s">
        <v>7803</v>
      </c>
      <c r="C1850" s="6" t="s">
        <v>151</v>
      </c>
      <c r="D1850" s="6"/>
      <c r="E1850" s="6" t="s">
        <v>8192</v>
      </c>
      <c r="F1850" s="6" t="s">
        <v>2390</v>
      </c>
      <c r="G1850" s="6"/>
      <c r="H1850" s="1"/>
      <c r="I1850" s="5"/>
      <c r="J1850" s="5"/>
      <c r="K1850" s="1"/>
      <c r="L1850" s="5"/>
      <c r="M1850" s="5"/>
      <c r="N1850" s="26"/>
      <c r="O1850" s="1"/>
      <c r="P1850" s="1"/>
      <c r="Q1850" s="1"/>
      <c r="R1850" s="1"/>
      <c r="S1850" s="1"/>
      <c r="T1850" s="1"/>
      <c r="U1850" s="1"/>
      <c r="V1850" s="5"/>
      <c r="W1850" s="5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37" t="e">
        <f>BQ1850+BP1850+BO1850+BN1850+BM1850+#REF!+#REF!+BG1850+BF1850+#REF!+BC1850+#REF!+#REF!+AY1850+#REF!+#REF!+#REF!+#REF!+AS1850+#REF!+#REF!+#REF!+#REF!+AM1850+AK1850+#REF!+#REF!+#REF!+AF1850+AD1850+AC1850+AB1850+BL1850+AA1850+Z1850+Y1850+X1850+U1850+T1850+S1850+R1850+Q1850+P1850+O1850+N1850+M1850+L1850+K1850+J1850+I1850+H1850</f>
        <v>#REF!</v>
      </c>
    </row>
    <row r="1851" spans="1:70" hidden="1">
      <c r="A1851" s="6" t="s">
        <v>2697</v>
      </c>
      <c r="B1851" s="6" t="s">
        <v>2698</v>
      </c>
      <c r="C1851" s="6" t="s">
        <v>7</v>
      </c>
      <c r="D1851" s="6" t="s">
        <v>18</v>
      </c>
      <c r="E1851" s="6" t="s">
        <v>13</v>
      </c>
      <c r="F1851" s="6" t="s">
        <v>2390</v>
      </c>
      <c r="G1851" s="6"/>
      <c r="H1851" s="1"/>
      <c r="I1851" s="5"/>
      <c r="J1851" s="5"/>
      <c r="K1851" s="1"/>
      <c r="L1851" s="5"/>
      <c r="M1851" s="5"/>
      <c r="N1851" s="26"/>
      <c r="O1851" s="1"/>
      <c r="P1851" s="1"/>
      <c r="Q1851" s="1"/>
      <c r="R1851" s="1"/>
      <c r="S1851" s="1"/>
      <c r="T1851" s="1"/>
      <c r="U1851" s="1"/>
      <c r="V1851" s="5"/>
      <c r="W1851" s="5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37" t="e">
        <f>BQ1851+BP1851+BO1851+BN1851+BM1851+#REF!+#REF!+BG1851+BF1851+#REF!+BC1851+#REF!+#REF!+AY1851+#REF!+#REF!+#REF!+#REF!+AS1851+#REF!+#REF!+#REF!+#REF!+AM1851+AK1851+#REF!+#REF!+#REF!+AF1851+AD1851+AC1851+AB1851+BL1851+AA1851+Z1851+Y1851+X1851+U1851+T1851+S1851+R1851+Q1851+P1851+O1851+N1851+M1851+L1851+K1851+J1851+I1851+H1851</f>
        <v>#REF!</v>
      </c>
    </row>
    <row r="1852" spans="1:70" hidden="1">
      <c r="A1852" s="6" t="s">
        <v>2699</v>
      </c>
      <c r="B1852" s="6" t="s">
        <v>2700</v>
      </c>
      <c r="C1852" s="6" t="s">
        <v>7</v>
      </c>
      <c r="D1852" s="6" t="s">
        <v>18</v>
      </c>
      <c r="E1852" s="6" t="s">
        <v>13</v>
      </c>
      <c r="F1852" s="6" t="s">
        <v>2390</v>
      </c>
      <c r="G1852" s="6"/>
      <c r="H1852" s="1"/>
      <c r="I1852" s="5"/>
      <c r="J1852" s="5"/>
      <c r="K1852" s="1"/>
      <c r="L1852" s="5"/>
      <c r="M1852" s="5"/>
      <c r="N1852" s="26"/>
      <c r="O1852" s="1"/>
      <c r="P1852" s="1"/>
      <c r="Q1852" s="1"/>
      <c r="R1852" s="1"/>
      <c r="S1852" s="1"/>
      <c r="T1852" s="1"/>
      <c r="U1852" s="1"/>
      <c r="V1852" s="5"/>
      <c r="W1852" s="5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37" t="e">
        <f>BQ1852+BP1852+BO1852+BN1852+BM1852+#REF!+#REF!+BG1852+BF1852+#REF!+BC1852+#REF!+#REF!+AY1852+#REF!+#REF!+#REF!+#REF!+AS1852+#REF!+#REF!+#REF!+#REF!+AM1852+AK1852+#REF!+#REF!+#REF!+AF1852+AD1852+AC1852+AB1852+BL1852+AA1852+Z1852+Y1852+X1852+U1852+T1852+S1852+R1852+Q1852+P1852+O1852+N1852+M1852+L1852+K1852+J1852+I1852+H1852</f>
        <v>#REF!</v>
      </c>
    </row>
    <row r="1853" spans="1:70" hidden="1">
      <c r="A1853" s="6" t="s">
        <v>2701</v>
      </c>
      <c r="B1853" s="6" t="s">
        <v>2702</v>
      </c>
      <c r="C1853" s="6" t="s">
        <v>7</v>
      </c>
      <c r="D1853" s="6" t="s">
        <v>67</v>
      </c>
      <c r="E1853" s="6" t="s">
        <v>67</v>
      </c>
      <c r="F1853" s="6" t="s">
        <v>2390</v>
      </c>
      <c r="G1853" s="6"/>
      <c r="H1853" s="1"/>
      <c r="I1853" s="5"/>
      <c r="J1853" s="5"/>
      <c r="K1853" s="1"/>
      <c r="L1853" s="5"/>
      <c r="M1853" s="5"/>
      <c r="N1853" s="26"/>
      <c r="O1853" s="1"/>
      <c r="P1853" s="1"/>
      <c r="Q1853" s="1"/>
      <c r="R1853" s="1"/>
      <c r="S1853" s="1"/>
      <c r="T1853" s="1"/>
      <c r="U1853" s="1"/>
      <c r="V1853" s="5"/>
      <c r="W1853" s="5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37" t="e">
        <f>BQ1853+BP1853+BO1853+BN1853+BM1853+#REF!+#REF!+BG1853+BF1853+#REF!+BC1853+#REF!+#REF!+AY1853+#REF!+#REF!+#REF!+#REF!+AS1853+#REF!+#REF!+#REF!+#REF!+AM1853+AK1853+#REF!+#REF!+#REF!+AF1853+AD1853+AC1853+AB1853+BL1853+AA1853+Z1853+Y1853+X1853+U1853+T1853+S1853+R1853+Q1853+P1853+O1853+N1853+M1853+L1853+K1853+J1853+I1853+H1853</f>
        <v>#REF!</v>
      </c>
    </row>
    <row r="1854" spans="1:70" hidden="1">
      <c r="A1854" s="6" t="s">
        <v>2703</v>
      </c>
      <c r="B1854" s="6" t="s">
        <v>2704</v>
      </c>
      <c r="C1854" s="6" t="s">
        <v>7</v>
      </c>
      <c r="D1854" s="6" t="s">
        <v>18</v>
      </c>
      <c r="E1854" s="6" t="s">
        <v>13</v>
      </c>
      <c r="F1854" s="6" t="s">
        <v>2390</v>
      </c>
      <c r="G1854" s="6"/>
      <c r="H1854" s="1"/>
      <c r="I1854" s="5"/>
      <c r="J1854" s="5"/>
      <c r="K1854" s="1"/>
      <c r="L1854" s="5"/>
      <c r="M1854" s="5"/>
      <c r="N1854" s="26"/>
      <c r="O1854" s="1"/>
      <c r="P1854" s="1"/>
      <c r="Q1854" s="1"/>
      <c r="R1854" s="1"/>
      <c r="S1854" s="1"/>
      <c r="T1854" s="1"/>
      <c r="U1854" s="1"/>
      <c r="V1854" s="5"/>
      <c r="W1854" s="5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37" t="e">
        <f>BQ1854+BP1854+BO1854+BN1854+BM1854+#REF!+#REF!+BG1854+BF1854+#REF!+BC1854+#REF!+#REF!+AY1854+#REF!+#REF!+#REF!+#REF!+AS1854+#REF!+#REF!+#REF!+#REF!+AM1854+AK1854+#REF!+#REF!+#REF!+AF1854+AD1854+AC1854+AB1854+BL1854+AA1854+Z1854+Y1854+X1854+U1854+T1854+S1854+R1854+Q1854+P1854+O1854+N1854+M1854+L1854+K1854+J1854+I1854+H1854</f>
        <v>#REF!</v>
      </c>
    </row>
    <row r="1855" spans="1:70" hidden="1">
      <c r="A1855" s="6" t="s">
        <v>3058</v>
      </c>
      <c r="B1855" s="6" t="s">
        <v>3059</v>
      </c>
      <c r="C1855" s="6" t="s">
        <v>151</v>
      </c>
      <c r="D1855" s="6"/>
      <c r="E1855" s="6" t="s">
        <v>152</v>
      </c>
      <c r="F1855" s="6" t="s">
        <v>2390</v>
      </c>
      <c r="G1855" s="6"/>
      <c r="H1855" s="1"/>
      <c r="I1855" s="5"/>
      <c r="J1855" s="5"/>
      <c r="K1855" s="1"/>
      <c r="L1855" s="5"/>
      <c r="M1855" s="5"/>
      <c r="N1855" s="26"/>
      <c r="O1855" s="1"/>
      <c r="P1855" s="1"/>
      <c r="Q1855" s="1"/>
      <c r="R1855" s="1"/>
      <c r="S1855" s="1"/>
      <c r="T1855" s="1"/>
      <c r="U1855" s="1"/>
      <c r="V1855" s="5"/>
      <c r="W1855" s="5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37" t="e">
        <f>BQ1855+BP1855+BO1855+BN1855+BM1855+#REF!+#REF!+BG1855+BF1855+#REF!+BC1855+#REF!+#REF!+AY1855+#REF!+#REF!+#REF!+#REF!+AS1855+#REF!+#REF!+#REF!+#REF!+AM1855+AK1855+#REF!+#REF!+#REF!+AF1855+AD1855+AC1855+AB1855+BL1855+AA1855+Z1855+Y1855+X1855+U1855+T1855+S1855+R1855+Q1855+P1855+O1855+N1855+M1855+L1855+K1855+J1855+I1855+H1855</f>
        <v>#REF!</v>
      </c>
    </row>
    <row r="1856" spans="1:70" hidden="1">
      <c r="A1856" s="6" t="s">
        <v>2705</v>
      </c>
      <c r="B1856" s="6" t="s">
        <v>2706</v>
      </c>
      <c r="C1856" s="6" t="s">
        <v>7</v>
      </c>
      <c r="D1856" s="6" t="s">
        <v>67</v>
      </c>
      <c r="E1856" s="6" t="s">
        <v>67</v>
      </c>
      <c r="F1856" s="6" t="s">
        <v>2390</v>
      </c>
      <c r="G1856" s="6"/>
      <c r="H1856" s="1"/>
      <c r="I1856" s="5"/>
      <c r="J1856" s="5"/>
      <c r="K1856" s="1"/>
      <c r="L1856" s="5"/>
      <c r="M1856" s="5"/>
      <c r="N1856" s="26"/>
      <c r="O1856" s="1"/>
      <c r="P1856" s="1"/>
      <c r="Q1856" s="1"/>
      <c r="R1856" s="1"/>
      <c r="S1856" s="1"/>
      <c r="T1856" s="1"/>
      <c r="U1856" s="1"/>
      <c r="V1856" s="5"/>
      <c r="W1856" s="5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37" t="e">
        <f>BQ1856+BP1856+BO1856+BN1856+BM1856+#REF!+#REF!+BG1856+BF1856+#REF!+BC1856+#REF!+#REF!+AY1856+#REF!+#REF!+#REF!+#REF!+AS1856+#REF!+#REF!+#REF!+#REF!+AM1856+AK1856+#REF!+#REF!+#REF!+AF1856+AD1856+AC1856+AB1856+BL1856+AA1856+Z1856+Y1856+X1856+U1856+T1856+S1856+R1856+Q1856+P1856+O1856+N1856+M1856+L1856+K1856+J1856+I1856+H1856</f>
        <v>#REF!</v>
      </c>
    </row>
    <row r="1857" spans="1:70" hidden="1">
      <c r="A1857" s="6" t="s">
        <v>2707</v>
      </c>
      <c r="B1857" s="6" t="s">
        <v>2708</v>
      </c>
      <c r="C1857" s="6" t="s">
        <v>7</v>
      </c>
      <c r="D1857" s="6" t="s">
        <v>67</v>
      </c>
      <c r="E1857" s="6" t="s">
        <v>67</v>
      </c>
      <c r="F1857" s="6" t="s">
        <v>2390</v>
      </c>
      <c r="G1857" s="6"/>
      <c r="H1857" s="1"/>
      <c r="I1857" s="5"/>
      <c r="J1857" s="5"/>
      <c r="K1857" s="1"/>
      <c r="L1857" s="5"/>
      <c r="M1857" s="5"/>
      <c r="N1857" s="26"/>
      <c r="O1857" s="1"/>
      <c r="P1857" s="1"/>
      <c r="Q1857" s="1"/>
      <c r="R1857" s="1"/>
      <c r="S1857" s="1"/>
      <c r="T1857" s="1"/>
      <c r="U1857" s="1"/>
      <c r="V1857" s="5"/>
      <c r="W1857" s="5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37" t="e">
        <f>BQ1857+BP1857+BO1857+BN1857+BM1857+#REF!+#REF!+BG1857+BF1857+#REF!+BC1857+#REF!+#REF!+AY1857+#REF!+#REF!+#REF!+#REF!+AS1857+#REF!+#REF!+#REF!+#REF!+AM1857+AK1857+#REF!+#REF!+#REF!+AF1857+AD1857+AC1857+AB1857+BL1857+AA1857+Z1857+Y1857+X1857+U1857+T1857+S1857+R1857+Q1857+P1857+O1857+N1857+M1857+L1857+K1857+J1857+I1857+H1857</f>
        <v>#REF!</v>
      </c>
    </row>
    <row r="1858" spans="1:70" hidden="1">
      <c r="A1858" s="6" t="s">
        <v>3060</v>
      </c>
      <c r="B1858" s="6" t="s">
        <v>3061</v>
      </c>
      <c r="C1858" s="6" t="s">
        <v>151</v>
      </c>
      <c r="D1858" s="6"/>
      <c r="E1858" s="6" t="s">
        <v>152</v>
      </c>
      <c r="F1858" s="6" t="s">
        <v>2390</v>
      </c>
      <c r="G1858" s="6"/>
      <c r="H1858" s="1"/>
      <c r="I1858" s="5"/>
      <c r="J1858" s="5"/>
      <c r="K1858" s="1"/>
      <c r="L1858" s="5"/>
      <c r="M1858" s="5"/>
      <c r="N1858" s="26"/>
      <c r="O1858" s="1"/>
      <c r="P1858" s="1"/>
      <c r="Q1858" s="1"/>
      <c r="R1858" s="1"/>
      <c r="S1858" s="1"/>
      <c r="T1858" s="1"/>
      <c r="U1858" s="1"/>
      <c r="V1858" s="5"/>
      <c r="W1858" s="5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37" t="e">
        <f>BQ1858+BP1858+BO1858+BN1858+BM1858+#REF!+#REF!+BG1858+BF1858+#REF!+BC1858+#REF!+#REF!+AY1858+#REF!+#REF!+#REF!+#REF!+AS1858+#REF!+#REF!+#REF!+#REF!+AM1858+AK1858+#REF!+#REF!+#REF!+AF1858+AD1858+AC1858+AB1858+BL1858+AA1858+Z1858+Y1858+X1858+U1858+T1858+S1858+R1858+Q1858+P1858+O1858+N1858+M1858+L1858+K1858+J1858+I1858+H1858</f>
        <v>#REF!</v>
      </c>
    </row>
    <row r="1859" spans="1:70" hidden="1">
      <c r="A1859" s="6" t="s">
        <v>3062</v>
      </c>
      <c r="B1859" s="6" t="s">
        <v>3063</v>
      </c>
      <c r="C1859" s="6" t="s">
        <v>151</v>
      </c>
      <c r="D1859" s="6"/>
      <c r="E1859" s="6" t="s">
        <v>152</v>
      </c>
      <c r="F1859" s="6" t="s">
        <v>2390</v>
      </c>
      <c r="G1859" s="6"/>
      <c r="H1859" s="1"/>
      <c r="I1859" s="5"/>
      <c r="J1859" s="5"/>
      <c r="K1859" s="1"/>
      <c r="L1859" s="5"/>
      <c r="M1859" s="5"/>
      <c r="N1859" s="26"/>
      <c r="O1859" s="1"/>
      <c r="P1859" s="1"/>
      <c r="Q1859" s="1"/>
      <c r="R1859" s="1"/>
      <c r="S1859" s="1"/>
      <c r="T1859" s="1"/>
      <c r="U1859" s="1"/>
      <c r="V1859" s="5"/>
      <c r="W1859" s="5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37" t="e">
        <f>BQ1859+BP1859+BO1859+BN1859+BM1859+#REF!+#REF!+BG1859+BF1859+#REF!+BC1859+#REF!+#REF!+AY1859+#REF!+#REF!+#REF!+#REF!+AS1859+#REF!+#REF!+#REF!+#REF!+AM1859+AK1859+#REF!+#REF!+#REF!+AF1859+AD1859+AC1859+AB1859+BL1859+AA1859+Z1859+Y1859+X1859+U1859+T1859+S1859+R1859+Q1859+P1859+O1859+N1859+M1859+L1859+K1859+J1859+I1859+H1859</f>
        <v>#REF!</v>
      </c>
    </row>
    <row r="1860" spans="1:70" hidden="1">
      <c r="A1860" s="6" t="s">
        <v>2709</v>
      </c>
      <c r="B1860" s="6" t="s">
        <v>2710</v>
      </c>
      <c r="C1860" s="6" t="s">
        <v>7</v>
      </c>
      <c r="D1860" s="6" t="s">
        <v>67</v>
      </c>
      <c r="E1860" s="6" t="s">
        <v>67</v>
      </c>
      <c r="F1860" s="6" t="s">
        <v>2390</v>
      </c>
      <c r="G1860" s="6"/>
      <c r="H1860" s="1"/>
      <c r="I1860" s="5"/>
      <c r="J1860" s="5"/>
      <c r="K1860" s="1"/>
      <c r="L1860" s="5"/>
      <c r="M1860" s="5"/>
      <c r="N1860" s="26"/>
      <c r="O1860" s="1"/>
      <c r="P1860" s="1"/>
      <c r="Q1860" s="1"/>
      <c r="R1860" s="1"/>
      <c r="S1860" s="1"/>
      <c r="T1860" s="1"/>
      <c r="U1860" s="1"/>
      <c r="V1860" s="5"/>
      <c r="W1860" s="5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37" t="e">
        <f>BQ1860+BP1860+BO1860+BN1860+BM1860+#REF!+#REF!+BG1860+BF1860+#REF!+BC1860+#REF!+#REF!+AY1860+#REF!+#REF!+#REF!+#REF!+AS1860+#REF!+#REF!+#REF!+#REF!+AM1860+AK1860+#REF!+#REF!+#REF!+AF1860+AD1860+AC1860+AB1860+BL1860+AA1860+Z1860+Y1860+X1860+U1860+T1860+S1860+R1860+Q1860+P1860+O1860+N1860+M1860+L1860+K1860+J1860+I1860+H1860</f>
        <v>#REF!</v>
      </c>
    </row>
    <row r="1861" spans="1:70" hidden="1">
      <c r="A1861" s="6" t="s">
        <v>3064</v>
      </c>
      <c r="B1861" s="6" t="s">
        <v>3065</v>
      </c>
      <c r="C1861" s="6" t="s">
        <v>151</v>
      </c>
      <c r="D1861" s="6"/>
      <c r="E1861" s="6" t="s">
        <v>152</v>
      </c>
      <c r="F1861" s="6" t="s">
        <v>2390</v>
      </c>
      <c r="G1861" s="6"/>
      <c r="H1861" s="1"/>
      <c r="I1861" s="5"/>
      <c r="J1861" s="5"/>
      <c r="K1861" s="1"/>
      <c r="L1861" s="5"/>
      <c r="M1861" s="5"/>
      <c r="N1861" s="26"/>
      <c r="O1861" s="1"/>
      <c r="P1861" s="1"/>
      <c r="Q1861" s="1"/>
      <c r="R1861" s="1"/>
      <c r="S1861" s="1"/>
      <c r="T1861" s="1"/>
      <c r="U1861" s="1"/>
      <c r="V1861" s="5"/>
      <c r="W1861" s="5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37" t="e">
        <f>BQ1861+BP1861+BO1861+BN1861+BM1861+#REF!+#REF!+BG1861+BF1861+#REF!+BC1861+#REF!+#REF!+AY1861+#REF!+#REF!+#REF!+#REF!+AS1861+#REF!+#REF!+#REF!+#REF!+AM1861+AK1861+#REF!+#REF!+#REF!+AF1861+AD1861+AC1861+AB1861+BL1861+AA1861+Z1861+Y1861+X1861+U1861+T1861+S1861+R1861+Q1861+P1861+O1861+N1861+M1861+L1861+K1861+J1861+I1861+H1861</f>
        <v>#REF!</v>
      </c>
    </row>
    <row r="1862" spans="1:70" hidden="1">
      <c r="A1862" s="6" t="s">
        <v>2711</v>
      </c>
      <c r="B1862" s="6" t="s">
        <v>2712</v>
      </c>
      <c r="C1862" s="6" t="s">
        <v>7</v>
      </c>
      <c r="D1862" s="6" t="s">
        <v>18</v>
      </c>
      <c r="E1862" s="6" t="s">
        <v>13</v>
      </c>
      <c r="F1862" s="6" t="s">
        <v>2390</v>
      </c>
      <c r="G1862" s="6"/>
      <c r="H1862" s="1"/>
      <c r="I1862" s="5"/>
      <c r="J1862" s="5"/>
      <c r="K1862" s="1"/>
      <c r="L1862" s="5"/>
      <c r="M1862" s="5"/>
      <c r="N1862" s="26"/>
      <c r="O1862" s="1"/>
      <c r="P1862" s="1"/>
      <c r="Q1862" s="1"/>
      <c r="R1862" s="1"/>
      <c r="S1862" s="1"/>
      <c r="T1862" s="1"/>
      <c r="U1862" s="1"/>
      <c r="V1862" s="5"/>
      <c r="W1862" s="5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37" t="e">
        <f>BQ1862+BP1862+BO1862+BN1862+BM1862+#REF!+#REF!+BG1862+BF1862+#REF!+BC1862+#REF!+#REF!+AY1862+#REF!+#REF!+#REF!+#REF!+AS1862+#REF!+#REF!+#REF!+#REF!+AM1862+AK1862+#REF!+#REF!+#REF!+AF1862+AD1862+AC1862+AB1862+BL1862+AA1862+Z1862+Y1862+X1862+U1862+T1862+S1862+R1862+Q1862+P1862+O1862+N1862+M1862+L1862+K1862+J1862+I1862+H1862</f>
        <v>#REF!</v>
      </c>
    </row>
    <row r="1863" spans="1:70" hidden="1">
      <c r="A1863" s="6" t="s">
        <v>3066</v>
      </c>
      <c r="B1863" s="6" t="s">
        <v>3067</v>
      </c>
      <c r="C1863" s="6" t="s">
        <v>151</v>
      </c>
      <c r="D1863" s="6"/>
      <c r="E1863" s="6" t="s">
        <v>152</v>
      </c>
      <c r="F1863" s="6" t="s">
        <v>2390</v>
      </c>
      <c r="G1863" s="6"/>
      <c r="H1863" s="1"/>
      <c r="I1863" s="5"/>
      <c r="J1863" s="5"/>
      <c r="K1863" s="1"/>
      <c r="L1863" s="5"/>
      <c r="M1863" s="5"/>
      <c r="N1863" s="26"/>
      <c r="O1863" s="1"/>
      <c r="P1863" s="1"/>
      <c r="Q1863" s="1"/>
      <c r="R1863" s="1"/>
      <c r="S1863" s="1"/>
      <c r="T1863" s="1"/>
      <c r="U1863" s="1"/>
      <c r="V1863" s="5"/>
      <c r="W1863" s="5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37" t="e">
        <f>BQ1863+BP1863+BO1863+BN1863+BM1863+#REF!+#REF!+BG1863+BF1863+#REF!+BC1863+#REF!+#REF!+AY1863+#REF!+#REF!+#REF!+#REF!+AS1863+#REF!+#REF!+#REF!+#REF!+AM1863+AK1863+#REF!+#REF!+#REF!+AF1863+AD1863+AC1863+AB1863+BL1863+AA1863+Z1863+Y1863+X1863+U1863+T1863+S1863+R1863+Q1863+P1863+O1863+N1863+M1863+L1863+K1863+J1863+I1863+H1863</f>
        <v>#REF!</v>
      </c>
    </row>
    <row r="1864" spans="1:70" hidden="1">
      <c r="A1864" s="6" t="s">
        <v>3068</v>
      </c>
      <c r="B1864" s="6" t="s">
        <v>7804</v>
      </c>
      <c r="C1864" s="6" t="s">
        <v>151</v>
      </c>
      <c r="D1864" s="6"/>
      <c r="E1864" s="6" t="s">
        <v>152</v>
      </c>
      <c r="F1864" s="6" t="s">
        <v>2390</v>
      </c>
      <c r="G1864" s="6"/>
      <c r="H1864" s="1"/>
      <c r="I1864" s="5"/>
      <c r="J1864" s="5"/>
      <c r="K1864" s="1"/>
      <c r="L1864" s="5"/>
      <c r="M1864" s="5"/>
      <c r="N1864" s="26"/>
      <c r="O1864" s="1"/>
      <c r="P1864" s="1"/>
      <c r="Q1864" s="1"/>
      <c r="R1864" s="1"/>
      <c r="S1864" s="1"/>
      <c r="T1864" s="1"/>
      <c r="U1864" s="1"/>
      <c r="V1864" s="5"/>
      <c r="W1864" s="5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37" t="e">
        <f>BQ1864+BP1864+BO1864+BN1864+BM1864+#REF!+#REF!+BG1864+BF1864+#REF!+BC1864+#REF!+#REF!+AY1864+#REF!+#REF!+#REF!+#REF!+AS1864+#REF!+#REF!+#REF!+#REF!+AM1864+AK1864+#REF!+#REF!+#REF!+AF1864+AD1864+AC1864+AB1864+BL1864+AA1864+Z1864+Y1864+X1864+U1864+T1864+S1864+R1864+Q1864+P1864+O1864+N1864+M1864+L1864+K1864+J1864+I1864+H1864</f>
        <v>#REF!</v>
      </c>
    </row>
    <row r="1865" spans="1:70">
      <c r="A1865" s="7" t="s">
        <v>2713</v>
      </c>
      <c r="B1865" s="7" t="s">
        <v>2714</v>
      </c>
      <c r="C1865" s="7" t="s">
        <v>7</v>
      </c>
      <c r="D1865" s="7" t="s">
        <v>8180</v>
      </c>
      <c r="E1865" s="7" t="s">
        <v>13</v>
      </c>
      <c r="F1865" s="7" t="s">
        <v>2390</v>
      </c>
      <c r="G1865" s="25"/>
      <c r="H1865" s="1"/>
      <c r="I1865" s="5"/>
      <c r="J1865" s="5"/>
      <c r="K1865" s="1"/>
      <c r="L1865" s="5"/>
      <c r="M1865" s="5"/>
      <c r="N1865" s="26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>
        <f>1000*37.232</f>
        <v>37232</v>
      </c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37">
        <f>BQ1865+BP1865+BO1865+BN1865+BM1865+BG1865+BF1865+BC1865+AY1865+AS1865+AM1865+AL1865+AK1865+AF1865+AE1865+AD1865+AC1865+AB1865+BK1865+BL1865+AA1865+Z1865+Y1865+X1865+V1865+U1865+T1865+S1865+R1865+Q1865+P1865+O1865+N1865+M1865+L1865+K1865+J1865+I1865+H1865+G1865+AX1865+W1865</f>
        <v>37232</v>
      </c>
    </row>
    <row r="1866" spans="1:70" hidden="1">
      <c r="A1866" s="6" t="s">
        <v>2715</v>
      </c>
      <c r="B1866" s="6" t="s">
        <v>2716</v>
      </c>
      <c r="C1866" s="6" t="s">
        <v>7</v>
      </c>
      <c r="D1866" s="6" t="s">
        <v>8180</v>
      </c>
      <c r="E1866" s="6" t="s">
        <v>13</v>
      </c>
      <c r="F1866" s="6" t="s">
        <v>2390</v>
      </c>
      <c r="G1866" s="6"/>
      <c r="H1866" s="1"/>
      <c r="I1866" s="5"/>
      <c r="J1866" s="5"/>
      <c r="K1866" s="1"/>
      <c r="L1866" s="5"/>
      <c r="M1866" s="5"/>
      <c r="N1866" s="26"/>
      <c r="O1866" s="1"/>
      <c r="P1866" s="1"/>
      <c r="Q1866" s="1"/>
      <c r="R1866" s="1"/>
      <c r="S1866" s="1"/>
      <c r="T1866" s="1"/>
      <c r="U1866" s="1"/>
      <c r="V1866" s="5"/>
      <c r="W1866" s="5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37" t="e">
        <f>BQ1866+BP1866+BO1866+BN1866+BM1866+#REF!+#REF!+BG1866+BF1866+#REF!+BC1866+#REF!+#REF!+AY1866+#REF!+#REF!+#REF!+#REF!+AS1866+#REF!+#REF!+#REF!+#REF!+AM1866+AK1866+#REF!+#REF!+#REF!+AF1866+AD1866+AC1866+AB1866+BL1866+AA1866+Z1866+Y1866+X1866+U1866+T1866+S1866+R1866+Q1866+P1866+O1866+N1866+M1866+L1866+K1866+J1866+I1866+H1866</f>
        <v>#REF!</v>
      </c>
    </row>
    <row r="1867" spans="1:70">
      <c r="A1867" s="7" t="s">
        <v>2717</v>
      </c>
      <c r="B1867" s="7" t="s">
        <v>2718</v>
      </c>
      <c r="C1867" s="7" t="s">
        <v>7</v>
      </c>
      <c r="D1867" s="7" t="s">
        <v>8180</v>
      </c>
      <c r="E1867" s="7" t="s">
        <v>9</v>
      </c>
      <c r="F1867" s="7" t="s">
        <v>2390</v>
      </c>
      <c r="G1867" s="25"/>
      <c r="H1867" s="1"/>
      <c r="I1867" s="1"/>
      <c r="J1867" s="1"/>
      <c r="K1867" s="1"/>
      <c r="L1867" s="5"/>
      <c r="M1867" s="5"/>
      <c r="N1867" s="26"/>
      <c r="O1867" s="1"/>
      <c r="P1867" s="1">
        <f>1000*538.28553</f>
        <v>538285.53</v>
      </c>
      <c r="Q1867" s="1"/>
      <c r="R1867" s="1"/>
      <c r="S1867" s="1"/>
      <c r="T1867" s="1"/>
      <c r="U1867" s="1">
        <v>8000</v>
      </c>
      <c r="V1867" s="1"/>
      <c r="W1867" s="1">
        <f>1000*126.456264966233</f>
        <v>126456.26496623299</v>
      </c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>
        <f>1000*107.323</f>
        <v>107323</v>
      </c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37">
        <f>BQ1867+BP1867+BO1867+BN1867+BM1867+BG1867+BF1867+BC1867+AY1867+AS1867+AM1867+AL1867+AK1867+AF1867+AE1867+AD1867+AC1867+AB1867+BK1867+BL1867+AA1867+Z1867+Y1867+X1867+V1867+U1867+T1867+S1867+R1867+Q1867+P1867+O1867+N1867+M1867+L1867+K1867+J1867+I1867+H1867+G1867+AX1867+W1867</f>
        <v>780064.79496623296</v>
      </c>
    </row>
    <row r="1868" spans="1:70" hidden="1">
      <c r="A1868" s="6" t="s">
        <v>3069</v>
      </c>
      <c r="B1868" s="6" t="s">
        <v>3070</v>
      </c>
      <c r="C1868" s="6" t="s">
        <v>151</v>
      </c>
      <c r="D1868" s="6"/>
      <c r="E1868" s="6" t="s">
        <v>152</v>
      </c>
      <c r="F1868" s="6" t="s">
        <v>2390</v>
      </c>
      <c r="G1868" s="6"/>
      <c r="H1868" s="1"/>
      <c r="I1868" s="5"/>
      <c r="J1868" s="5"/>
      <c r="K1868" s="1"/>
      <c r="L1868" s="5"/>
      <c r="M1868" s="5"/>
      <c r="N1868" s="26"/>
      <c r="O1868" s="1"/>
      <c r="P1868" s="1"/>
      <c r="Q1868" s="1"/>
      <c r="R1868" s="1"/>
      <c r="S1868" s="1"/>
      <c r="T1868" s="1"/>
      <c r="U1868" s="1"/>
      <c r="V1868" s="5"/>
      <c r="W1868" s="5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37" t="e">
        <f>BQ1868+BP1868+BO1868+BN1868+BM1868+#REF!+#REF!+BG1868+BF1868+#REF!+BC1868+#REF!+#REF!+AY1868+#REF!+#REF!+#REF!+#REF!+AS1868+#REF!+#REF!+#REF!+#REF!+AM1868+AK1868+#REF!+#REF!+#REF!+AF1868+AD1868+AC1868+AB1868+BL1868+AA1868+Z1868+Y1868+X1868+U1868+T1868+S1868+R1868+Q1868+P1868+O1868+N1868+M1868+L1868+K1868+J1868+I1868+H1868</f>
        <v>#REF!</v>
      </c>
    </row>
    <row r="1869" spans="1:70" hidden="1">
      <c r="A1869" s="6" t="s">
        <v>6769</v>
      </c>
      <c r="B1869" s="6" t="s">
        <v>6770</v>
      </c>
      <c r="C1869" s="6" t="s">
        <v>151</v>
      </c>
      <c r="D1869" s="6"/>
      <c r="E1869" s="6" t="s">
        <v>8186</v>
      </c>
      <c r="F1869" s="6" t="s">
        <v>2390</v>
      </c>
      <c r="G1869" s="6"/>
      <c r="H1869" s="1"/>
      <c r="I1869" s="5"/>
      <c r="J1869" s="5"/>
      <c r="K1869" s="1"/>
      <c r="L1869" s="5"/>
      <c r="M1869" s="5"/>
      <c r="N1869" s="26"/>
      <c r="O1869" s="1"/>
      <c r="P1869" s="1"/>
      <c r="Q1869" s="1"/>
      <c r="R1869" s="1"/>
      <c r="S1869" s="1"/>
      <c r="T1869" s="1"/>
      <c r="U1869" s="1"/>
      <c r="V1869" s="5"/>
      <c r="W1869" s="5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37" t="e">
        <f>BQ1869+BP1869+BO1869+BN1869+BM1869+#REF!+#REF!+BG1869+BF1869+#REF!+BC1869+#REF!+#REF!+AY1869+#REF!+#REF!+#REF!+#REF!+AS1869+#REF!+#REF!+#REF!+#REF!+AM1869+AK1869+#REF!+#REF!+#REF!+AF1869+AD1869+AC1869+AB1869+BL1869+AA1869+Z1869+Y1869+X1869+U1869+T1869+S1869+R1869+Q1869+P1869+O1869+N1869+M1869+L1869+K1869+J1869+I1869+H1869</f>
        <v>#REF!</v>
      </c>
    </row>
    <row r="1870" spans="1:70">
      <c r="A1870" s="7" t="s">
        <v>2719</v>
      </c>
      <c r="B1870" s="7" t="s">
        <v>2720</v>
      </c>
      <c r="C1870" s="7" t="s">
        <v>7</v>
      </c>
      <c r="D1870" s="7" t="s">
        <v>8180</v>
      </c>
      <c r="E1870" s="7" t="s">
        <v>21</v>
      </c>
      <c r="F1870" s="7" t="s">
        <v>2390</v>
      </c>
      <c r="G1870" s="25"/>
      <c r="H1870" s="1"/>
      <c r="I1870" s="5"/>
      <c r="J1870" s="5"/>
      <c r="K1870" s="1"/>
      <c r="L1870" s="5"/>
      <c r="M1870" s="5"/>
      <c r="N1870" s="26"/>
      <c r="O1870" s="1"/>
      <c r="P1870" s="1"/>
      <c r="Q1870" s="1"/>
      <c r="R1870" s="1"/>
      <c r="S1870" s="1"/>
      <c r="T1870" s="1"/>
      <c r="U1870" s="1">
        <v>2000</v>
      </c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37">
        <f>BQ1870+BP1870+BO1870+BN1870+BM1870+BG1870+BF1870+BC1870+AY1870+AS1870+AM1870+AL1870+AK1870+AF1870+AE1870+AD1870+AC1870+AB1870+BK1870+BL1870+AA1870+Z1870+Y1870+X1870+V1870+U1870+T1870+S1870+R1870+Q1870+P1870+O1870+N1870+M1870+L1870+K1870+J1870+I1870+H1870+G1870+AX1870+W1870</f>
        <v>2000</v>
      </c>
    </row>
    <row r="1871" spans="1:70" hidden="1">
      <c r="A1871" s="6" t="s">
        <v>3071</v>
      </c>
      <c r="B1871" s="6" t="s">
        <v>7805</v>
      </c>
      <c r="C1871" s="6" t="s">
        <v>151</v>
      </c>
      <c r="D1871" s="6"/>
      <c r="E1871" s="6" t="s">
        <v>152</v>
      </c>
      <c r="F1871" s="6" t="s">
        <v>2390</v>
      </c>
      <c r="G1871" s="6"/>
      <c r="H1871" s="1"/>
      <c r="I1871" s="5"/>
      <c r="J1871" s="5"/>
      <c r="K1871" s="1"/>
      <c r="L1871" s="5"/>
      <c r="M1871" s="5"/>
      <c r="N1871" s="26"/>
      <c r="O1871" s="1"/>
      <c r="P1871" s="1"/>
      <c r="Q1871" s="1"/>
      <c r="R1871" s="1"/>
      <c r="S1871" s="1"/>
      <c r="T1871" s="1"/>
      <c r="U1871" s="1"/>
      <c r="V1871" s="5"/>
      <c r="W1871" s="5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37" t="e">
        <f>BQ1871+BP1871+BO1871+BN1871+BM1871+#REF!+#REF!+BG1871+BF1871+#REF!+BC1871+#REF!+#REF!+AY1871+#REF!+#REF!+#REF!+#REF!+AS1871+#REF!+#REF!+#REF!+#REF!+AM1871+AK1871+#REF!+#REF!+#REF!+AF1871+AD1871+AC1871+AB1871+BL1871+AA1871+Z1871+Y1871+X1871+U1871+T1871+S1871+R1871+Q1871+P1871+O1871+N1871+M1871+L1871+K1871+J1871+I1871+H1871</f>
        <v>#REF!</v>
      </c>
    </row>
    <row r="1872" spans="1:70" hidden="1">
      <c r="A1872" s="6" t="s">
        <v>7332</v>
      </c>
      <c r="B1872" s="6" t="s">
        <v>7806</v>
      </c>
      <c r="C1872" s="6" t="s">
        <v>151</v>
      </c>
      <c r="D1872" s="6"/>
      <c r="E1872" s="6" t="s">
        <v>8199</v>
      </c>
      <c r="F1872" s="6" t="s">
        <v>2390</v>
      </c>
      <c r="G1872" s="6"/>
      <c r="H1872" s="1"/>
      <c r="I1872" s="5"/>
      <c r="J1872" s="5"/>
      <c r="K1872" s="1"/>
      <c r="L1872" s="5"/>
      <c r="M1872" s="5"/>
      <c r="N1872" s="26"/>
      <c r="O1872" s="1"/>
      <c r="P1872" s="1"/>
      <c r="Q1872" s="1"/>
      <c r="R1872" s="1"/>
      <c r="S1872" s="1"/>
      <c r="T1872" s="1"/>
      <c r="U1872" s="1"/>
      <c r="V1872" s="5"/>
      <c r="W1872" s="5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37" t="e">
        <f>BQ1872+BP1872+BO1872+BN1872+BM1872+#REF!+#REF!+BG1872+BF1872+#REF!+BC1872+#REF!+#REF!+AY1872+#REF!+#REF!+#REF!+#REF!+AS1872+#REF!+#REF!+#REF!+#REF!+AM1872+AK1872+#REF!+#REF!+#REF!+AF1872+AD1872+AC1872+AB1872+BL1872+AA1872+Z1872+Y1872+X1872+U1872+T1872+S1872+R1872+Q1872+P1872+O1872+N1872+M1872+L1872+K1872+J1872+I1872+H1872</f>
        <v>#REF!</v>
      </c>
    </row>
    <row r="1873" spans="1:70" hidden="1">
      <c r="A1873" s="6" t="s">
        <v>7214</v>
      </c>
      <c r="B1873" s="6" t="s">
        <v>7414</v>
      </c>
      <c r="C1873" s="6" t="s">
        <v>7</v>
      </c>
      <c r="D1873" s="6" t="s">
        <v>8180</v>
      </c>
      <c r="E1873" s="6" t="s">
        <v>8195</v>
      </c>
      <c r="F1873" s="6" t="s">
        <v>2390</v>
      </c>
      <c r="G1873" s="6"/>
      <c r="H1873" s="1"/>
      <c r="I1873" s="5"/>
      <c r="J1873" s="5"/>
      <c r="K1873" s="1"/>
      <c r="L1873" s="5"/>
      <c r="M1873" s="5"/>
      <c r="N1873" s="26"/>
      <c r="O1873" s="1"/>
      <c r="P1873" s="1"/>
      <c r="Q1873" s="1"/>
      <c r="R1873" s="1"/>
      <c r="S1873" s="1"/>
      <c r="T1873" s="1"/>
      <c r="U1873" s="1"/>
      <c r="V1873" s="5"/>
      <c r="W1873" s="5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37" t="e">
        <f>BQ1873+BP1873+BO1873+BN1873+BM1873+#REF!+#REF!+BG1873+BF1873+#REF!+BC1873+#REF!+#REF!+AY1873+#REF!+#REF!+#REF!+#REF!+AS1873+#REF!+#REF!+#REF!+#REF!+AM1873+AK1873+#REF!+#REF!+#REF!+AF1873+AD1873+AC1873+AB1873+BL1873+AA1873+Z1873+Y1873+X1873+U1873+T1873+S1873+R1873+Q1873+P1873+O1873+N1873+M1873+L1873+K1873+J1873+I1873+H1873</f>
        <v>#REF!</v>
      </c>
    </row>
    <row r="1874" spans="1:70" hidden="1">
      <c r="A1874" s="6" t="s">
        <v>7215</v>
      </c>
      <c r="B1874" s="6" t="s">
        <v>7415</v>
      </c>
      <c r="C1874" s="6" t="s">
        <v>7</v>
      </c>
      <c r="D1874" s="6" t="s">
        <v>8180</v>
      </c>
      <c r="E1874" s="6" t="s">
        <v>8195</v>
      </c>
      <c r="F1874" s="6" t="s">
        <v>2390</v>
      </c>
      <c r="G1874" s="6"/>
      <c r="H1874" s="1"/>
      <c r="I1874" s="5"/>
      <c r="J1874" s="5"/>
      <c r="K1874" s="1"/>
      <c r="L1874" s="5"/>
      <c r="M1874" s="5"/>
      <c r="N1874" s="26"/>
      <c r="O1874" s="1"/>
      <c r="P1874" s="1"/>
      <c r="Q1874" s="1"/>
      <c r="R1874" s="1"/>
      <c r="S1874" s="1"/>
      <c r="T1874" s="1"/>
      <c r="U1874" s="1"/>
      <c r="V1874" s="5"/>
      <c r="W1874" s="5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37" t="e">
        <f>BQ1874+BP1874+BO1874+BN1874+BM1874+#REF!+#REF!+BG1874+BF1874+#REF!+BC1874+#REF!+#REF!+AY1874+#REF!+#REF!+#REF!+#REF!+AS1874+#REF!+#REF!+#REF!+#REF!+AM1874+AK1874+#REF!+#REF!+#REF!+AF1874+AD1874+AC1874+AB1874+BL1874+AA1874+Z1874+Y1874+X1874+U1874+T1874+S1874+R1874+Q1874+P1874+O1874+N1874+M1874+L1874+K1874+J1874+I1874+H1874</f>
        <v>#REF!</v>
      </c>
    </row>
    <row r="1875" spans="1:70">
      <c r="A1875" s="7" t="s">
        <v>2721</v>
      </c>
      <c r="B1875" s="7" t="s">
        <v>2722</v>
      </c>
      <c r="C1875" s="7" t="s">
        <v>7</v>
      </c>
      <c r="D1875" s="7" t="s">
        <v>8180</v>
      </c>
      <c r="E1875" s="7" t="s">
        <v>21</v>
      </c>
      <c r="F1875" s="7" t="s">
        <v>2390</v>
      </c>
      <c r="G1875" s="25"/>
      <c r="H1875" s="1"/>
      <c r="I1875" s="5"/>
      <c r="J1875" s="1"/>
      <c r="K1875" s="1"/>
      <c r="L1875" s="5"/>
      <c r="M1875" s="5"/>
      <c r="N1875" s="26"/>
      <c r="O1875" s="1"/>
      <c r="P1875" s="1">
        <f>1000*85.958024</f>
        <v>85958.02399999999</v>
      </c>
      <c r="Q1875" s="1"/>
      <c r="R1875" s="1"/>
      <c r="S1875" s="1"/>
      <c r="T1875" s="1"/>
      <c r="U1875" s="1">
        <v>3000</v>
      </c>
      <c r="V1875" s="1"/>
      <c r="W1875" s="1">
        <f>1000*73.1832001506713</f>
        <v>73183.200150671299</v>
      </c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37">
        <f>BQ1875+BP1875+BO1875+BN1875+BM1875+BG1875+BF1875+BC1875+AY1875+AS1875+AM1875+AL1875+AK1875+AF1875+AE1875+AD1875+AC1875+AB1875+BK1875+BL1875+AA1875+Z1875+Y1875+X1875+V1875+U1875+T1875+S1875+R1875+Q1875+P1875+O1875+N1875+M1875+L1875+K1875+J1875+I1875+H1875+G1875+AX1875+W1875</f>
        <v>162141.22415067127</v>
      </c>
    </row>
    <row r="1876" spans="1:70" hidden="1">
      <c r="A1876" s="7" t="s">
        <v>2723</v>
      </c>
      <c r="B1876" s="7" t="s">
        <v>2724</v>
      </c>
      <c r="C1876" s="7" t="s">
        <v>7</v>
      </c>
      <c r="D1876" s="7" t="s">
        <v>8180</v>
      </c>
      <c r="E1876" s="7" t="s">
        <v>21</v>
      </c>
      <c r="F1876" s="7" t="s">
        <v>2390</v>
      </c>
      <c r="G1876" s="25"/>
      <c r="H1876" s="1"/>
      <c r="I1876" s="5"/>
      <c r="J1876" s="5"/>
      <c r="K1876" s="1"/>
      <c r="L1876" s="5"/>
      <c r="M1876" s="5"/>
      <c r="N1876" s="26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37">
        <f t="shared" ref="BR1876" si="27">BQ1876+BP1876+BO1876+BN1876+BM1876+BG1876+BF1876+BC1876+AY1876+AS1876+AM1876+AL1876+AK1876+AF1876+AE1876+AD1876+AC1876+AB1876+++BK1876+BL1876+AA1876+Z1876+Y1876+X1876+V1876+U1876+T1876+S1876+R1876+Q1876+P1876+O1876+N1876+M1876+L1876+K1876+J1876+I1876+H1876+G1876</f>
        <v>0</v>
      </c>
    </row>
    <row r="1877" spans="1:70" hidden="1">
      <c r="A1877" s="6" t="s">
        <v>2725</v>
      </c>
      <c r="B1877" s="6" t="s">
        <v>2726</v>
      </c>
      <c r="C1877" s="6" t="s">
        <v>7</v>
      </c>
      <c r="D1877" s="6" t="s">
        <v>18</v>
      </c>
      <c r="E1877" s="6" t="s">
        <v>21</v>
      </c>
      <c r="F1877" s="6" t="s">
        <v>2390</v>
      </c>
      <c r="G1877" s="6"/>
      <c r="H1877" s="1"/>
      <c r="I1877" s="5"/>
      <c r="J1877" s="5"/>
      <c r="K1877" s="1"/>
      <c r="L1877" s="5"/>
      <c r="M1877" s="5"/>
      <c r="N1877" s="26"/>
      <c r="O1877" s="1"/>
      <c r="P1877" s="1"/>
      <c r="Q1877" s="1"/>
      <c r="R1877" s="1"/>
      <c r="S1877" s="1"/>
      <c r="T1877" s="1"/>
      <c r="U1877" s="1"/>
      <c r="V1877" s="5"/>
      <c r="W1877" s="5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37" t="e">
        <f>BQ1877+BP1877+BO1877+BN1877+BM1877+#REF!+#REF!+BG1877+BF1877+#REF!+BC1877+#REF!+#REF!+AY1877+#REF!+#REF!+#REF!+#REF!+AS1877+#REF!+#REF!+#REF!+#REF!+AM1877+AK1877+#REF!+#REF!+#REF!+AF1877+AD1877+AC1877+AB1877+BL1877+AA1877+Z1877+Y1877+X1877+U1877+T1877+S1877+R1877+Q1877+P1877+O1877+N1877+M1877+L1877+K1877+J1877+I1877+H1877</f>
        <v>#REF!</v>
      </c>
    </row>
    <row r="1878" spans="1:70" hidden="1">
      <c r="A1878" s="6" t="s">
        <v>2727</v>
      </c>
      <c r="B1878" s="6" t="s">
        <v>2728</v>
      </c>
      <c r="C1878" s="6" t="s">
        <v>7</v>
      </c>
      <c r="D1878" s="6" t="s">
        <v>18</v>
      </c>
      <c r="E1878" s="6" t="s">
        <v>21</v>
      </c>
      <c r="F1878" s="6" t="s">
        <v>2390</v>
      </c>
      <c r="G1878" s="6"/>
      <c r="H1878" s="1"/>
      <c r="I1878" s="5"/>
      <c r="J1878" s="5"/>
      <c r="K1878" s="1"/>
      <c r="L1878" s="5"/>
      <c r="M1878" s="5"/>
      <c r="N1878" s="26"/>
      <c r="O1878" s="1"/>
      <c r="P1878" s="1"/>
      <c r="Q1878" s="1"/>
      <c r="R1878" s="1"/>
      <c r="S1878" s="1"/>
      <c r="T1878" s="1"/>
      <c r="U1878" s="1"/>
      <c r="V1878" s="5"/>
      <c r="W1878" s="5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37" t="e">
        <f>BQ1878+BP1878+BO1878+BN1878+BM1878+#REF!+#REF!+BG1878+BF1878+#REF!+BC1878+#REF!+#REF!+AY1878+#REF!+#REF!+#REF!+#REF!+AS1878+#REF!+#REF!+#REF!+#REF!+AM1878+AK1878+#REF!+#REF!+#REF!+AF1878+AD1878+AC1878+AB1878+BL1878+AA1878+Z1878+Y1878+X1878+U1878+T1878+S1878+R1878+Q1878+P1878+O1878+N1878+M1878+L1878+K1878+J1878+I1878+H1878</f>
        <v>#REF!</v>
      </c>
    </row>
    <row r="1879" spans="1:70" hidden="1">
      <c r="A1879" s="6" t="s">
        <v>2729</v>
      </c>
      <c r="B1879" s="6" t="s">
        <v>2730</v>
      </c>
      <c r="C1879" s="6" t="s">
        <v>7</v>
      </c>
      <c r="D1879" s="6" t="s">
        <v>18</v>
      </c>
      <c r="E1879" s="6" t="s">
        <v>21</v>
      </c>
      <c r="F1879" s="6" t="s">
        <v>2390</v>
      </c>
      <c r="G1879" s="6"/>
      <c r="H1879" s="1"/>
      <c r="I1879" s="5"/>
      <c r="J1879" s="5"/>
      <c r="K1879" s="1"/>
      <c r="L1879" s="5"/>
      <c r="M1879" s="5"/>
      <c r="N1879" s="26"/>
      <c r="O1879" s="1"/>
      <c r="P1879" s="1"/>
      <c r="Q1879" s="1"/>
      <c r="R1879" s="1"/>
      <c r="S1879" s="1"/>
      <c r="T1879" s="1"/>
      <c r="U1879" s="1"/>
      <c r="V1879" s="5"/>
      <c r="W1879" s="5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37" t="e">
        <f>BQ1879+BP1879+BO1879+BN1879+BM1879+#REF!+#REF!+BG1879+BF1879+#REF!+BC1879+#REF!+#REF!+AY1879+#REF!+#REF!+#REF!+#REF!+AS1879+#REF!+#REF!+#REF!+#REF!+AM1879+AK1879+#REF!+#REF!+#REF!+AF1879+AD1879+AC1879+AB1879+BL1879+AA1879+Z1879+Y1879+X1879+U1879+T1879+S1879+R1879+Q1879+P1879+O1879+N1879+M1879+L1879+K1879+J1879+I1879+H1879</f>
        <v>#REF!</v>
      </c>
    </row>
    <row r="1880" spans="1:70" hidden="1">
      <c r="A1880" s="6" t="s">
        <v>2731</v>
      </c>
      <c r="B1880" s="6" t="s">
        <v>2732</v>
      </c>
      <c r="C1880" s="6" t="s">
        <v>7</v>
      </c>
      <c r="D1880" s="6" t="s">
        <v>18</v>
      </c>
      <c r="E1880" s="6" t="s">
        <v>13</v>
      </c>
      <c r="F1880" s="6" t="s">
        <v>2390</v>
      </c>
      <c r="G1880" s="6"/>
      <c r="H1880" s="1"/>
      <c r="I1880" s="5"/>
      <c r="J1880" s="5"/>
      <c r="K1880" s="1"/>
      <c r="L1880" s="5"/>
      <c r="M1880" s="5"/>
      <c r="N1880" s="26"/>
      <c r="O1880" s="1"/>
      <c r="P1880" s="1"/>
      <c r="Q1880" s="1"/>
      <c r="R1880" s="1"/>
      <c r="S1880" s="1"/>
      <c r="T1880" s="1"/>
      <c r="U1880" s="1"/>
      <c r="V1880" s="5"/>
      <c r="W1880" s="5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37" t="e">
        <f>BQ1880+BP1880+BO1880+BN1880+BM1880+#REF!+#REF!+BG1880+BF1880+#REF!+BC1880+#REF!+#REF!+AY1880+#REF!+#REF!+#REF!+#REF!+AS1880+#REF!+#REF!+#REF!+#REF!+AM1880+AK1880+#REF!+#REF!+#REF!+AF1880+AD1880+AC1880+AB1880+BL1880+AA1880+Z1880+Y1880+X1880+U1880+T1880+S1880+R1880+Q1880+P1880+O1880+N1880+M1880+L1880+K1880+J1880+I1880+H1880</f>
        <v>#REF!</v>
      </c>
    </row>
    <row r="1881" spans="1:70" hidden="1">
      <c r="A1881" s="6" t="s">
        <v>2733</v>
      </c>
      <c r="B1881" s="6" t="s">
        <v>2734</v>
      </c>
      <c r="C1881" s="6" t="s">
        <v>7</v>
      </c>
      <c r="D1881" s="6" t="s">
        <v>18</v>
      </c>
      <c r="E1881" s="6" t="s">
        <v>13</v>
      </c>
      <c r="F1881" s="6" t="s">
        <v>2390</v>
      </c>
      <c r="G1881" s="6"/>
      <c r="H1881" s="1"/>
      <c r="I1881" s="5"/>
      <c r="J1881" s="5"/>
      <c r="K1881" s="1"/>
      <c r="L1881" s="5"/>
      <c r="M1881" s="5"/>
      <c r="N1881" s="26"/>
      <c r="O1881" s="1"/>
      <c r="P1881" s="1"/>
      <c r="Q1881" s="1"/>
      <c r="R1881" s="1"/>
      <c r="S1881" s="1"/>
      <c r="T1881" s="1"/>
      <c r="U1881" s="1"/>
      <c r="V1881" s="5"/>
      <c r="W1881" s="5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37" t="e">
        <f>BQ1881+BP1881+BO1881+BN1881+BM1881+#REF!+#REF!+BG1881+BF1881+#REF!+BC1881+#REF!+#REF!+AY1881+#REF!+#REF!+#REF!+#REF!+AS1881+#REF!+#REF!+#REF!+#REF!+AM1881+AK1881+#REF!+#REF!+#REF!+AF1881+AD1881+AC1881+AB1881+BL1881+AA1881+Z1881+Y1881+X1881+U1881+T1881+S1881+R1881+Q1881+P1881+O1881+N1881+M1881+L1881+K1881+J1881+I1881+H1881</f>
        <v>#REF!</v>
      </c>
    </row>
    <row r="1882" spans="1:70" hidden="1">
      <c r="A1882" s="6" t="s">
        <v>2735</v>
      </c>
      <c r="B1882" s="6" t="s">
        <v>2736</v>
      </c>
      <c r="C1882" s="6" t="s">
        <v>7</v>
      </c>
      <c r="D1882" s="6" t="s">
        <v>18</v>
      </c>
      <c r="E1882" s="6" t="s">
        <v>13</v>
      </c>
      <c r="F1882" s="6" t="s">
        <v>2390</v>
      </c>
      <c r="G1882" s="6"/>
      <c r="H1882" s="1"/>
      <c r="I1882" s="5"/>
      <c r="J1882" s="5"/>
      <c r="K1882" s="1"/>
      <c r="L1882" s="5"/>
      <c r="M1882" s="5"/>
      <c r="N1882" s="26"/>
      <c r="O1882" s="1"/>
      <c r="P1882" s="1"/>
      <c r="Q1882" s="1"/>
      <c r="R1882" s="1"/>
      <c r="S1882" s="1"/>
      <c r="T1882" s="1"/>
      <c r="U1882" s="1"/>
      <c r="V1882" s="5"/>
      <c r="W1882" s="5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37" t="e">
        <f>BQ1882+BP1882+BO1882+BN1882+BM1882+#REF!+#REF!+BG1882+BF1882+#REF!+BC1882+#REF!+#REF!+AY1882+#REF!+#REF!+#REF!+#REF!+AS1882+#REF!+#REF!+#REF!+#REF!+AM1882+AK1882+#REF!+#REF!+#REF!+AF1882+AD1882+AC1882+AB1882+BL1882+AA1882+Z1882+Y1882+X1882+U1882+T1882+S1882+R1882+Q1882+P1882+O1882+N1882+M1882+L1882+K1882+J1882+I1882+H1882</f>
        <v>#REF!</v>
      </c>
    </row>
    <row r="1883" spans="1:70" hidden="1">
      <c r="A1883" s="6" t="s">
        <v>3072</v>
      </c>
      <c r="B1883" s="6" t="s">
        <v>3073</v>
      </c>
      <c r="C1883" s="6" t="s">
        <v>151</v>
      </c>
      <c r="D1883" s="6"/>
      <c r="E1883" s="6" t="s">
        <v>152</v>
      </c>
      <c r="F1883" s="6" t="s">
        <v>2390</v>
      </c>
      <c r="G1883" s="6"/>
      <c r="H1883" s="1"/>
      <c r="I1883" s="5"/>
      <c r="J1883" s="5"/>
      <c r="K1883" s="1"/>
      <c r="L1883" s="5"/>
      <c r="M1883" s="5"/>
      <c r="N1883" s="26"/>
      <c r="O1883" s="1"/>
      <c r="P1883" s="1"/>
      <c r="Q1883" s="1"/>
      <c r="R1883" s="1"/>
      <c r="S1883" s="1"/>
      <c r="T1883" s="1"/>
      <c r="U1883" s="1"/>
      <c r="V1883" s="5"/>
      <c r="W1883" s="5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37" t="e">
        <f>BQ1883+BP1883+BO1883+BN1883+BM1883+#REF!+#REF!+BG1883+BF1883+#REF!+BC1883+#REF!+#REF!+AY1883+#REF!+#REF!+#REF!+#REF!+AS1883+#REF!+#REF!+#REF!+#REF!+AM1883+AK1883+#REF!+#REF!+#REF!+AF1883+AD1883+AC1883+AB1883+BL1883+AA1883+Z1883+Y1883+X1883+U1883+T1883+S1883+R1883+Q1883+P1883+O1883+N1883+M1883+L1883+K1883+J1883+I1883+H1883</f>
        <v>#REF!</v>
      </c>
    </row>
    <row r="1884" spans="1:70" hidden="1">
      <c r="A1884" s="6" t="s">
        <v>6771</v>
      </c>
      <c r="B1884" s="6" t="s">
        <v>7807</v>
      </c>
      <c r="C1884" s="6" t="s">
        <v>151</v>
      </c>
      <c r="D1884" s="6"/>
      <c r="E1884" s="6" t="s">
        <v>8186</v>
      </c>
      <c r="F1884" s="6" t="s">
        <v>2390</v>
      </c>
      <c r="G1884" s="6"/>
      <c r="H1884" s="1"/>
      <c r="I1884" s="5"/>
      <c r="J1884" s="5"/>
      <c r="K1884" s="1"/>
      <c r="L1884" s="5"/>
      <c r="M1884" s="5"/>
      <c r="N1884" s="26"/>
      <c r="O1884" s="1"/>
      <c r="P1884" s="1"/>
      <c r="Q1884" s="1"/>
      <c r="R1884" s="1"/>
      <c r="S1884" s="1"/>
      <c r="T1884" s="1"/>
      <c r="U1884" s="1"/>
      <c r="V1884" s="5"/>
      <c r="W1884" s="5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37" t="e">
        <f>BQ1884+BP1884+BO1884+BN1884+BM1884+#REF!+#REF!+BG1884+BF1884+#REF!+BC1884+#REF!+#REF!+AY1884+#REF!+#REF!+#REF!+#REF!+AS1884+#REF!+#REF!+#REF!+#REF!+AM1884+AK1884+#REF!+#REF!+#REF!+AF1884+AD1884+AC1884+AB1884+BL1884+AA1884+Z1884+Y1884+X1884+U1884+T1884+S1884+R1884+Q1884+P1884+O1884+N1884+M1884+L1884+K1884+J1884+I1884+H1884</f>
        <v>#REF!</v>
      </c>
    </row>
    <row r="1885" spans="1:70" hidden="1">
      <c r="A1885" s="6" t="s">
        <v>3074</v>
      </c>
      <c r="B1885" s="6" t="s">
        <v>3075</v>
      </c>
      <c r="C1885" s="6" t="s">
        <v>151</v>
      </c>
      <c r="D1885" s="6"/>
      <c r="E1885" s="6" t="s">
        <v>152</v>
      </c>
      <c r="F1885" s="6" t="s">
        <v>2390</v>
      </c>
      <c r="G1885" s="6"/>
      <c r="H1885" s="1"/>
      <c r="I1885" s="5"/>
      <c r="J1885" s="5"/>
      <c r="K1885" s="1"/>
      <c r="L1885" s="5"/>
      <c r="M1885" s="5"/>
      <c r="N1885" s="26"/>
      <c r="O1885" s="1"/>
      <c r="P1885" s="1"/>
      <c r="Q1885" s="1"/>
      <c r="R1885" s="1"/>
      <c r="S1885" s="1"/>
      <c r="T1885" s="1"/>
      <c r="U1885" s="1"/>
      <c r="V1885" s="5"/>
      <c r="W1885" s="5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37" t="e">
        <f>BQ1885+BP1885+BO1885+BN1885+BM1885+#REF!+#REF!+BG1885+BF1885+#REF!+BC1885+#REF!+#REF!+AY1885+#REF!+#REF!+#REF!+#REF!+AS1885+#REF!+#REF!+#REF!+#REF!+AM1885+AK1885+#REF!+#REF!+#REF!+AF1885+AD1885+AC1885+AB1885+BL1885+AA1885+Z1885+Y1885+X1885+U1885+T1885+S1885+R1885+Q1885+P1885+O1885+N1885+M1885+L1885+K1885+J1885+I1885+H1885</f>
        <v>#REF!</v>
      </c>
    </row>
    <row r="1886" spans="1:70" hidden="1">
      <c r="A1886" s="6" t="s">
        <v>3076</v>
      </c>
      <c r="B1886" s="6" t="s">
        <v>3077</v>
      </c>
      <c r="C1886" s="6" t="s">
        <v>151</v>
      </c>
      <c r="D1886" s="6"/>
      <c r="E1886" s="6" t="s">
        <v>152</v>
      </c>
      <c r="F1886" s="6" t="s">
        <v>2390</v>
      </c>
      <c r="G1886" s="6"/>
      <c r="H1886" s="1"/>
      <c r="I1886" s="5"/>
      <c r="J1886" s="5"/>
      <c r="K1886" s="1"/>
      <c r="L1886" s="5"/>
      <c r="M1886" s="5"/>
      <c r="N1886" s="26"/>
      <c r="O1886" s="1"/>
      <c r="P1886" s="1"/>
      <c r="Q1886" s="1"/>
      <c r="R1886" s="1"/>
      <c r="S1886" s="1"/>
      <c r="T1886" s="1"/>
      <c r="U1886" s="1"/>
      <c r="V1886" s="5"/>
      <c r="W1886" s="5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37" t="e">
        <f>BQ1886+BP1886+BO1886+BN1886+BM1886+#REF!+#REF!+BG1886+BF1886+#REF!+BC1886+#REF!+#REF!+AY1886+#REF!+#REF!+#REF!+#REF!+AS1886+#REF!+#REF!+#REF!+#REF!+AM1886+AK1886+#REF!+#REF!+#REF!+AF1886+AD1886+AC1886+AB1886+BL1886+AA1886+Z1886+Y1886+X1886+U1886+T1886+S1886+R1886+Q1886+P1886+O1886+N1886+M1886+L1886+K1886+J1886+I1886+H1886</f>
        <v>#REF!</v>
      </c>
    </row>
    <row r="1887" spans="1:70" hidden="1">
      <c r="A1887" s="6" t="s">
        <v>3078</v>
      </c>
      <c r="B1887" s="6" t="s">
        <v>3079</v>
      </c>
      <c r="C1887" s="6" t="s">
        <v>151</v>
      </c>
      <c r="D1887" s="6"/>
      <c r="E1887" s="6" t="s">
        <v>152</v>
      </c>
      <c r="F1887" s="6" t="s">
        <v>2390</v>
      </c>
      <c r="G1887" s="6"/>
      <c r="H1887" s="1"/>
      <c r="I1887" s="5"/>
      <c r="J1887" s="5"/>
      <c r="K1887" s="1"/>
      <c r="L1887" s="5"/>
      <c r="M1887" s="5"/>
      <c r="N1887" s="26"/>
      <c r="O1887" s="1"/>
      <c r="P1887" s="1"/>
      <c r="Q1887" s="1"/>
      <c r="R1887" s="1"/>
      <c r="S1887" s="1"/>
      <c r="T1887" s="1"/>
      <c r="U1887" s="1"/>
      <c r="V1887" s="5"/>
      <c r="W1887" s="5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37" t="e">
        <f>BQ1887+BP1887+BO1887+BN1887+BM1887+#REF!+#REF!+BG1887+BF1887+#REF!+BC1887+#REF!+#REF!+AY1887+#REF!+#REF!+#REF!+#REF!+AS1887+#REF!+#REF!+#REF!+#REF!+AM1887+AK1887+#REF!+#REF!+#REF!+AF1887+AD1887+AC1887+AB1887+BL1887+AA1887+Z1887+Y1887+X1887+U1887+T1887+S1887+R1887+Q1887+P1887+O1887+N1887+M1887+L1887+K1887+J1887+I1887+H1887</f>
        <v>#REF!</v>
      </c>
    </row>
    <row r="1888" spans="1:70" hidden="1">
      <c r="A1888" s="6" t="s">
        <v>3080</v>
      </c>
      <c r="B1888" s="6" t="s">
        <v>3081</v>
      </c>
      <c r="C1888" s="6" t="s">
        <v>151</v>
      </c>
      <c r="D1888" s="6"/>
      <c r="E1888" s="6" t="s">
        <v>152</v>
      </c>
      <c r="F1888" s="6" t="s">
        <v>2390</v>
      </c>
      <c r="G1888" s="6"/>
      <c r="H1888" s="1"/>
      <c r="I1888" s="5"/>
      <c r="J1888" s="5"/>
      <c r="K1888" s="1"/>
      <c r="L1888" s="5"/>
      <c r="M1888" s="5"/>
      <c r="N1888" s="26"/>
      <c r="O1888" s="1"/>
      <c r="P1888" s="1"/>
      <c r="Q1888" s="1"/>
      <c r="R1888" s="1"/>
      <c r="S1888" s="1"/>
      <c r="T1888" s="1"/>
      <c r="U1888" s="1"/>
      <c r="V1888" s="5"/>
      <c r="W1888" s="5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37" t="e">
        <f>BQ1888+BP1888+BO1888+BN1888+BM1888+#REF!+#REF!+BG1888+BF1888+#REF!+BC1888+#REF!+#REF!+AY1888+#REF!+#REF!+#REF!+#REF!+AS1888+#REF!+#REF!+#REF!+#REF!+AM1888+AK1888+#REF!+#REF!+#REF!+AF1888+AD1888+AC1888+AB1888+BL1888+AA1888+Z1888+Y1888+X1888+U1888+T1888+S1888+R1888+Q1888+P1888+O1888+N1888+M1888+L1888+K1888+J1888+I1888+H1888</f>
        <v>#REF!</v>
      </c>
    </row>
    <row r="1889" spans="1:70" hidden="1">
      <c r="A1889" s="6" t="s">
        <v>3082</v>
      </c>
      <c r="B1889" s="6" t="s">
        <v>3083</v>
      </c>
      <c r="C1889" s="6" t="s">
        <v>151</v>
      </c>
      <c r="D1889" s="6"/>
      <c r="E1889" s="6" t="s">
        <v>152</v>
      </c>
      <c r="F1889" s="6" t="s">
        <v>2390</v>
      </c>
      <c r="G1889" s="6"/>
      <c r="H1889" s="1"/>
      <c r="I1889" s="5"/>
      <c r="J1889" s="5"/>
      <c r="K1889" s="1"/>
      <c r="L1889" s="5"/>
      <c r="M1889" s="5"/>
      <c r="N1889" s="26"/>
      <c r="O1889" s="1"/>
      <c r="P1889" s="1"/>
      <c r="Q1889" s="1"/>
      <c r="R1889" s="1"/>
      <c r="S1889" s="1"/>
      <c r="T1889" s="1"/>
      <c r="U1889" s="1"/>
      <c r="V1889" s="5"/>
      <c r="W1889" s="5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37" t="e">
        <f>BQ1889+BP1889+BO1889+BN1889+BM1889+#REF!+#REF!+BG1889+BF1889+#REF!+BC1889+#REF!+#REF!+AY1889+#REF!+#REF!+#REF!+#REF!+AS1889+#REF!+#REF!+#REF!+#REF!+AM1889+AK1889+#REF!+#REF!+#REF!+AF1889+AD1889+AC1889+AB1889+BL1889+AA1889+Z1889+Y1889+X1889+U1889+T1889+S1889+R1889+Q1889+P1889+O1889+N1889+M1889+L1889+K1889+J1889+I1889+H1889</f>
        <v>#REF!</v>
      </c>
    </row>
    <row r="1890" spans="1:70" hidden="1">
      <c r="A1890" s="6" t="s">
        <v>3084</v>
      </c>
      <c r="B1890" s="6" t="s">
        <v>3085</v>
      </c>
      <c r="C1890" s="6" t="s">
        <v>151</v>
      </c>
      <c r="D1890" s="6"/>
      <c r="E1890" s="6" t="s">
        <v>152</v>
      </c>
      <c r="F1890" s="6" t="s">
        <v>2390</v>
      </c>
      <c r="G1890" s="6"/>
      <c r="H1890" s="1"/>
      <c r="I1890" s="5"/>
      <c r="J1890" s="5"/>
      <c r="K1890" s="1"/>
      <c r="L1890" s="5"/>
      <c r="M1890" s="5"/>
      <c r="N1890" s="26"/>
      <c r="O1890" s="1"/>
      <c r="P1890" s="1"/>
      <c r="Q1890" s="1"/>
      <c r="R1890" s="1"/>
      <c r="S1890" s="1"/>
      <c r="T1890" s="1"/>
      <c r="U1890" s="1"/>
      <c r="V1890" s="5"/>
      <c r="W1890" s="5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37" t="e">
        <f>BQ1890+BP1890+BO1890+BN1890+BM1890+#REF!+#REF!+BG1890+BF1890+#REF!+BC1890+#REF!+#REF!+AY1890+#REF!+#REF!+#REF!+#REF!+AS1890+#REF!+#REF!+#REF!+#REF!+AM1890+AK1890+#REF!+#REF!+#REF!+AF1890+AD1890+AC1890+AB1890+BL1890+AA1890+Z1890+Y1890+X1890+U1890+T1890+S1890+R1890+Q1890+P1890+O1890+N1890+M1890+L1890+K1890+J1890+I1890+H1890</f>
        <v>#REF!</v>
      </c>
    </row>
    <row r="1891" spans="1:70" hidden="1">
      <c r="A1891" s="6" t="s">
        <v>6772</v>
      </c>
      <c r="B1891" s="6" t="s">
        <v>7808</v>
      </c>
      <c r="C1891" s="6" t="s">
        <v>151</v>
      </c>
      <c r="D1891" s="6"/>
      <c r="E1891" s="6" t="s">
        <v>8186</v>
      </c>
      <c r="F1891" s="6" t="s">
        <v>2390</v>
      </c>
      <c r="G1891" s="6"/>
      <c r="H1891" s="1"/>
      <c r="I1891" s="5"/>
      <c r="J1891" s="5"/>
      <c r="K1891" s="1"/>
      <c r="L1891" s="5"/>
      <c r="M1891" s="5"/>
      <c r="N1891" s="26"/>
      <c r="O1891" s="1"/>
      <c r="P1891" s="1"/>
      <c r="Q1891" s="1"/>
      <c r="R1891" s="1"/>
      <c r="S1891" s="1"/>
      <c r="T1891" s="1"/>
      <c r="U1891" s="1"/>
      <c r="V1891" s="5"/>
      <c r="W1891" s="5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37" t="e">
        <f>BQ1891+BP1891+BO1891+BN1891+BM1891+#REF!+#REF!+BG1891+BF1891+#REF!+BC1891+#REF!+#REF!+AY1891+#REF!+#REF!+#REF!+#REF!+AS1891+#REF!+#REF!+#REF!+#REF!+AM1891+AK1891+#REF!+#REF!+#REF!+AF1891+AD1891+AC1891+AB1891+BL1891+AA1891+Z1891+Y1891+X1891+U1891+T1891+S1891+R1891+Q1891+P1891+O1891+N1891+M1891+L1891+K1891+J1891+I1891+H1891</f>
        <v>#REF!</v>
      </c>
    </row>
    <row r="1892" spans="1:70" hidden="1">
      <c r="A1892" s="6" t="s">
        <v>3086</v>
      </c>
      <c r="B1892" s="6" t="s">
        <v>3087</v>
      </c>
      <c r="C1892" s="6" t="s">
        <v>151</v>
      </c>
      <c r="D1892" s="6"/>
      <c r="E1892" s="6" t="s">
        <v>152</v>
      </c>
      <c r="F1892" s="6" t="s">
        <v>2390</v>
      </c>
      <c r="G1892" s="6"/>
      <c r="H1892" s="1"/>
      <c r="I1892" s="5"/>
      <c r="J1892" s="5"/>
      <c r="K1892" s="1"/>
      <c r="L1892" s="5"/>
      <c r="M1892" s="5"/>
      <c r="N1892" s="26"/>
      <c r="O1892" s="1"/>
      <c r="P1892" s="1"/>
      <c r="Q1892" s="1"/>
      <c r="R1892" s="1"/>
      <c r="S1892" s="1"/>
      <c r="T1892" s="1"/>
      <c r="U1892" s="1"/>
      <c r="V1892" s="5"/>
      <c r="W1892" s="5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37" t="e">
        <f>BQ1892+BP1892+BO1892+BN1892+BM1892+#REF!+#REF!+BG1892+BF1892+#REF!+BC1892+#REF!+#REF!+AY1892+#REF!+#REF!+#REF!+#REF!+AS1892+#REF!+#REF!+#REF!+#REF!+AM1892+AK1892+#REF!+#REF!+#REF!+AF1892+AD1892+AC1892+AB1892+BL1892+AA1892+Z1892+Y1892+X1892+U1892+T1892+S1892+R1892+Q1892+P1892+O1892+N1892+M1892+L1892+K1892+J1892+I1892+H1892</f>
        <v>#REF!</v>
      </c>
    </row>
    <row r="1893" spans="1:70" hidden="1">
      <c r="A1893" s="6" t="s">
        <v>3088</v>
      </c>
      <c r="B1893" s="6" t="s">
        <v>3089</v>
      </c>
      <c r="C1893" s="6" t="s">
        <v>151</v>
      </c>
      <c r="D1893" s="6"/>
      <c r="E1893" s="6" t="s">
        <v>152</v>
      </c>
      <c r="F1893" s="6" t="s">
        <v>2390</v>
      </c>
      <c r="G1893" s="6"/>
      <c r="H1893" s="1"/>
      <c r="I1893" s="5"/>
      <c r="J1893" s="5"/>
      <c r="K1893" s="1"/>
      <c r="L1893" s="5"/>
      <c r="M1893" s="5"/>
      <c r="N1893" s="26"/>
      <c r="O1893" s="1"/>
      <c r="P1893" s="1"/>
      <c r="Q1893" s="1"/>
      <c r="R1893" s="1"/>
      <c r="S1893" s="1"/>
      <c r="T1893" s="1"/>
      <c r="U1893" s="1"/>
      <c r="V1893" s="5"/>
      <c r="W1893" s="5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37" t="e">
        <f>BQ1893+BP1893+BO1893+BN1893+BM1893+#REF!+#REF!+BG1893+BF1893+#REF!+BC1893+#REF!+#REF!+AY1893+#REF!+#REF!+#REF!+#REF!+AS1893+#REF!+#REF!+#REF!+#REF!+AM1893+AK1893+#REF!+#REF!+#REF!+AF1893+AD1893+AC1893+AB1893+BL1893+AA1893+Z1893+Y1893+X1893+U1893+T1893+S1893+R1893+Q1893+P1893+O1893+N1893+M1893+L1893+K1893+J1893+I1893+H1893</f>
        <v>#REF!</v>
      </c>
    </row>
    <row r="1894" spans="1:70" hidden="1">
      <c r="A1894" s="6" t="s">
        <v>6773</v>
      </c>
      <c r="B1894" s="6" t="s">
        <v>7809</v>
      </c>
      <c r="C1894" s="6" t="s">
        <v>151</v>
      </c>
      <c r="D1894" s="6"/>
      <c r="E1894" s="6" t="s">
        <v>8186</v>
      </c>
      <c r="F1894" s="6" t="s">
        <v>2390</v>
      </c>
      <c r="G1894" s="6"/>
      <c r="H1894" s="1"/>
      <c r="I1894" s="5"/>
      <c r="J1894" s="5"/>
      <c r="K1894" s="1"/>
      <c r="L1894" s="5"/>
      <c r="M1894" s="5"/>
      <c r="N1894" s="26"/>
      <c r="O1894" s="1"/>
      <c r="P1894" s="1"/>
      <c r="Q1894" s="1"/>
      <c r="R1894" s="1"/>
      <c r="S1894" s="1"/>
      <c r="T1894" s="1"/>
      <c r="U1894" s="1"/>
      <c r="V1894" s="5"/>
      <c r="W1894" s="5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37" t="e">
        <f>BQ1894+BP1894+BO1894+BN1894+BM1894+#REF!+#REF!+BG1894+BF1894+#REF!+BC1894+#REF!+#REF!+AY1894+#REF!+#REF!+#REF!+#REF!+AS1894+#REF!+#REF!+#REF!+#REF!+AM1894+AK1894+#REF!+#REF!+#REF!+AF1894+AD1894+AC1894+AB1894+BL1894+AA1894+Z1894+Y1894+X1894+U1894+T1894+S1894+R1894+Q1894+P1894+O1894+N1894+M1894+L1894+K1894+J1894+I1894+H1894</f>
        <v>#REF!</v>
      </c>
    </row>
    <row r="1895" spans="1:70" hidden="1">
      <c r="A1895" s="6" t="s">
        <v>6774</v>
      </c>
      <c r="B1895" s="6" t="s">
        <v>7810</v>
      </c>
      <c r="C1895" s="6" t="s">
        <v>151</v>
      </c>
      <c r="D1895" s="6"/>
      <c r="E1895" s="6" t="s">
        <v>8192</v>
      </c>
      <c r="F1895" s="6" t="s">
        <v>2390</v>
      </c>
      <c r="G1895" s="6"/>
      <c r="H1895" s="1"/>
      <c r="I1895" s="5"/>
      <c r="J1895" s="5"/>
      <c r="K1895" s="1"/>
      <c r="L1895" s="5"/>
      <c r="M1895" s="5"/>
      <c r="N1895" s="26"/>
      <c r="O1895" s="1"/>
      <c r="P1895" s="1"/>
      <c r="Q1895" s="1"/>
      <c r="R1895" s="1"/>
      <c r="S1895" s="1"/>
      <c r="T1895" s="1"/>
      <c r="U1895" s="1"/>
      <c r="V1895" s="5"/>
      <c r="W1895" s="5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37" t="e">
        <f>BQ1895+BP1895+BO1895+BN1895+BM1895+#REF!+#REF!+BG1895+BF1895+#REF!+BC1895+#REF!+#REF!+AY1895+#REF!+#REF!+#REF!+#REF!+AS1895+#REF!+#REF!+#REF!+#REF!+AM1895+AK1895+#REF!+#REF!+#REF!+AF1895+AD1895+AC1895+AB1895+BL1895+AA1895+Z1895+Y1895+X1895+U1895+T1895+S1895+R1895+Q1895+P1895+O1895+N1895+M1895+L1895+K1895+J1895+I1895+H1895</f>
        <v>#REF!</v>
      </c>
    </row>
    <row r="1896" spans="1:70" hidden="1">
      <c r="A1896" s="6" t="s">
        <v>6775</v>
      </c>
      <c r="B1896" s="6" t="s">
        <v>7811</v>
      </c>
      <c r="C1896" s="6" t="s">
        <v>151</v>
      </c>
      <c r="D1896" s="6"/>
      <c r="E1896" s="6" t="s">
        <v>8192</v>
      </c>
      <c r="F1896" s="6" t="s">
        <v>2390</v>
      </c>
      <c r="G1896" s="6"/>
      <c r="H1896" s="1"/>
      <c r="I1896" s="5"/>
      <c r="J1896" s="5"/>
      <c r="K1896" s="1"/>
      <c r="L1896" s="5"/>
      <c r="M1896" s="5"/>
      <c r="N1896" s="26"/>
      <c r="O1896" s="1"/>
      <c r="P1896" s="1"/>
      <c r="Q1896" s="1"/>
      <c r="R1896" s="1"/>
      <c r="S1896" s="1"/>
      <c r="T1896" s="1"/>
      <c r="U1896" s="1"/>
      <c r="V1896" s="5"/>
      <c r="W1896" s="5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37" t="e">
        <f>BQ1896+BP1896+BO1896+BN1896+BM1896+#REF!+#REF!+BG1896+BF1896+#REF!+BC1896+#REF!+#REF!+AY1896+#REF!+#REF!+#REF!+#REF!+AS1896+#REF!+#REF!+#REF!+#REF!+AM1896+AK1896+#REF!+#REF!+#REF!+AF1896+AD1896+AC1896+AB1896+BL1896+AA1896+Z1896+Y1896+X1896+U1896+T1896+S1896+R1896+Q1896+P1896+O1896+N1896+M1896+L1896+K1896+J1896+I1896+H1896</f>
        <v>#REF!</v>
      </c>
    </row>
    <row r="1897" spans="1:70" hidden="1">
      <c r="A1897" s="6" t="s">
        <v>2737</v>
      </c>
      <c r="B1897" s="6" t="s">
        <v>2738</v>
      </c>
      <c r="C1897" s="6" t="s">
        <v>7</v>
      </c>
      <c r="D1897" s="6" t="s">
        <v>18</v>
      </c>
      <c r="E1897" s="6" t="s">
        <v>13</v>
      </c>
      <c r="F1897" s="6" t="s">
        <v>2390</v>
      </c>
      <c r="G1897" s="6"/>
      <c r="H1897" s="1"/>
      <c r="I1897" s="5"/>
      <c r="J1897" s="5"/>
      <c r="K1897" s="1"/>
      <c r="L1897" s="5"/>
      <c r="M1897" s="5"/>
      <c r="N1897" s="26"/>
      <c r="O1897" s="1"/>
      <c r="P1897" s="1"/>
      <c r="Q1897" s="1"/>
      <c r="R1897" s="1"/>
      <c r="S1897" s="1"/>
      <c r="T1897" s="1"/>
      <c r="U1897" s="1"/>
      <c r="V1897" s="5"/>
      <c r="W1897" s="5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37" t="e">
        <f>BQ1897+BP1897+BO1897+BN1897+BM1897+#REF!+#REF!+BG1897+BF1897+#REF!+BC1897+#REF!+#REF!+AY1897+#REF!+#REF!+#REF!+#REF!+AS1897+#REF!+#REF!+#REF!+#REF!+AM1897+AK1897+#REF!+#REF!+#REF!+AF1897+AD1897+AC1897+AB1897+BL1897+AA1897+Z1897+Y1897+X1897+U1897+T1897+S1897+R1897+Q1897+P1897+O1897+N1897+M1897+L1897+K1897+J1897+I1897+H1897</f>
        <v>#REF!</v>
      </c>
    </row>
    <row r="1898" spans="1:70" hidden="1">
      <c r="A1898" s="6" t="s">
        <v>2739</v>
      </c>
      <c r="B1898" s="6" t="s">
        <v>2740</v>
      </c>
      <c r="C1898" s="6" t="s">
        <v>7</v>
      </c>
      <c r="D1898" s="6" t="s">
        <v>18</v>
      </c>
      <c r="E1898" s="6" t="s">
        <v>13</v>
      </c>
      <c r="F1898" s="6" t="s">
        <v>2390</v>
      </c>
      <c r="G1898" s="6"/>
      <c r="H1898" s="1"/>
      <c r="I1898" s="5"/>
      <c r="J1898" s="5"/>
      <c r="K1898" s="1"/>
      <c r="L1898" s="5"/>
      <c r="M1898" s="5"/>
      <c r="N1898" s="26"/>
      <c r="O1898" s="1"/>
      <c r="P1898" s="1"/>
      <c r="Q1898" s="1"/>
      <c r="R1898" s="1"/>
      <c r="S1898" s="1"/>
      <c r="T1898" s="1"/>
      <c r="U1898" s="1"/>
      <c r="V1898" s="5"/>
      <c r="W1898" s="5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37" t="e">
        <f>BQ1898+BP1898+BO1898+BN1898+BM1898+#REF!+#REF!+BG1898+BF1898+#REF!+BC1898+#REF!+#REF!+AY1898+#REF!+#REF!+#REF!+#REF!+AS1898+#REF!+#REF!+#REF!+#REF!+AM1898+AK1898+#REF!+#REF!+#REF!+AF1898+AD1898+AC1898+AB1898+BL1898+AA1898+Z1898+Y1898+X1898+U1898+T1898+S1898+R1898+Q1898+P1898+O1898+N1898+M1898+L1898+K1898+J1898+I1898+H1898</f>
        <v>#REF!</v>
      </c>
    </row>
    <row r="1899" spans="1:70" hidden="1">
      <c r="A1899" s="6" t="s">
        <v>2741</v>
      </c>
      <c r="B1899" s="6" t="s">
        <v>2742</v>
      </c>
      <c r="C1899" s="6" t="s">
        <v>7</v>
      </c>
      <c r="D1899" s="6" t="s">
        <v>18</v>
      </c>
      <c r="E1899" s="6" t="s">
        <v>13</v>
      </c>
      <c r="F1899" s="6" t="s">
        <v>2390</v>
      </c>
      <c r="G1899" s="6"/>
      <c r="H1899" s="1"/>
      <c r="I1899" s="5"/>
      <c r="J1899" s="5"/>
      <c r="K1899" s="1"/>
      <c r="L1899" s="5"/>
      <c r="M1899" s="5"/>
      <c r="N1899" s="26"/>
      <c r="O1899" s="1"/>
      <c r="P1899" s="1"/>
      <c r="Q1899" s="1"/>
      <c r="R1899" s="1"/>
      <c r="S1899" s="1"/>
      <c r="T1899" s="1"/>
      <c r="U1899" s="1"/>
      <c r="V1899" s="5"/>
      <c r="W1899" s="5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37" t="e">
        <f>BQ1899+BP1899+BO1899+BN1899+BM1899+#REF!+#REF!+BG1899+BF1899+#REF!+BC1899+#REF!+#REF!+AY1899+#REF!+#REF!+#REF!+#REF!+AS1899+#REF!+#REF!+#REF!+#REF!+AM1899+AK1899+#REF!+#REF!+#REF!+AF1899+AD1899+AC1899+AB1899+BL1899+AA1899+Z1899+Y1899+X1899+U1899+T1899+S1899+R1899+Q1899+P1899+O1899+N1899+M1899+L1899+K1899+J1899+I1899+H1899</f>
        <v>#REF!</v>
      </c>
    </row>
    <row r="1900" spans="1:70" hidden="1">
      <c r="A1900" s="6" t="s">
        <v>2743</v>
      </c>
      <c r="B1900" s="6" t="s">
        <v>2744</v>
      </c>
      <c r="C1900" s="6" t="s">
        <v>7</v>
      </c>
      <c r="D1900" s="6" t="s">
        <v>18</v>
      </c>
      <c r="E1900" s="6" t="s">
        <v>13</v>
      </c>
      <c r="F1900" s="6" t="s">
        <v>2390</v>
      </c>
      <c r="G1900" s="6"/>
      <c r="H1900" s="1"/>
      <c r="I1900" s="5"/>
      <c r="J1900" s="5"/>
      <c r="K1900" s="1"/>
      <c r="L1900" s="5"/>
      <c r="M1900" s="5"/>
      <c r="N1900" s="26"/>
      <c r="O1900" s="1"/>
      <c r="P1900" s="1"/>
      <c r="Q1900" s="1"/>
      <c r="R1900" s="1"/>
      <c r="S1900" s="1"/>
      <c r="T1900" s="1"/>
      <c r="U1900" s="1"/>
      <c r="V1900" s="5"/>
      <c r="W1900" s="5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37" t="e">
        <f>BQ1900+BP1900+BO1900+BN1900+BM1900+#REF!+#REF!+BG1900+BF1900+#REF!+BC1900+#REF!+#REF!+AY1900+#REF!+#REF!+#REF!+#REF!+AS1900+#REF!+#REF!+#REF!+#REF!+AM1900+AK1900+#REF!+#REF!+#REF!+AF1900+AD1900+AC1900+AB1900+BL1900+AA1900+Z1900+Y1900+X1900+U1900+T1900+S1900+R1900+Q1900+P1900+O1900+N1900+M1900+L1900+K1900+J1900+I1900+H1900</f>
        <v>#REF!</v>
      </c>
    </row>
    <row r="1901" spans="1:70" hidden="1">
      <c r="A1901" s="6" t="s">
        <v>2745</v>
      </c>
      <c r="B1901" s="6" t="s">
        <v>2746</v>
      </c>
      <c r="C1901" s="6" t="s">
        <v>7</v>
      </c>
      <c r="D1901" s="6" t="s">
        <v>18</v>
      </c>
      <c r="E1901" s="6" t="s">
        <v>13</v>
      </c>
      <c r="F1901" s="6" t="s">
        <v>2390</v>
      </c>
      <c r="G1901" s="6"/>
      <c r="H1901" s="1"/>
      <c r="I1901" s="5"/>
      <c r="J1901" s="5"/>
      <c r="K1901" s="1"/>
      <c r="L1901" s="5"/>
      <c r="M1901" s="5"/>
      <c r="N1901" s="26"/>
      <c r="O1901" s="1"/>
      <c r="P1901" s="1"/>
      <c r="Q1901" s="1"/>
      <c r="R1901" s="1"/>
      <c r="S1901" s="1"/>
      <c r="T1901" s="1"/>
      <c r="U1901" s="1"/>
      <c r="V1901" s="5"/>
      <c r="W1901" s="5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37" t="e">
        <f>BQ1901+BP1901+BO1901+BN1901+BM1901+#REF!+#REF!+BG1901+BF1901+#REF!+BC1901+#REF!+#REF!+AY1901+#REF!+#REF!+#REF!+#REF!+AS1901+#REF!+#REF!+#REF!+#REF!+AM1901+AK1901+#REF!+#REF!+#REF!+AF1901+AD1901+AC1901+AB1901+BL1901+AA1901+Z1901+Y1901+X1901+U1901+T1901+S1901+R1901+Q1901+P1901+O1901+N1901+M1901+L1901+K1901+J1901+I1901+H1901</f>
        <v>#REF!</v>
      </c>
    </row>
    <row r="1902" spans="1:70" hidden="1">
      <c r="A1902" s="6" t="s">
        <v>2747</v>
      </c>
      <c r="B1902" s="6" t="s">
        <v>2748</v>
      </c>
      <c r="C1902" s="6" t="s">
        <v>7</v>
      </c>
      <c r="D1902" s="6" t="s">
        <v>18</v>
      </c>
      <c r="E1902" s="6" t="s">
        <v>21</v>
      </c>
      <c r="F1902" s="6" t="s">
        <v>2390</v>
      </c>
      <c r="G1902" s="6"/>
      <c r="H1902" s="1"/>
      <c r="I1902" s="5"/>
      <c r="J1902" s="5"/>
      <c r="K1902" s="1"/>
      <c r="L1902" s="5"/>
      <c r="M1902" s="5"/>
      <c r="N1902" s="26"/>
      <c r="O1902" s="1"/>
      <c r="P1902" s="1"/>
      <c r="Q1902" s="1"/>
      <c r="R1902" s="1"/>
      <c r="S1902" s="1"/>
      <c r="T1902" s="1"/>
      <c r="U1902" s="1"/>
      <c r="V1902" s="5"/>
      <c r="W1902" s="5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37" t="e">
        <f>BQ1902+BP1902+BO1902+BN1902+BM1902+#REF!+#REF!+BG1902+BF1902+#REF!+BC1902+#REF!+#REF!+AY1902+#REF!+#REF!+#REF!+#REF!+AS1902+#REF!+#REF!+#REF!+#REF!+AM1902+AK1902+#REF!+#REF!+#REF!+AF1902+AD1902+AC1902+AB1902+BL1902+AA1902+Z1902+Y1902+X1902+U1902+T1902+S1902+R1902+Q1902+P1902+O1902+N1902+M1902+L1902+K1902+J1902+I1902+H1902</f>
        <v>#REF!</v>
      </c>
    </row>
    <row r="1903" spans="1:70" hidden="1">
      <c r="A1903" s="6" t="s">
        <v>2749</v>
      </c>
      <c r="B1903" s="6" t="s">
        <v>2750</v>
      </c>
      <c r="C1903" s="6" t="s">
        <v>7</v>
      </c>
      <c r="D1903" s="6" t="s">
        <v>67</v>
      </c>
      <c r="E1903" s="6" t="s">
        <v>67</v>
      </c>
      <c r="F1903" s="6" t="s">
        <v>2390</v>
      </c>
      <c r="G1903" s="6"/>
      <c r="H1903" s="1"/>
      <c r="I1903" s="5"/>
      <c r="J1903" s="5"/>
      <c r="K1903" s="1"/>
      <c r="L1903" s="5"/>
      <c r="M1903" s="5"/>
      <c r="N1903" s="26"/>
      <c r="O1903" s="1"/>
      <c r="P1903" s="1"/>
      <c r="Q1903" s="1"/>
      <c r="R1903" s="1"/>
      <c r="S1903" s="1"/>
      <c r="T1903" s="1"/>
      <c r="U1903" s="1"/>
      <c r="V1903" s="5"/>
      <c r="W1903" s="5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37" t="e">
        <f>BQ1903+BP1903+BO1903+BN1903+BM1903+#REF!+#REF!+BG1903+BF1903+#REF!+BC1903+#REF!+#REF!+AY1903+#REF!+#REF!+#REF!+#REF!+AS1903+#REF!+#REF!+#REF!+#REF!+AM1903+AK1903+#REF!+#REF!+#REF!+AF1903+AD1903+AC1903+AB1903+BL1903+AA1903+Z1903+Y1903+X1903+U1903+T1903+S1903+R1903+Q1903+P1903+O1903+N1903+M1903+L1903+K1903+J1903+I1903+H1903</f>
        <v>#REF!</v>
      </c>
    </row>
    <row r="1904" spans="1:70" hidden="1">
      <c r="A1904" s="6" t="s">
        <v>2751</v>
      </c>
      <c r="B1904" s="6" t="s">
        <v>2752</v>
      </c>
      <c r="C1904" s="6" t="s">
        <v>7</v>
      </c>
      <c r="D1904" s="6" t="s">
        <v>67</v>
      </c>
      <c r="E1904" s="6" t="s">
        <v>67</v>
      </c>
      <c r="F1904" s="6" t="s">
        <v>2390</v>
      </c>
      <c r="G1904" s="6"/>
      <c r="H1904" s="1"/>
      <c r="I1904" s="5"/>
      <c r="J1904" s="5"/>
      <c r="K1904" s="1"/>
      <c r="L1904" s="5"/>
      <c r="M1904" s="5"/>
      <c r="N1904" s="26"/>
      <c r="O1904" s="1"/>
      <c r="P1904" s="1"/>
      <c r="Q1904" s="1"/>
      <c r="R1904" s="1"/>
      <c r="S1904" s="1"/>
      <c r="T1904" s="1"/>
      <c r="U1904" s="1"/>
      <c r="V1904" s="5"/>
      <c r="W1904" s="5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37" t="e">
        <f>BQ1904+BP1904+BO1904+BN1904+BM1904+#REF!+#REF!+BG1904+BF1904+#REF!+BC1904+#REF!+#REF!+AY1904+#REF!+#REF!+#REF!+#REF!+AS1904+#REF!+#REF!+#REF!+#REF!+AM1904+AK1904+#REF!+#REF!+#REF!+AF1904+AD1904+AC1904+AB1904+BL1904+AA1904+Z1904+Y1904+X1904+U1904+T1904+S1904+R1904+Q1904+P1904+O1904+N1904+M1904+L1904+K1904+J1904+I1904+H1904</f>
        <v>#REF!</v>
      </c>
    </row>
    <row r="1905" spans="1:70" hidden="1">
      <c r="A1905" s="6" t="s">
        <v>3090</v>
      </c>
      <c r="B1905" s="6" t="s">
        <v>7812</v>
      </c>
      <c r="C1905" s="6" t="s">
        <v>151</v>
      </c>
      <c r="D1905" s="6"/>
      <c r="E1905" s="6" t="s">
        <v>152</v>
      </c>
      <c r="F1905" s="6" t="s">
        <v>2390</v>
      </c>
      <c r="G1905" s="6"/>
      <c r="H1905" s="1"/>
      <c r="I1905" s="5"/>
      <c r="J1905" s="5"/>
      <c r="K1905" s="1"/>
      <c r="L1905" s="5"/>
      <c r="M1905" s="5"/>
      <c r="N1905" s="26"/>
      <c r="O1905" s="1"/>
      <c r="P1905" s="1"/>
      <c r="Q1905" s="1"/>
      <c r="R1905" s="1"/>
      <c r="S1905" s="1"/>
      <c r="T1905" s="1"/>
      <c r="U1905" s="1"/>
      <c r="V1905" s="5"/>
      <c r="W1905" s="5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37" t="e">
        <f>BQ1905+BP1905+BO1905+BN1905+BM1905+#REF!+#REF!+BG1905+BF1905+#REF!+BC1905+#REF!+#REF!+AY1905+#REF!+#REF!+#REF!+#REF!+AS1905+#REF!+#REF!+#REF!+#REF!+AM1905+AK1905+#REF!+#REF!+#REF!+AF1905+AD1905+AC1905+AB1905+BL1905+AA1905+Z1905+Y1905+X1905+U1905+T1905+S1905+R1905+Q1905+P1905+O1905+N1905+M1905+L1905+K1905+J1905+I1905+H1905</f>
        <v>#REF!</v>
      </c>
    </row>
    <row r="1906" spans="1:70" hidden="1">
      <c r="A1906" s="6" t="s">
        <v>3091</v>
      </c>
      <c r="B1906" s="6" t="s">
        <v>3092</v>
      </c>
      <c r="C1906" s="6" t="s">
        <v>151</v>
      </c>
      <c r="D1906" s="6"/>
      <c r="E1906" s="6" t="s">
        <v>152</v>
      </c>
      <c r="F1906" s="6" t="s">
        <v>2390</v>
      </c>
      <c r="G1906" s="6"/>
      <c r="H1906" s="1"/>
      <c r="I1906" s="5"/>
      <c r="J1906" s="5"/>
      <c r="K1906" s="1"/>
      <c r="L1906" s="5"/>
      <c r="M1906" s="5"/>
      <c r="N1906" s="26"/>
      <c r="O1906" s="1"/>
      <c r="P1906" s="1"/>
      <c r="Q1906" s="1"/>
      <c r="R1906" s="1"/>
      <c r="S1906" s="1"/>
      <c r="T1906" s="1"/>
      <c r="U1906" s="1"/>
      <c r="V1906" s="5"/>
      <c r="W1906" s="5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37" t="e">
        <f>BQ1906+BP1906+BO1906+BN1906+BM1906+#REF!+#REF!+BG1906+BF1906+#REF!+BC1906+#REF!+#REF!+AY1906+#REF!+#REF!+#REF!+#REF!+AS1906+#REF!+#REF!+#REF!+#REF!+AM1906+AK1906+#REF!+#REF!+#REF!+AF1906+AD1906+AC1906+AB1906+BL1906+AA1906+Z1906+Y1906+X1906+U1906+T1906+S1906+R1906+Q1906+P1906+O1906+N1906+M1906+L1906+K1906+J1906+I1906+H1906</f>
        <v>#REF!</v>
      </c>
    </row>
    <row r="1907" spans="1:70" hidden="1">
      <c r="A1907" s="6" t="s">
        <v>6776</v>
      </c>
      <c r="B1907" s="6" t="s">
        <v>7813</v>
      </c>
      <c r="C1907" s="6" t="s">
        <v>151</v>
      </c>
      <c r="D1907" s="6"/>
      <c r="E1907" s="6" t="s">
        <v>8193</v>
      </c>
      <c r="F1907" s="6" t="s">
        <v>2390</v>
      </c>
      <c r="G1907" s="6"/>
      <c r="H1907" s="1"/>
      <c r="I1907" s="5"/>
      <c r="J1907" s="5"/>
      <c r="K1907" s="1"/>
      <c r="L1907" s="5"/>
      <c r="M1907" s="5"/>
      <c r="N1907" s="26"/>
      <c r="O1907" s="1"/>
      <c r="P1907" s="1"/>
      <c r="Q1907" s="1"/>
      <c r="R1907" s="1"/>
      <c r="S1907" s="1"/>
      <c r="T1907" s="1"/>
      <c r="U1907" s="1"/>
      <c r="V1907" s="5"/>
      <c r="W1907" s="5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37" t="e">
        <f>BQ1907+BP1907+BO1907+BN1907+BM1907+#REF!+#REF!+BG1907+BF1907+#REF!+BC1907+#REF!+#REF!+AY1907+#REF!+#REF!+#REF!+#REF!+AS1907+#REF!+#REF!+#REF!+#REF!+AM1907+AK1907+#REF!+#REF!+#REF!+AF1907+AD1907+AC1907+AB1907+BL1907+AA1907+Z1907+Y1907+X1907+U1907+T1907+S1907+R1907+Q1907+P1907+O1907+N1907+M1907+L1907+K1907+J1907+I1907+H1907</f>
        <v>#REF!</v>
      </c>
    </row>
    <row r="1908" spans="1:70" hidden="1">
      <c r="A1908" s="6" t="s">
        <v>3093</v>
      </c>
      <c r="B1908" s="6" t="s">
        <v>7814</v>
      </c>
      <c r="C1908" s="6" t="s">
        <v>151</v>
      </c>
      <c r="D1908" s="6"/>
      <c r="E1908" s="6" t="s">
        <v>152</v>
      </c>
      <c r="F1908" s="6" t="s">
        <v>2390</v>
      </c>
      <c r="G1908" s="6"/>
      <c r="H1908" s="1"/>
      <c r="I1908" s="5"/>
      <c r="J1908" s="5"/>
      <c r="K1908" s="1"/>
      <c r="L1908" s="5"/>
      <c r="M1908" s="5"/>
      <c r="N1908" s="26"/>
      <c r="O1908" s="1"/>
      <c r="P1908" s="1"/>
      <c r="Q1908" s="1"/>
      <c r="R1908" s="1"/>
      <c r="S1908" s="1"/>
      <c r="T1908" s="1"/>
      <c r="U1908" s="1"/>
      <c r="V1908" s="5"/>
      <c r="W1908" s="5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37" t="e">
        <f>BQ1908+BP1908+BO1908+BN1908+BM1908+#REF!+#REF!+BG1908+BF1908+#REF!+BC1908+#REF!+#REF!+AY1908+#REF!+#REF!+#REF!+#REF!+AS1908+#REF!+#REF!+#REF!+#REF!+AM1908+AK1908+#REF!+#REF!+#REF!+AF1908+AD1908+AC1908+AB1908+BL1908+AA1908+Z1908+Y1908+X1908+U1908+T1908+S1908+R1908+Q1908+P1908+O1908+N1908+M1908+L1908+K1908+J1908+I1908+H1908</f>
        <v>#REF!</v>
      </c>
    </row>
    <row r="1909" spans="1:70" hidden="1">
      <c r="A1909" s="6" t="s">
        <v>2753</v>
      </c>
      <c r="B1909" s="6" t="s">
        <v>2754</v>
      </c>
      <c r="C1909" s="6" t="s">
        <v>7</v>
      </c>
      <c r="D1909" s="6" t="s">
        <v>8180</v>
      </c>
      <c r="E1909" s="6" t="s">
        <v>13</v>
      </c>
      <c r="F1909" s="6" t="s">
        <v>2390</v>
      </c>
      <c r="G1909" s="6"/>
      <c r="H1909" s="1"/>
      <c r="I1909" s="5"/>
      <c r="J1909" s="5"/>
      <c r="K1909" s="1"/>
      <c r="L1909" s="5"/>
      <c r="M1909" s="5"/>
      <c r="N1909" s="26"/>
      <c r="O1909" s="1"/>
      <c r="P1909" s="1"/>
      <c r="Q1909" s="1"/>
      <c r="R1909" s="1"/>
      <c r="S1909" s="1"/>
      <c r="T1909" s="1"/>
      <c r="U1909" s="1"/>
      <c r="V1909" s="5"/>
      <c r="W1909" s="5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37" t="e">
        <f>BQ1909+BP1909+BO1909+BN1909+BM1909+#REF!+#REF!+BG1909+BF1909+#REF!+BC1909+#REF!+#REF!+AY1909+#REF!+#REF!+#REF!+#REF!+AS1909+#REF!+#REF!+#REF!+#REF!+AM1909+AK1909+#REF!+#REF!+#REF!+AF1909+AD1909+AC1909+AB1909+BL1909+AA1909+Z1909+Y1909+X1909+U1909+T1909+S1909+R1909+Q1909+P1909+O1909+N1909+M1909+L1909+K1909+J1909+I1909+H1909</f>
        <v>#REF!</v>
      </c>
    </row>
    <row r="1910" spans="1:70" hidden="1">
      <c r="A1910" s="6" t="s">
        <v>2755</v>
      </c>
      <c r="B1910" s="6" t="s">
        <v>2756</v>
      </c>
      <c r="C1910" s="6" t="s">
        <v>7</v>
      </c>
      <c r="D1910" s="6" t="s">
        <v>8180</v>
      </c>
      <c r="E1910" s="6" t="s">
        <v>21</v>
      </c>
      <c r="F1910" s="6" t="s">
        <v>2390</v>
      </c>
      <c r="G1910" s="6"/>
      <c r="H1910" s="1"/>
      <c r="I1910" s="5"/>
      <c r="J1910" s="5"/>
      <c r="K1910" s="1"/>
      <c r="L1910" s="5"/>
      <c r="M1910" s="5"/>
      <c r="N1910" s="26"/>
      <c r="O1910" s="1"/>
      <c r="P1910" s="1"/>
      <c r="Q1910" s="1"/>
      <c r="R1910" s="1"/>
      <c r="S1910" s="1"/>
      <c r="T1910" s="1"/>
      <c r="U1910" s="1"/>
      <c r="V1910" s="5"/>
      <c r="W1910" s="5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37" t="e">
        <f>BQ1910+BP1910+BO1910+BN1910+BM1910+#REF!+#REF!+BG1910+BF1910+#REF!+BC1910+#REF!+#REF!+AY1910+#REF!+#REF!+#REF!+#REF!+AS1910+#REF!+#REF!+#REF!+#REF!+AM1910+AK1910+#REF!+#REF!+#REF!+AF1910+AD1910+AC1910+AB1910+BL1910+AA1910+Z1910+Y1910+X1910+U1910+T1910+S1910+R1910+Q1910+P1910+O1910+N1910+M1910+L1910+K1910+J1910+I1910+H1910</f>
        <v>#REF!</v>
      </c>
    </row>
    <row r="1911" spans="1:70" hidden="1">
      <c r="A1911" s="6" t="s">
        <v>6777</v>
      </c>
      <c r="B1911" s="6" t="s">
        <v>6778</v>
      </c>
      <c r="C1911" s="6" t="s">
        <v>151</v>
      </c>
      <c r="D1911" s="6"/>
      <c r="E1911" s="6" t="s">
        <v>8192</v>
      </c>
      <c r="F1911" s="6" t="s">
        <v>2390</v>
      </c>
      <c r="G1911" s="6"/>
      <c r="H1911" s="1"/>
      <c r="I1911" s="5"/>
      <c r="J1911" s="5"/>
      <c r="K1911" s="1"/>
      <c r="L1911" s="5"/>
      <c r="M1911" s="5"/>
      <c r="N1911" s="26"/>
      <c r="O1911" s="1"/>
      <c r="P1911" s="1"/>
      <c r="Q1911" s="1"/>
      <c r="R1911" s="1"/>
      <c r="S1911" s="1"/>
      <c r="T1911" s="1"/>
      <c r="U1911" s="1"/>
      <c r="V1911" s="5"/>
      <c r="W1911" s="5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37" t="e">
        <f>BQ1911+BP1911+BO1911+BN1911+BM1911+#REF!+#REF!+BG1911+BF1911+#REF!+BC1911+#REF!+#REF!+AY1911+#REF!+#REF!+#REF!+#REF!+AS1911+#REF!+#REF!+#REF!+#REF!+AM1911+AK1911+#REF!+#REF!+#REF!+AF1911+AD1911+AC1911+AB1911+BL1911+AA1911+Z1911+Y1911+X1911+U1911+T1911+S1911+R1911+Q1911+P1911+O1911+N1911+M1911+L1911+K1911+J1911+I1911+H1911</f>
        <v>#REF!</v>
      </c>
    </row>
    <row r="1912" spans="1:70" hidden="1">
      <c r="A1912" s="6" t="s">
        <v>3094</v>
      </c>
      <c r="B1912" s="6" t="s">
        <v>7815</v>
      </c>
      <c r="C1912" s="6" t="s">
        <v>151</v>
      </c>
      <c r="D1912" s="6"/>
      <c r="E1912" s="6" t="s">
        <v>8202</v>
      </c>
      <c r="F1912" s="6" t="s">
        <v>2390</v>
      </c>
      <c r="G1912" s="6"/>
      <c r="H1912" s="1"/>
      <c r="I1912" s="5"/>
      <c r="J1912" s="5"/>
      <c r="K1912" s="1"/>
      <c r="L1912" s="5"/>
      <c r="M1912" s="5"/>
      <c r="N1912" s="26"/>
      <c r="O1912" s="1"/>
      <c r="P1912" s="1"/>
      <c r="Q1912" s="1"/>
      <c r="R1912" s="1"/>
      <c r="S1912" s="1"/>
      <c r="T1912" s="1"/>
      <c r="U1912" s="1"/>
      <c r="V1912" s="5"/>
      <c r="W1912" s="5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37" t="e">
        <f>BQ1912+BP1912+BO1912+BN1912+BM1912+#REF!+#REF!+BG1912+BF1912+#REF!+BC1912+#REF!+#REF!+AY1912+#REF!+#REF!+#REF!+#REF!+AS1912+#REF!+#REF!+#REF!+#REF!+AM1912+AK1912+#REF!+#REF!+#REF!+AF1912+AD1912+AC1912+AB1912+BL1912+AA1912+Z1912+Y1912+X1912+U1912+T1912+S1912+R1912+Q1912+P1912+O1912+N1912+M1912+L1912+K1912+J1912+I1912+H1912</f>
        <v>#REF!</v>
      </c>
    </row>
    <row r="1913" spans="1:70" hidden="1">
      <c r="A1913" s="6" t="s">
        <v>6779</v>
      </c>
      <c r="B1913" s="6" t="s">
        <v>7816</v>
      </c>
      <c r="C1913" s="6" t="s">
        <v>151</v>
      </c>
      <c r="D1913" s="6"/>
      <c r="E1913" s="6" t="s">
        <v>8192</v>
      </c>
      <c r="F1913" s="6" t="s">
        <v>2390</v>
      </c>
      <c r="G1913" s="6"/>
      <c r="H1913" s="1"/>
      <c r="I1913" s="5"/>
      <c r="J1913" s="5"/>
      <c r="K1913" s="1"/>
      <c r="L1913" s="5"/>
      <c r="M1913" s="5"/>
      <c r="N1913" s="26"/>
      <c r="O1913" s="1"/>
      <c r="P1913" s="1"/>
      <c r="Q1913" s="1"/>
      <c r="R1913" s="1"/>
      <c r="S1913" s="1"/>
      <c r="T1913" s="1"/>
      <c r="U1913" s="1"/>
      <c r="V1913" s="5"/>
      <c r="W1913" s="5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37" t="e">
        <f>BQ1913+BP1913+BO1913+BN1913+BM1913+#REF!+#REF!+BG1913+BF1913+#REF!+BC1913+#REF!+#REF!+AY1913+#REF!+#REF!+#REF!+#REF!+AS1913+#REF!+#REF!+#REF!+#REF!+AM1913+AK1913+#REF!+#REF!+#REF!+AF1913+AD1913+AC1913+AB1913+BL1913+AA1913+Z1913+Y1913+X1913+U1913+T1913+S1913+R1913+Q1913+P1913+O1913+N1913+M1913+L1913+K1913+J1913+I1913+H1913</f>
        <v>#REF!</v>
      </c>
    </row>
    <row r="1914" spans="1:70" hidden="1">
      <c r="A1914" s="7" t="s">
        <v>2757</v>
      </c>
      <c r="B1914" s="7" t="s">
        <v>2758</v>
      </c>
      <c r="C1914" s="7" t="s">
        <v>7</v>
      </c>
      <c r="D1914" s="7" t="s">
        <v>8180</v>
      </c>
      <c r="E1914" s="7" t="s">
        <v>21</v>
      </c>
      <c r="F1914" s="7" t="s">
        <v>2390</v>
      </c>
      <c r="G1914" s="25"/>
      <c r="H1914" s="1"/>
      <c r="I1914" s="5"/>
      <c r="J1914" s="5"/>
      <c r="K1914" s="1"/>
      <c r="L1914" s="5"/>
      <c r="M1914" s="5"/>
      <c r="N1914" s="26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37">
        <f>BQ1914+BP1914+BO1914+BN1914+BM1914+BG1914+BF1914+BC1914+AY1914+AS1914+AM1914+AL1914+AK1914+AF1914+AE1914+AD1914+AC1914+AB1914+++BK1914+BL1914+AA1914+Z1914+Y1914+X1914+V1914+U1914+T1914+S1914+R1914+Q1914+P1914+O1914+N1914+M1914+L1914+K1914+J1914+I1914+H1914+G1914</f>
        <v>0</v>
      </c>
    </row>
    <row r="1915" spans="1:70" hidden="1">
      <c r="A1915" s="6" t="s">
        <v>2759</v>
      </c>
      <c r="B1915" s="6" t="s">
        <v>2760</v>
      </c>
      <c r="C1915" s="6" t="s">
        <v>7</v>
      </c>
      <c r="D1915" s="6" t="s">
        <v>8180</v>
      </c>
      <c r="E1915" s="6" t="s">
        <v>21</v>
      </c>
      <c r="F1915" s="6" t="s">
        <v>2390</v>
      </c>
      <c r="G1915" s="6"/>
      <c r="H1915" s="1"/>
      <c r="I1915" s="5"/>
      <c r="J1915" s="5"/>
      <c r="K1915" s="1"/>
      <c r="L1915" s="5"/>
      <c r="M1915" s="5"/>
      <c r="N1915" s="26"/>
      <c r="O1915" s="1"/>
      <c r="P1915" s="1"/>
      <c r="Q1915" s="1"/>
      <c r="R1915" s="1"/>
      <c r="S1915" s="1"/>
      <c r="T1915" s="1"/>
      <c r="U1915" s="1"/>
      <c r="V1915" s="5"/>
      <c r="W1915" s="5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37" t="e">
        <f>BQ1915+BP1915+BO1915+BN1915+BM1915+#REF!+#REF!+BG1915+BF1915+#REF!+BC1915+#REF!+#REF!+AY1915+#REF!+#REF!+#REF!+#REF!+AS1915+#REF!+#REF!+#REF!+#REF!+AM1915+AK1915+#REF!+#REF!+#REF!+AF1915+AD1915+AC1915+AB1915+BL1915+AA1915+Z1915+Y1915+X1915+U1915+T1915+S1915+R1915+Q1915+P1915+O1915+N1915+M1915+L1915+K1915+J1915+I1915+H1915</f>
        <v>#REF!</v>
      </c>
    </row>
    <row r="1916" spans="1:70" hidden="1">
      <c r="A1916" s="6" t="s">
        <v>7333</v>
      </c>
      <c r="B1916" s="6" t="s">
        <v>7817</v>
      </c>
      <c r="C1916" s="6" t="s">
        <v>151</v>
      </c>
      <c r="D1916" s="6"/>
      <c r="E1916" s="6" t="s">
        <v>8199</v>
      </c>
      <c r="F1916" s="6" t="s">
        <v>2390</v>
      </c>
      <c r="G1916" s="6"/>
      <c r="H1916" s="1"/>
      <c r="I1916" s="5"/>
      <c r="J1916" s="5"/>
      <c r="K1916" s="1"/>
      <c r="L1916" s="5"/>
      <c r="M1916" s="5"/>
      <c r="N1916" s="26"/>
      <c r="O1916" s="1"/>
      <c r="P1916" s="1"/>
      <c r="Q1916" s="1"/>
      <c r="R1916" s="1"/>
      <c r="S1916" s="1"/>
      <c r="T1916" s="1"/>
      <c r="U1916" s="1"/>
      <c r="V1916" s="5"/>
      <c r="W1916" s="5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37" t="e">
        <f>BQ1916+BP1916+BO1916+BN1916+BM1916+#REF!+#REF!+BG1916+BF1916+#REF!+BC1916+#REF!+#REF!+AY1916+#REF!+#REF!+#REF!+#REF!+AS1916+#REF!+#REF!+#REF!+#REF!+AM1916+AK1916+#REF!+#REF!+#REF!+AF1916+AD1916+AC1916+AB1916+BL1916+AA1916+Z1916+Y1916+X1916+U1916+T1916+S1916+R1916+Q1916+P1916+O1916+N1916+M1916+L1916+K1916+J1916+I1916+H1916</f>
        <v>#REF!</v>
      </c>
    </row>
    <row r="1917" spans="1:70">
      <c r="A1917" s="7" t="s">
        <v>2761</v>
      </c>
      <c r="B1917" s="7" t="s">
        <v>2762</v>
      </c>
      <c r="C1917" s="7" t="s">
        <v>7</v>
      </c>
      <c r="D1917" s="7" t="s">
        <v>8180</v>
      </c>
      <c r="E1917" s="7" t="s">
        <v>21</v>
      </c>
      <c r="F1917" s="7" t="s">
        <v>2390</v>
      </c>
      <c r="G1917" s="25"/>
      <c r="H1917" s="1"/>
      <c r="I1917" s="5"/>
      <c r="J1917" s="5"/>
      <c r="K1917" s="1"/>
      <c r="L1917" s="5"/>
      <c r="M1917" s="5"/>
      <c r="N1917" s="26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>
        <f>1000*19.458</f>
        <v>19458</v>
      </c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37">
        <f>BQ1917+BP1917+BO1917+BN1917+BM1917+BG1917+BF1917+BC1917+AY1917+AS1917+AM1917+AL1917+AK1917+AF1917+AE1917+AD1917+AC1917+AB1917+BK1917+BL1917+AA1917+Z1917+Y1917+X1917+V1917+U1917+T1917+S1917+R1917+Q1917+P1917+O1917+N1917+M1917+L1917+K1917+J1917+I1917+H1917+G1917+AX1917+W1917</f>
        <v>19458</v>
      </c>
    </row>
    <row r="1918" spans="1:70" hidden="1">
      <c r="A1918" s="7" t="s">
        <v>2763</v>
      </c>
      <c r="B1918" s="7" t="s">
        <v>2764</v>
      </c>
      <c r="C1918" s="7" t="s">
        <v>7</v>
      </c>
      <c r="D1918" s="7" t="s">
        <v>8180</v>
      </c>
      <c r="E1918" s="7" t="s">
        <v>21</v>
      </c>
      <c r="F1918" s="7" t="s">
        <v>2390</v>
      </c>
      <c r="G1918" s="25"/>
      <c r="H1918" s="1"/>
      <c r="I1918" s="5"/>
      <c r="J1918" s="5"/>
      <c r="K1918" s="1"/>
      <c r="L1918" s="5"/>
      <c r="M1918" s="5"/>
      <c r="N1918" s="26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37">
        <f t="shared" ref="BR1918" si="28">BQ1918+BP1918+BO1918+BN1918+BM1918+BG1918+BF1918+BC1918+AY1918+AS1918+AM1918+AL1918+AK1918+AF1918+AE1918+AD1918+AC1918+AB1918+++BK1918+BL1918+AA1918+Z1918+Y1918+X1918+V1918+U1918+T1918+S1918+R1918+Q1918+P1918+O1918+N1918+M1918+L1918+K1918+J1918+I1918+H1918+G1918</f>
        <v>0</v>
      </c>
    </row>
    <row r="1919" spans="1:70">
      <c r="A1919" s="7" t="s">
        <v>2765</v>
      </c>
      <c r="B1919" s="7" t="s">
        <v>2766</v>
      </c>
      <c r="C1919" s="7" t="s">
        <v>7</v>
      </c>
      <c r="D1919" s="7" t="s">
        <v>8180</v>
      </c>
      <c r="E1919" s="7" t="s">
        <v>21</v>
      </c>
      <c r="F1919" s="7" t="s">
        <v>2390</v>
      </c>
      <c r="G1919" s="25"/>
      <c r="H1919" s="1"/>
      <c r="I1919" s="5"/>
      <c r="J1919" s="5"/>
      <c r="K1919" s="1"/>
      <c r="L1919" s="5"/>
      <c r="M1919" s="5"/>
      <c r="N1919" s="26"/>
      <c r="O1919" s="1"/>
      <c r="P1919" s="1">
        <f>1000*81.5556819999999</f>
        <v>81555.681999999899</v>
      </c>
      <c r="Q1919" s="1"/>
      <c r="R1919" s="1"/>
      <c r="S1919" s="1"/>
      <c r="T1919" s="1"/>
      <c r="U1919" s="1"/>
      <c r="V1919" s="1"/>
      <c r="W1919" s="1">
        <f>1000*25.8293647590605</f>
        <v>25829.3647590605</v>
      </c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37">
        <f>BQ1919+BP1919+BO1919+BN1919+BM1919+BG1919+BF1919+BC1919+AY1919+AS1919+AM1919+AL1919+AK1919+AF1919+AE1919+AD1919+AC1919+AB1919+BK1919+BL1919+AA1919+Z1919+Y1919+X1919+V1919+U1919+T1919+S1919+R1919+Q1919+P1919+O1919+N1919+M1919+L1919+K1919+J1919+I1919+H1919+G1919+AX1919+W1919</f>
        <v>107385.04675906039</v>
      </c>
    </row>
    <row r="1920" spans="1:70" hidden="1">
      <c r="A1920" s="6" t="s">
        <v>2767</v>
      </c>
      <c r="B1920" s="6" t="s">
        <v>2768</v>
      </c>
      <c r="C1920" s="6" t="s">
        <v>7</v>
      </c>
      <c r="D1920" s="6" t="s">
        <v>18</v>
      </c>
      <c r="E1920" s="6" t="s">
        <v>21</v>
      </c>
      <c r="F1920" s="6" t="s">
        <v>2390</v>
      </c>
      <c r="G1920" s="6"/>
      <c r="H1920" s="1"/>
      <c r="I1920" s="5"/>
      <c r="J1920" s="5"/>
      <c r="K1920" s="1"/>
      <c r="L1920" s="5"/>
      <c r="M1920" s="5"/>
      <c r="N1920" s="26"/>
      <c r="O1920" s="1"/>
      <c r="P1920" s="1"/>
      <c r="Q1920" s="1"/>
      <c r="R1920" s="1"/>
      <c r="S1920" s="1"/>
      <c r="T1920" s="1"/>
      <c r="U1920" s="1"/>
      <c r="V1920" s="5"/>
      <c r="W1920" s="5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37" t="e">
        <f>BQ1920+BP1920+BO1920+BN1920+BM1920+#REF!+#REF!+BG1920+BF1920+#REF!+BC1920+#REF!+#REF!+AY1920+#REF!+#REF!+#REF!+#REF!+AS1920+#REF!+#REF!+#REF!+#REF!+AM1920+AK1920+#REF!+#REF!+#REF!+AF1920+AD1920+AC1920+AB1920+BL1920+AA1920+Z1920+Y1920+X1920+U1920+T1920+S1920+R1920+Q1920+P1920+O1920+N1920+M1920+L1920+K1920+J1920+I1920+H1920</f>
        <v>#REF!</v>
      </c>
    </row>
    <row r="1921" spans="1:70" hidden="1">
      <c r="A1921" s="6" t="s">
        <v>2769</v>
      </c>
      <c r="B1921" s="6" t="s">
        <v>2770</v>
      </c>
      <c r="C1921" s="6" t="s">
        <v>7</v>
      </c>
      <c r="D1921" s="6" t="s">
        <v>18</v>
      </c>
      <c r="E1921" s="6" t="s">
        <v>13</v>
      </c>
      <c r="F1921" s="6" t="s">
        <v>2390</v>
      </c>
      <c r="G1921" s="6"/>
      <c r="H1921" s="1"/>
      <c r="I1921" s="5"/>
      <c r="J1921" s="5"/>
      <c r="K1921" s="1"/>
      <c r="L1921" s="5"/>
      <c r="M1921" s="5"/>
      <c r="N1921" s="26"/>
      <c r="O1921" s="1"/>
      <c r="P1921" s="1"/>
      <c r="Q1921" s="1"/>
      <c r="R1921" s="1"/>
      <c r="S1921" s="1"/>
      <c r="T1921" s="1"/>
      <c r="U1921" s="1"/>
      <c r="V1921" s="5"/>
      <c r="W1921" s="5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37" t="e">
        <f>BQ1921+BP1921+BO1921+BN1921+BM1921+#REF!+#REF!+BG1921+BF1921+#REF!+BC1921+#REF!+#REF!+AY1921+#REF!+#REF!+#REF!+#REF!+AS1921+#REF!+#REF!+#REF!+#REF!+AM1921+AK1921+#REF!+#REF!+#REF!+AF1921+AD1921+AC1921+AB1921+BL1921+AA1921+Z1921+Y1921+X1921+U1921+T1921+S1921+R1921+Q1921+P1921+O1921+N1921+M1921+L1921+K1921+J1921+I1921+H1921</f>
        <v>#REF!</v>
      </c>
    </row>
    <row r="1922" spans="1:70" hidden="1">
      <c r="A1922" s="6" t="s">
        <v>2771</v>
      </c>
      <c r="B1922" s="6" t="s">
        <v>2772</v>
      </c>
      <c r="C1922" s="6" t="s">
        <v>7</v>
      </c>
      <c r="D1922" s="6" t="s">
        <v>18</v>
      </c>
      <c r="E1922" s="6" t="s">
        <v>13</v>
      </c>
      <c r="F1922" s="6" t="s">
        <v>2390</v>
      </c>
      <c r="G1922" s="6"/>
      <c r="H1922" s="1"/>
      <c r="I1922" s="5"/>
      <c r="J1922" s="5"/>
      <c r="K1922" s="1"/>
      <c r="L1922" s="5"/>
      <c r="M1922" s="5"/>
      <c r="N1922" s="26"/>
      <c r="O1922" s="1"/>
      <c r="P1922" s="1"/>
      <c r="Q1922" s="1"/>
      <c r="R1922" s="1"/>
      <c r="S1922" s="1"/>
      <c r="T1922" s="1"/>
      <c r="U1922" s="1"/>
      <c r="V1922" s="5"/>
      <c r="W1922" s="5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37" t="e">
        <f>BQ1922+BP1922+BO1922+BN1922+BM1922+#REF!+#REF!+BG1922+BF1922+#REF!+BC1922+#REF!+#REF!+AY1922+#REF!+#REF!+#REF!+#REF!+AS1922+#REF!+#REF!+#REF!+#REF!+AM1922+AK1922+#REF!+#REF!+#REF!+AF1922+AD1922+AC1922+AB1922+BL1922+AA1922+Z1922+Y1922+X1922+U1922+T1922+S1922+R1922+Q1922+P1922+O1922+N1922+M1922+L1922+K1922+J1922+I1922+H1922</f>
        <v>#REF!</v>
      </c>
    </row>
    <row r="1923" spans="1:70" hidden="1">
      <c r="A1923" s="6" t="s">
        <v>2773</v>
      </c>
      <c r="B1923" s="6" t="s">
        <v>2774</v>
      </c>
      <c r="C1923" s="6" t="s">
        <v>7</v>
      </c>
      <c r="D1923" s="6" t="s">
        <v>18</v>
      </c>
      <c r="E1923" s="6" t="s">
        <v>13</v>
      </c>
      <c r="F1923" s="6" t="s">
        <v>2390</v>
      </c>
      <c r="G1923" s="6"/>
      <c r="H1923" s="1"/>
      <c r="I1923" s="5"/>
      <c r="J1923" s="5"/>
      <c r="K1923" s="1"/>
      <c r="L1923" s="5"/>
      <c r="M1923" s="5"/>
      <c r="N1923" s="26"/>
      <c r="O1923" s="1"/>
      <c r="P1923" s="1"/>
      <c r="Q1923" s="1"/>
      <c r="R1923" s="1"/>
      <c r="S1923" s="1"/>
      <c r="T1923" s="1"/>
      <c r="U1923" s="1"/>
      <c r="V1923" s="5"/>
      <c r="W1923" s="5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37" t="e">
        <f>BQ1923+BP1923+BO1923+BN1923+BM1923+#REF!+#REF!+BG1923+BF1923+#REF!+BC1923+#REF!+#REF!+AY1923+#REF!+#REF!+#REF!+#REF!+AS1923+#REF!+#REF!+#REF!+#REF!+AM1923+AK1923+#REF!+#REF!+#REF!+AF1923+AD1923+AC1923+AB1923+BL1923+AA1923+Z1923+Y1923+X1923+U1923+T1923+S1923+R1923+Q1923+P1923+O1923+N1923+M1923+L1923+K1923+J1923+I1923+H1923</f>
        <v>#REF!</v>
      </c>
    </row>
    <row r="1924" spans="1:70" hidden="1">
      <c r="A1924" s="6" t="s">
        <v>6780</v>
      </c>
      <c r="B1924" s="6" t="s">
        <v>7818</v>
      </c>
      <c r="C1924" s="6" t="s">
        <v>151</v>
      </c>
      <c r="D1924" s="6"/>
      <c r="E1924" s="6" t="s">
        <v>8186</v>
      </c>
      <c r="F1924" s="6" t="s">
        <v>2390</v>
      </c>
      <c r="G1924" s="6"/>
      <c r="H1924" s="1"/>
      <c r="I1924" s="5"/>
      <c r="J1924" s="5"/>
      <c r="K1924" s="1"/>
      <c r="L1924" s="5"/>
      <c r="M1924" s="5"/>
      <c r="N1924" s="26"/>
      <c r="O1924" s="1"/>
      <c r="P1924" s="1"/>
      <c r="Q1924" s="1"/>
      <c r="R1924" s="1"/>
      <c r="S1924" s="1"/>
      <c r="T1924" s="1"/>
      <c r="U1924" s="1"/>
      <c r="V1924" s="5"/>
      <c r="W1924" s="5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37" t="e">
        <f>BQ1924+BP1924+BO1924+BN1924+BM1924+#REF!+#REF!+BG1924+BF1924+#REF!+BC1924+#REF!+#REF!+AY1924+#REF!+#REF!+#REF!+#REF!+AS1924+#REF!+#REF!+#REF!+#REF!+AM1924+AK1924+#REF!+#REF!+#REF!+AF1924+AD1924+AC1924+AB1924+BL1924+AA1924+Z1924+Y1924+X1924+U1924+T1924+S1924+R1924+Q1924+P1924+O1924+N1924+M1924+L1924+K1924+J1924+I1924+H1924</f>
        <v>#REF!</v>
      </c>
    </row>
    <row r="1925" spans="1:70" hidden="1">
      <c r="A1925" s="6" t="s">
        <v>3095</v>
      </c>
      <c r="B1925" s="6" t="s">
        <v>3096</v>
      </c>
      <c r="C1925" s="6" t="s">
        <v>151</v>
      </c>
      <c r="D1925" s="6"/>
      <c r="E1925" s="6" t="s">
        <v>152</v>
      </c>
      <c r="F1925" s="6" t="s">
        <v>2390</v>
      </c>
      <c r="G1925" s="6"/>
      <c r="H1925" s="1"/>
      <c r="I1925" s="5"/>
      <c r="J1925" s="5"/>
      <c r="K1925" s="1"/>
      <c r="L1925" s="5"/>
      <c r="M1925" s="5"/>
      <c r="N1925" s="26"/>
      <c r="O1925" s="1"/>
      <c r="P1925" s="1"/>
      <c r="Q1925" s="1"/>
      <c r="R1925" s="1"/>
      <c r="S1925" s="1"/>
      <c r="T1925" s="1"/>
      <c r="U1925" s="1"/>
      <c r="V1925" s="5"/>
      <c r="W1925" s="5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37" t="e">
        <f>BQ1925+BP1925+BO1925+BN1925+BM1925+#REF!+#REF!+BG1925+BF1925+#REF!+BC1925+#REF!+#REF!+AY1925+#REF!+#REF!+#REF!+#REF!+AS1925+#REF!+#REF!+#REF!+#REF!+AM1925+AK1925+#REF!+#REF!+#REF!+AF1925+AD1925+AC1925+AB1925+BL1925+AA1925+Z1925+Y1925+X1925+U1925+T1925+S1925+R1925+Q1925+P1925+O1925+N1925+M1925+L1925+K1925+J1925+I1925+H1925</f>
        <v>#REF!</v>
      </c>
    </row>
    <row r="1926" spans="1:70" hidden="1">
      <c r="A1926" s="6" t="s">
        <v>6781</v>
      </c>
      <c r="B1926" s="6" t="s">
        <v>7819</v>
      </c>
      <c r="C1926" s="6" t="s">
        <v>151</v>
      </c>
      <c r="D1926" s="6"/>
      <c r="E1926" s="6" t="s">
        <v>8186</v>
      </c>
      <c r="F1926" s="6" t="s">
        <v>2390</v>
      </c>
      <c r="G1926" s="6"/>
      <c r="H1926" s="1"/>
      <c r="I1926" s="5"/>
      <c r="J1926" s="5"/>
      <c r="K1926" s="1"/>
      <c r="L1926" s="5"/>
      <c r="M1926" s="5"/>
      <c r="N1926" s="26"/>
      <c r="O1926" s="1"/>
      <c r="P1926" s="1"/>
      <c r="Q1926" s="1"/>
      <c r="R1926" s="1"/>
      <c r="S1926" s="1"/>
      <c r="T1926" s="1"/>
      <c r="U1926" s="1"/>
      <c r="V1926" s="5"/>
      <c r="W1926" s="5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37" t="e">
        <f>BQ1926+BP1926+BO1926+BN1926+BM1926+#REF!+#REF!+BG1926+BF1926+#REF!+BC1926+#REF!+#REF!+AY1926+#REF!+#REF!+#REF!+#REF!+AS1926+#REF!+#REF!+#REF!+#REF!+AM1926+AK1926+#REF!+#REF!+#REF!+AF1926+AD1926+AC1926+AB1926+BL1926+AA1926+Z1926+Y1926+X1926+U1926+T1926+S1926+R1926+Q1926+P1926+O1926+N1926+M1926+L1926+K1926+J1926+I1926+H1926</f>
        <v>#REF!</v>
      </c>
    </row>
    <row r="1927" spans="1:70" hidden="1">
      <c r="A1927" s="6" t="s">
        <v>3097</v>
      </c>
      <c r="B1927" s="6" t="s">
        <v>3098</v>
      </c>
      <c r="C1927" s="6" t="s">
        <v>151</v>
      </c>
      <c r="D1927" s="6"/>
      <c r="E1927" s="6" t="s">
        <v>152</v>
      </c>
      <c r="F1927" s="6" t="s">
        <v>2390</v>
      </c>
      <c r="G1927" s="6"/>
      <c r="H1927" s="1"/>
      <c r="I1927" s="5"/>
      <c r="J1927" s="5"/>
      <c r="K1927" s="1"/>
      <c r="L1927" s="5"/>
      <c r="M1927" s="5"/>
      <c r="N1927" s="26"/>
      <c r="O1927" s="1"/>
      <c r="P1927" s="1"/>
      <c r="Q1927" s="1"/>
      <c r="R1927" s="1"/>
      <c r="S1927" s="1"/>
      <c r="T1927" s="1"/>
      <c r="U1927" s="1"/>
      <c r="V1927" s="5"/>
      <c r="W1927" s="5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37" t="e">
        <f>BQ1927+BP1927+BO1927+BN1927+BM1927+#REF!+#REF!+BG1927+BF1927+#REF!+BC1927+#REF!+#REF!+AY1927+#REF!+#REF!+#REF!+#REF!+AS1927+#REF!+#REF!+#REF!+#REF!+AM1927+AK1927+#REF!+#REF!+#REF!+AF1927+AD1927+AC1927+AB1927+BL1927+AA1927+Z1927+Y1927+X1927+U1927+T1927+S1927+R1927+Q1927+P1927+O1927+N1927+M1927+L1927+K1927+J1927+I1927+H1927</f>
        <v>#REF!</v>
      </c>
    </row>
    <row r="1928" spans="1:70" hidden="1">
      <c r="A1928" s="6" t="s">
        <v>3099</v>
      </c>
      <c r="B1928" s="6" t="s">
        <v>3100</v>
      </c>
      <c r="C1928" s="6" t="s">
        <v>151</v>
      </c>
      <c r="D1928" s="6"/>
      <c r="E1928" s="6" t="s">
        <v>152</v>
      </c>
      <c r="F1928" s="6" t="s">
        <v>2390</v>
      </c>
      <c r="G1928" s="6"/>
      <c r="H1928" s="1"/>
      <c r="I1928" s="5"/>
      <c r="J1928" s="5"/>
      <c r="K1928" s="1"/>
      <c r="L1928" s="5"/>
      <c r="M1928" s="5"/>
      <c r="N1928" s="26"/>
      <c r="O1928" s="1"/>
      <c r="P1928" s="1"/>
      <c r="Q1928" s="1"/>
      <c r="R1928" s="1"/>
      <c r="S1928" s="1"/>
      <c r="T1928" s="1"/>
      <c r="U1928" s="1"/>
      <c r="V1928" s="5"/>
      <c r="W1928" s="5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37" t="e">
        <f>BQ1928+BP1928+BO1928+BN1928+BM1928+#REF!+#REF!+BG1928+BF1928+#REF!+BC1928+#REF!+#REF!+AY1928+#REF!+#REF!+#REF!+#REF!+AS1928+#REF!+#REF!+#REF!+#REF!+AM1928+AK1928+#REF!+#REF!+#REF!+AF1928+AD1928+AC1928+AB1928+BL1928+AA1928+Z1928+Y1928+X1928+U1928+T1928+S1928+R1928+Q1928+P1928+O1928+N1928+M1928+L1928+K1928+J1928+I1928+H1928</f>
        <v>#REF!</v>
      </c>
    </row>
    <row r="1929" spans="1:70" hidden="1">
      <c r="A1929" s="6" t="s">
        <v>6782</v>
      </c>
      <c r="B1929" s="6" t="s">
        <v>7820</v>
      </c>
      <c r="C1929" s="6" t="s">
        <v>151</v>
      </c>
      <c r="D1929" s="6"/>
      <c r="E1929" s="6" t="s">
        <v>8186</v>
      </c>
      <c r="F1929" s="6" t="s">
        <v>2390</v>
      </c>
      <c r="G1929" s="6"/>
      <c r="H1929" s="1"/>
      <c r="I1929" s="5"/>
      <c r="J1929" s="5"/>
      <c r="K1929" s="1"/>
      <c r="L1929" s="5"/>
      <c r="M1929" s="5"/>
      <c r="N1929" s="26"/>
      <c r="O1929" s="1"/>
      <c r="P1929" s="1"/>
      <c r="Q1929" s="1"/>
      <c r="R1929" s="1"/>
      <c r="S1929" s="1"/>
      <c r="T1929" s="1"/>
      <c r="U1929" s="1"/>
      <c r="V1929" s="5"/>
      <c r="W1929" s="5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37" t="e">
        <f>BQ1929+BP1929+BO1929+BN1929+BM1929+#REF!+#REF!+BG1929+BF1929+#REF!+BC1929+#REF!+#REF!+AY1929+#REF!+#REF!+#REF!+#REF!+AS1929+#REF!+#REF!+#REF!+#REF!+AM1929+AK1929+#REF!+#REF!+#REF!+AF1929+AD1929+AC1929+AB1929+BL1929+AA1929+Z1929+Y1929+X1929+U1929+T1929+S1929+R1929+Q1929+P1929+O1929+N1929+M1929+L1929+K1929+J1929+I1929+H1929</f>
        <v>#REF!</v>
      </c>
    </row>
    <row r="1930" spans="1:70" hidden="1">
      <c r="A1930" s="6" t="s">
        <v>3101</v>
      </c>
      <c r="B1930" s="6" t="s">
        <v>3102</v>
      </c>
      <c r="C1930" s="6" t="s">
        <v>151</v>
      </c>
      <c r="D1930" s="6"/>
      <c r="E1930" s="6" t="s">
        <v>152</v>
      </c>
      <c r="F1930" s="6" t="s">
        <v>2390</v>
      </c>
      <c r="G1930" s="6"/>
      <c r="H1930" s="1"/>
      <c r="I1930" s="5"/>
      <c r="J1930" s="5"/>
      <c r="K1930" s="1"/>
      <c r="L1930" s="5"/>
      <c r="M1930" s="5"/>
      <c r="N1930" s="26"/>
      <c r="O1930" s="1"/>
      <c r="P1930" s="1"/>
      <c r="Q1930" s="1"/>
      <c r="R1930" s="1"/>
      <c r="S1930" s="1"/>
      <c r="T1930" s="1"/>
      <c r="U1930" s="1"/>
      <c r="V1930" s="5"/>
      <c r="W1930" s="5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37" t="e">
        <f>BQ1930+BP1930+BO1930+BN1930+BM1930+#REF!+#REF!+BG1930+BF1930+#REF!+BC1930+#REF!+#REF!+AY1930+#REF!+#REF!+#REF!+#REF!+AS1930+#REF!+#REF!+#REF!+#REF!+AM1930+AK1930+#REF!+#REF!+#REF!+AF1930+AD1930+AC1930+AB1930+BL1930+AA1930+Z1930+Y1930+X1930+U1930+T1930+S1930+R1930+Q1930+P1930+O1930+N1930+M1930+L1930+K1930+J1930+I1930+H1930</f>
        <v>#REF!</v>
      </c>
    </row>
    <row r="1931" spans="1:70" hidden="1">
      <c r="A1931" s="6" t="s">
        <v>3103</v>
      </c>
      <c r="B1931" s="6" t="s">
        <v>3104</v>
      </c>
      <c r="C1931" s="6" t="s">
        <v>151</v>
      </c>
      <c r="D1931" s="6"/>
      <c r="E1931" s="6" t="s">
        <v>152</v>
      </c>
      <c r="F1931" s="6" t="s">
        <v>2390</v>
      </c>
      <c r="G1931" s="6"/>
      <c r="H1931" s="1"/>
      <c r="I1931" s="5"/>
      <c r="J1931" s="5"/>
      <c r="K1931" s="1"/>
      <c r="L1931" s="5"/>
      <c r="M1931" s="5"/>
      <c r="N1931" s="26"/>
      <c r="O1931" s="1"/>
      <c r="P1931" s="1"/>
      <c r="Q1931" s="1"/>
      <c r="R1931" s="1"/>
      <c r="S1931" s="1"/>
      <c r="T1931" s="1"/>
      <c r="U1931" s="1"/>
      <c r="V1931" s="5"/>
      <c r="W1931" s="5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37" t="e">
        <f>BQ1931+BP1931+BO1931+BN1931+BM1931+#REF!+#REF!+BG1931+BF1931+#REF!+BC1931+#REF!+#REF!+AY1931+#REF!+#REF!+#REF!+#REF!+AS1931+#REF!+#REF!+#REF!+#REF!+AM1931+AK1931+#REF!+#REF!+#REF!+AF1931+AD1931+AC1931+AB1931+BL1931+AA1931+Z1931+Y1931+X1931+U1931+T1931+S1931+R1931+Q1931+P1931+O1931+N1931+M1931+L1931+K1931+J1931+I1931+H1931</f>
        <v>#REF!</v>
      </c>
    </row>
    <row r="1932" spans="1:70" hidden="1">
      <c r="A1932" s="6" t="s">
        <v>3105</v>
      </c>
      <c r="B1932" s="6" t="s">
        <v>3106</v>
      </c>
      <c r="C1932" s="6" t="s">
        <v>151</v>
      </c>
      <c r="D1932" s="6"/>
      <c r="E1932" s="6" t="s">
        <v>152</v>
      </c>
      <c r="F1932" s="6" t="s">
        <v>2390</v>
      </c>
      <c r="G1932" s="6"/>
      <c r="H1932" s="1"/>
      <c r="I1932" s="5"/>
      <c r="J1932" s="5"/>
      <c r="K1932" s="1"/>
      <c r="L1932" s="5"/>
      <c r="M1932" s="5"/>
      <c r="N1932" s="26"/>
      <c r="O1932" s="1"/>
      <c r="P1932" s="1"/>
      <c r="Q1932" s="1"/>
      <c r="R1932" s="1"/>
      <c r="S1932" s="1"/>
      <c r="T1932" s="1"/>
      <c r="U1932" s="1"/>
      <c r="V1932" s="5"/>
      <c r="W1932" s="5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37" t="e">
        <f>BQ1932+BP1932+BO1932+BN1932+BM1932+#REF!+#REF!+BG1932+BF1932+#REF!+BC1932+#REF!+#REF!+AY1932+#REF!+#REF!+#REF!+#REF!+AS1932+#REF!+#REF!+#REF!+#REF!+AM1932+AK1932+#REF!+#REF!+#REF!+AF1932+AD1932+AC1932+AB1932+BL1932+AA1932+Z1932+Y1932+X1932+U1932+T1932+S1932+R1932+Q1932+P1932+O1932+N1932+M1932+L1932+K1932+J1932+I1932+H1932</f>
        <v>#REF!</v>
      </c>
    </row>
    <row r="1933" spans="1:70" hidden="1">
      <c r="A1933" s="6" t="s">
        <v>3107</v>
      </c>
      <c r="B1933" s="6" t="s">
        <v>3108</v>
      </c>
      <c r="C1933" s="6" t="s">
        <v>151</v>
      </c>
      <c r="D1933" s="6"/>
      <c r="E1933" s="6" t="s">
        <v>152</v>
      </c>
      <c r="F1933" s="6" t="s">
        <v>2390</v>
      </c>
      <c r="G1933" s="6"/>
      <c r="H1933" s="1"/>
      <c r="I1933" s="5"/>
      <c r="J1933" s="5"/>
      <c r="K1933" s="1"/>
      <c r="L1933" s="5"/>
      <c r="M1933" s="5"/>
      <c r="N1933" s="26"/>
      <c r="O1933" s="1"/>
      <c r="P1933" s="1"/>
      <c r="Q1933" s="1"/>
      <c r="R1933" s="1"/>
      <c r="S1933" s="1"/>
      <c r="T1933" s="1"/>
      <c r="U1933" s="1"/>
      <c r="V1933" s="5"/>
      <c r="W1933" s="5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37" t="e">
        <f>BQ1933+BP1933+BO1933+BN1933+BM1933+#REF!+#REF!+BG1933+BF1933+#REF!+BC1933+#REF!+#REF!+AY1933+#REF!+#REF!+#REF!+#REF!+AS1933+#REF!+#REF!+#REF!+#REF!+AM1933+AK1933+#REF!+#REF!+#REF!+AF1933+AD1933+AC1933+AB1933+BL1933+AA1933+Z1933+Y1933+X1933+U1933+T1933+S1933+R1933+Q1933+P1933+O1933+N1933+M1933+L1933+K1933+J1933+I1933+H1933</f>
        <v>#REF!</v>
      </c>
    </row>
    <row r="1934" spans="1:70" hidden="1">
      <c r="A1934" s="6" t="s">
        <v>6783</v>
      </c>
      <c r="B1934" s="6" t="s">
        <v>7821</v>
      </c>
      <c r="C1934" s="6" t="s">
        <v>151</v>
      </c>
      <c r="D1934" s="6"/>
      <c r="E1934" s="6" t="s">
        <v>8186</v>
      </c>
      <c r="F1934" s="6" t="s">
        <v>2390</v>
      </c>
      <c r="G1934" s="6"/>
      <c r="H1934" s="1"/>
      <c r="I1934" s="5"/>
      <c r="J1934" s="5"/>
      <c r="K1934" s="1"/>
      <c r="L1934" s="5"/>
      <c r="M1934" s="5"/>
      <c r="N1934" s="26"/>
      <c r="O1934" s="1"/>
      <c r="P1934" s="1"/>
      <c r="Q1934" s="1"/>
      <c r="R1934" s="1"/>
      <c r="S1934" s="1"/>
      <c r="T1934" s="1"/>
      <c r="U1934" s="1"/>
      <c r="V1934" s="5"/>
      <c r="W1934" s="5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37" t="e">
        <f>BQ1934+BP1934+BO1934+BN1934+BM1934+#REF!+#REF!+BG1934+BF1934+#REF!+BC1934+#REF!+#REF!+AY1934+#REF!+#REF!+#REF!+#REF!+AS1934+#REF!+#REF!+#REF!+#REF!+AM1934+AK1934+#REF!+#REF!+#REF!+AF1934+AD1934+AC1934+AB1934+BL1934+AA1934+Z1934+Y1934+X1934+U1934+T1934+S1934+R1934+Q1934+P1934+O1934+N1934+M1934+L1934+K1934+J1934+I1934+H1934</f>
        <v>#REF!</v>
      </c>
    </row>
    <row r="1935" spans="1:70" hidden="1">
      <c r="A1935" s="6" t="s">
        <v>3109</v>
      </c>
      <c r="B1935" s="6" t="s">
        <v>3110</v>
      </c>
      <c r="C1935" s="6" t="s">
        <v>151</v>
      </c>
      <c r="D1935" s="6"/>
      <c r="E1935" s="6" t="s">
        <v>152</v>
      </c>
      <c r="F1935" s="6" t="s">
        <v>2390</v>
      </c>
      <c r="G1935" s="6"/>
      <c r="H1935" s="1"/>
      <c r="I1935" s="5"/>
      <c r="J1935" s="5"/>
      <c r="K1935" s="1"/>
      <c r="L1935" s="5"/>
      <c r="M1935" s="5"/>
      <c r="N1935" s="26"/>
      <c r="O1935" s="1"/>
      <c r="P1935" s="1"/>
      <c r="Q1935" s="1"/>
      <c r="R1935" s="1"/>
      <c r="S1935" s="1"/>
      <c r="T1935" s="1"/>
      <c r="U1935" s="1"/>
      <c r="V1935" s="5"/>
      <c r="W1935" s="5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37" t="e">
        <f>BQ1935+BP1935+BO1935+BN1935+BM1935+#REF!+#REF!+BG1935+BF1935+#REF!+BC1935+#REF!+#REF!+AY1935+#REF!+#REF!+#REF!+#REF!+AS1935+#REF!+#REF!+#REF!+#REF!+AM1935+AK1935+#REF!+#REF!+#REF!+AF1935+AD1935+AC1935+AB1935+BL1935+AA1935+Z1935+Y1935+X1935+U1935+T1935+S1935+R1935+Q1935+P1935+O1935+N1935+M1935+L1935+K1935+J1935+I1935+H1935</f>
        <v>#REF!</v>
      </c>
    </row>
    <row r="1936" spans="1:70" hidden="1">
      <c r="A1936" s="6" t="s">
        <v>6784</v>
      </c>
      <c r="B1936" s="6" t="s">
        <v>6785</v>
      </c>
      <c r="C1936" s="6" t="s">
        <v>151</v>
      </c>
      <c r="D1936" s="6"/>
      <c r="E1936" s="6" t="s">
        <v>8186</v>
      </c>
      <c r="F1936" s="6" t="s">
        <v>2390</v>
      </c>
      <c r="G1936" s="6"/>
      <c r="H1936" s="1"/>
      <c r="I1936" s="5"/>
      <c r="J1936" s="5"/>
      <c r="K1936" s="1"/>
      <c r="L1936" s="5"/>
      <c r="M1936" s="5"/>
      <c r="N1936" s="26"/>
      <c r="O1936" s="1"/>
      <c r="P1936" s="1"/>
      <c r="Q1936" s="1"/>
      <c r="R1936" s="1"/>
      <c r="S1936" s="1"/>
      <c r="T1936" s="1"/>
      <c r="U1936" s="1"/>
      <c r="V1936" s="5"/>
      <c r="W1936" s="5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37" t="e">
        <f>BQ1936+BP1936+BO1936+BN1936+BM1936+#REF!+#REF!+BG1936+BF1936+#REF!+BC1936+#REF!+#REF!+AY1936+#REF!+#REF!+#REF!+#REF!+AS1936+#REF!+#REF!+#REF!+#REF!+AM1936+AK1936+#REF!+#REF!+#REF!+AF1936+AD1936+AC1936+AB1936+BL1936+AA1936+Z1936+Y1936+X1936+U1936+T1936+S1936+R1936+Q1936+P1936+O1936+N1936+M1936+L1936+K1936+J1936+I1936+H1936</f>
        <v>#REF!</v>
      </c>
    </row>
    <row r="1937" spans="1:70" hidden="1">
      <c r="A1937" s="6" t="s">
        <v>6786</v>
      </c>
      <c r="B1937" s="6" t="s">
        <v>7822</v>
      </c>
      <c r="C1937" s="6" t="s">
        <v>151</v>
      </c>
      <c r="D1937" s="6"/>
      <c r="E1937" s="6" t="s">
        <v>8192</v>
      </c>
      <c r="F1937" s="6" t="s">
        <v>2390</v>
      </c>
      <c r="G1937" s="6"/>
      <c r="H1937" s="1"/>
      <c r="I1937" s="5"/>
      <c r="J1937" s="5"/>
      <c r="K1937" s="1"/>
      <c r="L1937" s="5"/>
      <c r="M1937" s="5"/>
      <c r="N1937" s="26"/>
      <c r="O1937" s="1"/>
      <c r="P1937" s="1"/>
      <c r="Q1937" s="1"/>
      <c r="R1937" s="1"/>
      <c r="S1937" s="1"/>
      <c r="T1937" s="1"/>
      <c r="U1937" s="1"/>
      <c r="V1937" s="5"/>
      <c r="W1937" s="5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37" t="e">
        <f>BQ1937+BP1937+BO1937+BN1937+BM1937+#REF!+#REF!+BG1937+BF1937+#REF!+BC1937+#REF!+#REF!+AY1937+#REF!+#REF!+#REF!+#REF!+AS1937+#REF!+#REF!+#REF!+#REF!+AM1937+AK1937+#REF!+#REF!+#REF!+AF1937+AD1937+AC1937+AB1937+BL1937+AA1937+Z1937+Y1937+X1937+U1937+T1937+S1937+R1937+Q1937+P1937+O1937+N1937+M1937+L1937+K1937+J1937+I1937+H1937</f>
        <v>#REF!</v>
      </c>
    </row>
    <row r="1938" spans="1:70" hidden="1">
      <c r="A1938" s="6" t="s">
        <v>6787</v>
      </c>
      <c r="B1938" s="6" t="s">
        <v>7823</v>
      </c>
      <c r="C1938" s="6" t="s">
        <v>151</v>
      </c>
      <c r="D1938" s="6"/>
      <c r="E1938" s="6" t="s">
        <v>8192</v>
      </c>
      <c r="F1938" s="6" t="s">
        <v>2390</v>
      </c>
      <c r="G1938" s="6"/>
      <c r="H1938" s="1"/>
      <c r="I1938" s="5"/>
      <c r="J1938" s="5"/>
      <c r="K1938" s="1"/>
      <c r="L1938" s="5"/>
      <c r="M1938" s="5"/>
      <c r="N1938" s="26"/>
      <c r="O1938" s="1"/>
      <c r="P1938" s="1"/>
      <c r="Q1938" s="1"/>
      <c r="R1938" s="1"/>
      <c r="S1938" s="1"/>
      <c r="T1938" s="1"/>
      <c r="U1938" s="1"/>
      <c r="V1938" s="5"/>
      <c r="W1938" s="5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37" t="e">
        <f>BQ1938+BP1938+BO1938+BN1938+BM1938+#REF!+#REF!+BG1938+BF1938+#REF!+BC1938+#REF!+#REF!+AY1938+#REF!+#REF!+#REF!+#REF!+AS1938+#REF!+#REF!+#REF!+#REF!+AM1938+AK1938+#REF!+#REF!+#REF!+AF1938+AD1938+AC1938+AB1938+BL1938+AA1938+Z1938+Y1938+X1938+U1938+T1938+S1938+R1938+Q1938+P1938+O1938+N1938+M1938+L1938+K1938+J1938+I1938+H1938</f>
        <v>#REF!</v>
      </c>
    </row>
    <row r="1939" spans="1:70" hidden="1">
      <c r="A1939" s="6" t="s">
        <v>6788</v>
      </c>
      <c r="B1939" s="6" t="s">
        <v>6742</v>
      </c>
      <c r="C1939" s="6" t="s">
        <v>151</v>
      </c>
      <c r="D1939" s="6"/>
      <c r="E1939" s="6" t="s">
        <v>8192</v>
      </c>
      <c r="F1939" s="6" t="s">
        <v>2390</v>
      </c>
      <c r="G1939" s="6"/>
      <c r="H1939" s="1"/>
      <c r="I1939" s="5"/>
      <c r="J1939" s="5"/>
      <c r="K1939" s="1"/>
      <c r="L1939" s="5"/>
      <c r="M1939" s="5"/>
      <c r="N1939" s="26"/>
      <c r="O1939" s="1"/>
      <c r="P1939" s="1"/>
      <c r="Q1939" s="1"/>
      <c r="R1939" s="1"/>
      <c r="S1939" s="1"/>
      <c r="T1939" s="1"/>
      <c r="U1939" s="1"/>
      <c r="V1939" s="5"/>
      <c r="W1939" s="5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37" t="e">
        <f>BQ1939+BP1939+BO1939+BN1939+BM1939+#REF!+#REF!+BG1939+BF1939+#REF!+BC1939+#REF!+#REF!+AY1939+#REF!+#REF!+#REF!+#REF!+AS1939+#REF!+#REF!+#REF!+#REF!+AM1939+AK1939+#REF!+#REF!+#REF!+AF1939+AD1939+AC1939+AB1939+BL1939+AA1939+Z1939+Y1939+X1939+U1939+T1939+S1939+R1939+Q1939+P1939+O1939+N1939+M1939+L1939+K1939+J1939+I1939+H1939</f>
        <v>#REF!</v>
      </c>
    </row>
    <row r="1940" spans="1:70" hidden="1">
      <c r="A1940" s="6" t="s">
        <v>6789</v>
      </c>
      <c r="B1940" s="6" t="s">
        <v>7824</v>
      </c>
      <c r="C1940" s="6" t="s">
        <v>151</v>
      </c>
      <c r="D1940" s="6"/>
      <c r="E1940" s="6" t="s">
        <v>8186</v>
      </c>
      <c r="F1940" s="6" t="s">
        <v>2390</v>
      </c>
      <c r="G1940" s="6"/>
      <c r="H1940" s="1"/>
      <c r="I1940" s="5"/>
      <c r="J1940" s="5"/>
      <c r="K1940" s="1"/>
      <c r="L1940" s="5"/>
      <c r="M1940" s="5"/>
      <c r="N1940" s="26"/>
      <c r="O1940" s="1"/>
      <c r="P1940" s="1"/>
      <c r="Q1940" s="1"/>
      <c r="R1940" s="1"/>
      <c r="S1940" s="1"/>
      <c r="T1940" s="1"/>
      <c r="U1940" s="1"/>
      <c r="V1940" s="5"/>
      <c r="W1940" s="5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37" t="e">
        <f>BQ1940+BP1940+BO1940+BN1940+BM1940+#REF!+#REF!+BG1940+BF1940+#REF!+BC1940+#REF!+#REF!+AY1940+#REF!+#REF!+#REF!+#REF!+AS1940+#REF!+#REF!+#REF!+#REF!+AM1940+AK1940+#REF!+#REF!+#REF!+AF1940+AD1940+AC1940+AB1940+BL1940+AA1940+Z1940+Y1940+X1940+U1940+T1940+S1940+R1940+Q1940+P1940+O1940+N1940+M1940+L1940+K1940+J1940+I1940+H1940</f>
        <v>#REF!</v>
      </c>
    </row>
    <row r="1941" spans="1:70" hidden="1">
      <c r="A1941" s="6" t="s">
        <v>2775</v>
      </c>
      <c r="B1941" s="6" t="s">
        <v>2776</v>
      </c>
      <c r="C1941" s="6" t="s">
        <v>7</v>
      </c>
      <c r="D1941" s="6" t="s">
        <v>18</v>
      </c>
      <c r="E1941" s="6" t="s">
        <v>31</v>
      </c>
      <c r="F1941" s="6" t="s">
        <v>2390</v>
      </c>
      <c r="G1941" s="6"/>
      <c r="H1941" s="1"/>
      <c r="I1941" s="5"/>
      <c r="J1941" s="5"/>
      <c r="K1941" s="1"/>
      <c r="L1941" s="5"/>
      <c r="M1941" s="5"/>
      <c r="N1941" s="26"/>
      <c r="O1941" s="1"/>
      <c r="P1941" s="1"/>
      <c r="Q1941" s="1"/>
      <c r="R1941" s="1"/>
      <c r="S1941" s="1"/>
      <c r="T1941" s="1"/>
      <c r="U1941" s="1"/>
      <c r="V1941" s="5"/>
      <c r="W1941" s="5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37" t="e">
        <f>BQ1941+BP1941+BO1941+BN1941+BM1941+#REF!+#REF!+BG1941+BF1941+#REF!+BC1941+#REF!+#REF!+AY1941+#REF!+#REF!+#REF!+#REF!+AS1941+#REF!+#REF!+#REF!+#REF!+AM1941+AK1941+#REF!+#REF!+#REF!+AF1941+AD1941+AC1941+AB1941+BL1941+AA1941+Z1941+Y1941+X1941+U1941+T1941+S1941+R1941+Q1941+P1941+O1941+N1941+M1941+L1941+K1941+J1941+I1941+H1941</f>
        <v>#REF!</v>
      </c>
    </row>
    <row r="1942" spans="1:70" hidden="1">
      <c r="A1942" s="6" t="s">
        <v>2777</v>
      </c>
      <c r="B1942" s="6" t="s">
        <v>2778</v>
      </c>
      <c r="C1942" s="6" t="s">
        <v>7</v>
      </c>
      <c r="D1942" s="6" t="s">
        <v>18</v>
      </c>
      <c r="E1942" s="6" t="s">
        <v>21</v>
      </c>
      <c r="F1942" s="6" t="s">
        <v>2390</v>
      </c>
      <c r="G1942" s="6"/>
      <c r="H1942" s="1"/>
      <c r="I1942" s="5"/>
      <c r="J1942" s="5"/>
      <c r="K1942" s="1"/>
      <c r="L1942" s="5"/>
      <c r="M1942" s="5"/>
      <c r="N1942" s="26"/>
      <c r="O1942" s="1"/>
      <c r="P1942" s="1"/>
      <c r="Q1942" s="1"/>
      <c r="R1942" s="1"/>
      <c r="S1942" s="1"/>
      <c r="T1942" s="1"/>
      <c r="U1942" s="1"/>
      <c r="V1942" s="5"/>
      <c r="W1942" s="5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37" t="e">
        <f>BQ1942+BP1942+BO1942+BN1942+BM1942+#REF!+#REF!+BG1942+BF1942+#REF!+BC1942+#REF!+#REF!+AY1942+#REF!+#REF!+#REF!+#REF!+AS1942+#REF!+#REF!+#REF!+#REF!+AM1942+AK1942+#REF!+#REF!+#REF!+AF1942+AD1942+AC1942+AB1942+BL1942+AA1942+Z1942+Y1942+X1942+U1942+T1942+S1942+R1942+Q1942+P1942+O1942+N1942+M1942+L1942+K1942+J1942+I1942+H1942</f>
        <v>#REF!</v>
      </c>
    </row>
    <row r="1943" spans="1:70" hidden="1">
      <c r="A1943" s="6" t="s">
        <v>2779</v>
      </c>
      <c r="B1943" s="6" t="s">
        <v>2780</v>
      </c>
      <c r="C1943" s="6" t="s">
        <v>7</v>
      </c>
      <c r="D1943" s="6" t="s">
        <v>8180</v>
      </c>
      <c r="E1943" s="6" t="s">
        <v>13</v>
      </c>
      <c r="F1943" s="6" t="s">
        <v>2390</v>
      </c>
      <c r="G1943" s="6"/>
      <c r="H1943" s="1"/>
      <c r="I1943" s="5"/>
      <c r="J1943" s="5"/>
      <c r="K1943" s="1"/>
      <c r="L1943" s="5"/>
      <c r="M1943" s="5"/>
      <c r="N1943" s="26"/>
      <c r="O1943" s="1"/>
      <c r="P1943" s="1"/>
      <c r="Q1943" s="1"/>
      <c r="R1943" s="1"/>
      <c r="S1943" s="1"/>
      <c r="T1943" s="1"/>
      <c r="U1943" s="1"/>
      <c r="V1943" s="5"/>
      <c r="W1943" s="5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37" t="e">
        <f>BQ1943+BP1943+BO1943+BN1943+BM1943+#REF!+#REF!+BG1943+BF1943+#REF!+BC1943+#REF!+#REF!+AY1943+#REF!+#REF!+#REF!+#REF!+AS1943+#REF!+#REF!+#REF!+#REF!+AM1943+AK1943+#REF!+#REF!+#REF!+AF1943+AD1943+AC1943+AB1943+BL1943+AA1943+Z1943+Y1943+X1943+U1943+T1943+S1943+R1943+Q1943+P1943+O1943+N1943+M1943+L1943+K1943+J1943+I1943+H1943</f>
        <v>#REF!</v>
      </c>
    </row>
    <row r="1944" spans="1:70" hidden="1">
      <c r="A1944" s="6" t="s">
        <v>2781</v>
      </c>
      <c r="B1944" s="6" t="s">
        <v>2782</v>
      </c>
      <c r="C1944" s="6" t="s">
        <v>7</v>
      </c>
      <c r="D1944" s="6" t="s">
        <v>18</v>
      </c>
      <c r="E1944" s="6" t="s">
        <v>13</v>
      </c>
      <c r="F1944" s="6" t="s">
        <v>2390</v>
      </c>
      <c r="G1944" s="6"/>
      <c r="H1944" s="1"/>
      <c r="I1944" s="5"/>
      <c r="J1944" s="5"/>
      <c r="K1944" s="1"/>
      <c r="L1944" s="5"/>
      <c r="M1944" s="5"/>
      <c r="N1944" s="26"/>
      <c r="O1944" s="1"/>
      <c r="P1944" s="1"/>
      <c r="Q1944" s="1"/>
      <c r="R1944" s="1"/>
      <c r="S1944" s="1"/>
      <c r="T1944" s="1"/>
      <c r="U1944" s="1"/>
      <c r="V1944" s="5"/>
      <c r="W1944" s="5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37" t="e">
        <f>BQ1944+BP1944+BO1944+BN1944+BM1944+#REF!+#REF!+BG1944+BF1944+#REF!+BC1944+#REF!+#REF!+AY1944+#REF!+#REF!+#REF!+#REF!+AS1944+#REF!+#REF!+#REF!+#REF!+AM1944+AK1944+#REF!+#REF!+#REF!+AF1944+AD1944+AC1944+AB1944+BL1944+AA1944+Z1944+Y1944+X1944+U1944+T1944+S1944+R1944+Q1944+P1944+O1944+N1944+M1944+L1944+K1944+J1944+I1944+H1944</f>
        <v>#REF!</v>
      </c>
    </row>
    <row r="1945" spans="1:70" hidden="1">
      <c r="A1945" s="6" t="s">
        <v>2783</v>
      </c>
      <c r="B1945" s="6" t="s">
        <v>2784</v>
      </c>
      <c r="C1945" s="6" t="s">
        <v>7</v>
      </c>
      <c r="D1945" s="6" t="s">
        <v>18</v>
      </c>
      <c r="E1945" s="6" t="s">
        <v>13</v>
      </c>
      <c r="F1945" s="6" t="s">
        <v>2390</v>
      </c>
      <c r="G1945" s="6"/>
      <c r="H1945" s="1"/>
      <c r="I1945" s="5"/>
      <c r="J1945" s="5"/>
      <c r="K1945" s="1"/>
      <c r="L1945" s="5"/>
      <c r="M1945" s="5"/>
      <c r="N1945" s="26"/>
      <c r="O1945" s="1"/>
      <c r="P1945" s="1"/>
      <c r="Q1945" s="1"/>
      <c r="R1945" s="1"/>
      <c r="S1945" s="1"/>
      <c r="T1945" s="1"/>
      <c r="U1945" s="1"/>
      <c r="V1945" s="5"/>
      <c r="W1945" s="5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37" t="e">
        <f>BQ1945+BP1945+BO1945+BN1945+BM1945+#REF!+#REF!+BG1945+BF1945+#REF!+BC1945+#REF!+#REF!+AY1945+#REF!+#REF!+#REF!+#REF!+AS1945+#REF!+#REF!+#REF!+#REF!+AM1945+AK1945+#REF!+#REF!+#REF!+AF1945+AD1945+AC1945+AB1945+BL1945+AA1945+Z1945+Y1945+X1945+U1945+T1945+S1945+R1945+Q1945+P1945+O1945+N1945+M1945+L1945+K1945+J1945+I1945+H1945</f>
        <v>#REF!</v>
      </c>
    </row>
    <row r="1946" spans="1:70" hidden="1">
      <c r="A1946" s="6" t="s">
        <v>2785</v>
      </c>
      <c r="B1946" s="6" t="s">
        <v>2786</v>
      </c>
      <c r="C1946" s="6" t="s">
        <v>7</v>
      </c>
      <c r="D1946" s="6" t="s">
        <v>67</v>
      </c>
      <c r="E1946" s="6" t="s">
        <v>67</v>
      </c>
      <c r="F1946" s="6" t="s">
        <v>2390</v>
      </c>
      <c r="G1946" s="6"/>
      <c r="H1946" s="1"/>
      <c r="I1946" s="5"/>
      <c r="J1946" s="5"/>
      <c r="K1946" s="1"/>
      <c r="L1946" s="5"/>
      <c r="M1946" s="5"/>
      <c r="N1946" s="26"/>
      <c r="O1946" s="1"/>
      <c r="P1946" s="1"/>
      <c r="Q1946" s="1"/>
      <c r="R1946" s="1"/>
      <c r="S1946" s="1"/>
      <c r="T1946" s="1"/>
      <c r="U1946" s="1"/>
      <c r="V1946" s="5"/>
      <c r="W1946" s="5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37" t="e">
        <f>BQ1946+BP1946+BO1946+BN1946+BM1946+#REF!+#REF!+BG1946+BF1946+#REF!+BC1946+#REF!+#REF!+AY1946+#REF!+#REF!+#REF!+#REF!+AS1946+#REF!+#REF!+#REF!+#REF!+AM1946+AK1946+#REF!+#REF!+#REF!+AF1946+AD1946+AC1946+AB1946+BL1946+AA1946+Z1946+Y1946+X1946+U1946+T1946+S1946+R1946+Q1946+P1946+O1946+N1946+M1946+L1946+K1946+J1946+I1946+H1946</f>
        <v>#REF!</v>
      </c>
    </row>
    <row r="1947" spans="1:70" hidden="1">
      <c r="A1947" s="6" t="s">
        <v>2787</v>
      </c>
      <c r="B1947" s="6" t="s">
        <v>2788</v>
      </c>
      <c r="C1947" s="6" t="s">
        <v>7</v>
      </c>
      <c r="D1947" s="6" t="s">
        <v>67</v>
      </c>
      <c r="E1947" s="6" t="s">
        <v>67</v>
      </c>
      <c r="F1947" s="6" t="s">
        <v>2390</v>
      </c>
      <c r="G1947" s="6"/>
      <c r="H1947" s="1"/>
      <c r="I1947" s="5"/>
      <c r="J1947" s="5"/>
      <c r="K1947" s="1"/>
      <c r="L1947" s="5"/>
      <c r="M1947" s="5"/>
      <c r="N1947" s="26"/>
      <c r="O1947" s="1"/>
      <c r="P1947" s="1"/>
      <c r="Q1947" s="1"/>
      <c r="R1947" s="1"/>
      <c r="S1947" s="1"/>
      <c r="T1947" s="1"/>
      <c r="U1947" s="1"/>
      <c r="V1947" s="5"/>
      <c r="W1947" s="5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37" t="e">
        <f>BQ1947+BP1947+BO1947+BN1947+BM1947+#REF!+#REF!+BG1947+BF1947+#REF!+BC1947+#REF!+#REF!+AY1947+#REF!+#REF!+#REF!+#REF!+AS1947+#REF!+#REF!+#REF!+#REF!+AM1947+AK1947+#REF!+#REF!+#REF!+AF1947+AD1947+AC1947+AB1947+BL1947+AA1947+Z1947+Y1947+X1947+U1947+T1947+S1947+R1947+Q1947+P1947+O1947+N1947+M1947+L1947+K1947+J1947+I1947+H1947</f>
        <v>#REF!</v>
      </c>
    </row>
    <row r="1948" spans="1:70" hidden="1">
      <c r="A1948" s="6" t="s">
        <v>7334</v>
      </c>
      <c r="B1948" s="6" t="s">
        <v>7825</v>
      </c>
      <c r="C1948" s="6" t="s">
        <v>151</v>
      </c>
      <c r="D1948" s="6"/>
      <c r="E1948" s="6" t="s">
        <v>8199</v>
      </c>
      <c r="F1948" s="6" t="s">
        <v>2390</v>
      </c>
      <c r="G1948" s="6"/>
      <c r="H1948" s="1"/>
      <c r="I1948" s="5"/>
      <c r="J1948" s="5"/>
      <c r="K1948" s="1"/>
      <c r="L1948" s="5"/>
      <c r="M1948" s="5"/>
      <c r="N1948" s="26"/>
      <c r="O1948" s="1"/>
      <c r="P1948" s="1"/>
      <c r="Q1948" s="1"/>
      <c r="R1948" s="1"/>
      <c r="S1948" s="1"/>
      <c r="T1948" s="1"/>
      <c r="U1948" s="1"/>
      <c r="V1948" s="5"/>
      <c r="W1948" s="5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37" t="e">
        <f>BQ1948+BP1948+BO1948+BN1948+BM1948+#REF!+#REF!+BG1948+BF1948+#REF!+BC1948+#REF!+#REF!+AY1948+#REF!+#REF!+#REF!+#REF!+AS1948+#REF!+#REF!+#REF!+#REF!+AM1948+AK1948+#REF!+#REF!+#REF!+AF1948+AD1948+AC1948+AB1948+BL1948+AA1948+Z1948+Y1948+X1948+U1948+T1948+S1948+R1948+Q1948+P1948+O1948+N1948+M1948+L1948+K1948+J1948+I1948+H1948</f>
        <v>#REF!</v>
      </c>
    </row>
    <row r="1949" spans="1:70" hidden="1">
      <c r="A1949" s="6" t="s">
        <v>3111</v>
      </c>
      <c r="B1949" s="6" t="s">
        <v>3112</v>
      </c>
      <c r="C1949" s="6" t="s">
        <v>151</v>
      </c>
      <c r="D1949" s="6"/>
      <c r="E1949" s="6" t="s">
        <v>152</v>
      </c>
      <c r="F1949" s="6" t="s">
        <v>2390</v>
      </c>
      <c r="G1949" s="6"/>
      <c r="H1949" s="1"/>
      <c r="I1949" s="5"/>
      <c r="J1949" s="5"/>
      <c r="K1949" s="1"/>
      <c r="L1949" s="5"/>
      <c r="M1949" s="5"/>
      <c r="N1949" s="26"/>
      <c r="O1949" s="1"/>
      <c r="P1949" s="1"/>
      <c r="Q1949" s="1"/>
      <c r="R1949" s="1"/>
      <c r="S1949" s="1"/>
      <c r="T1949" s="1"/>
      <c r="U1949" s="1"/>
      <c r="V1949" s="5"/>
      <c r="W1949" s="5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37" t="e">
        <f>BQ1949+BP1949+BO1949+BN1949+BM1949+#REF!+#REF!+BG1949+BF1949+#REF!+BC1949+#REF!+#REF!+AY1949+#REF!+#REF!+#REF!+#REF!+AS1949+#REF!+#REF!+#REF!+#REF!+AM1949+AK1949+#REF!+#REF!+#REF!+AF1949+AD1949+AC1949+AB1949+BL1949+AA1949+Z1949+Y1949+X1949+U1949+T1949+S1949+R1949+Q1949+P1949+O1949+N1949+M1949+L1949+K1949+J1949+I1949+H1949</f>
        <v>#REF!</v>
      </c>
    </row>
    <row r="1950" spans="1:70" hidden="1">
      <c r="A1950" s="6" t="s">
        <v>2789</v>
      </c>
      <c r="B1950" s="6" t="s">
        <v>2790</v>
      </c>
      <c r="C1950" s="6" t="s">
        <v>7</v>
      </c>
      <c r="D1950" s="6" t="s">
        <v>67</v>
      </c>
      <c r="E1950" s="6" t="s">
        <v>67</v>
      </c>
      <c r="F1950" s="6" t="s">
        <v>2390</v>
      </c>
      <c r="G1950" s="6"/>
      <c r="H1950" s="1"/>
      <c r="I1950" s="5"/>
      <c r="J1950" s="5"/>
      <c r="K1950" s="1"/>
      <c r="L1950" s="5"/>
      <c r="M1950" s="5"/>
      <c r="N1950" s="26"/>
      <c r="O1950" s="1"/>
      <c r="P1950" s="1"/>
      <c r="Q1950" s="1"/>
      <c r="R1950" s="1"/>
      <c r="S1950" s="1"/>
      <c r="T1950" s="1"/>
      <c r="U1950" s="1"/>
      <c r="V1950" s="5"/>
      <c r="W1950" s="5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37" t="e">
        <f>BQ1950+BP1950+BO1950+BN1950+BM1950+#REF!+#REF!+BG1950+BF1950+#REF!+BC1950+#REF!+#REF!+AY1950+#REF!+#REF!+#REF!+#REF!+AS1950+#REF!+#REF!+#REF!+#REF!+AM1950+AK1950+#REF!+#REF!+#REF!+AF1950+AD1950+AC1950+AB1950+BL1950+AA1950+Z1950+Y1950+X1950+U1950+T1950+S1950+R1950+Q1950+P1950+O1950+N1950+M1950+L1950+K1950+J1950+I1950+H1950</f>
        <v>#REF!</v>
      </c>
    </row>
    <row r="1951" spans="1:70" hidden="1">
      <c r="A1951" s="6" t="s">
        <v>2791</v>
      </c>
      <c r="B1951" s="6" t="s">
        <v>2792</v>
      </c>
      <c r="C1951" s="6" t="s">
        <v>7</v>
      </c>
      <c r="D1951" s="6" t="s">
        <v>67</v>
      </c>
      <c r="E1951" s="6" t="s">
        <v>67</v>
      </c>
      <c r="F1951" s="6" t="s">
        <v>2390</v>
      </c>
      <c r="G1951" s="6"/>
      <c r="H1951" s="1"/>
      <c r="I1951" s="5"/>
      <c r="J1951" s="5"/>
      <c r="K1951" s="1"/>
      <c r="L1951" s="5"/>
      <c r="M1951" s="5"/>
      <c r="N1951" s="26"/>
      <c r="O1951" s="1"/>
      <c r="P1951" s="1"/>
      <c r="Q1951" s="1"/>
      <c r="R1951" s="1"/>
      <c r="S1951" s="1"/>
      <c r="T1951" s="1"/>
      <c r="U1951" s="1"/>
      <c r="V1951" s="5"/>
      <c r="W1951" s="5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37" t="e">
        <f>BQ1951+BP1951+BO1951+BN1951+BM1951+#REF!+#REF!+BG1951+BF1951+#REF!+BC1951+#REF!+#REF!+AY1951+#REF!+#REF!+#REF!+#REF!+AS1951+#REF!+#REF!+#REF!+#REF!+AM1951+AK1951+#REF!+#REF!+#REF!+AF1951+AD1951+AC1951+AB1951+BL1951+AA1951+Z1951+Y1951+X1951+U1951+T1951+S1951+R1951+Q1951+P1951+O1951+N1951+M1951+L1951+K1951+J1951+I1951+H1951</f>
        <v>#REF!</v>
      </c>
    </row>
    <row r="1952" spans="1:70">
      <c r="A1952" s="7" t="s">
        <v>3113</v>
      </c>
      <c r="B1952" s="7" t="s">
        <v>3114</v>
      </c>
      <c r="C1952" s="7" t="s">
        <v>151</v>
      </c>
      <c r="D1952" s="7"/>
      <c r="E1952" s="7" t="s">
        <v>152</v>
      </c>
      <c r="F1952" s="7" t="s">
        <v>2390</v>
      </c>
      <c r="G1952" s="25"/>
      <c r="H1952" s="1"/>
      <c r="I1952" s="5"/>
      <c r="J1952" s="5"/>
      <c r="K1952" s="1"/>
      <c r="L1952" s="5"/>
      <c r="M1952" s="5"/>
      <c r="N1952" s="26"/>
      <c r="O1952" s="1"/>
      <c r="P1952" s="1">
        <f>1000*3.34634</f>
        <v>3346.34</v>
      </c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37">
        <f>BQ1952+BP1952+BO1952+BN1952+BM1952+BG1952+BF1952+BC1952+AY1952+AS1952+AM1952+AL1952+AK1952+AF1952+AE1952+AD1952+AC1952+AB1952+BK1952+BL1952+AA1952+Z1952+Y1952+X1952+V1952+U1952+T1952+S1952+R1952+Q1952+P1952+O1952+N1952+M1952+L1952+K1952+J1952+I1952+H1952+G1952+AX1952+W1952</f>
        <v>3346.34</v>
      </c>
    </row>
    <row r="1953" spans="1:70" hidden="1">
      <c r="A1953" s="6" t="s">
        <v>2793</v>
      </c>
      <c r="B1953" s="6" t="s">
        <v>2794</v>
      </c>
      <c r="C1953" s="6" t="s">
        <v>7</v>
      </c>
      <c r="D1953" s="6" t="s">
        <v>67</v>
      </c>
      <c r="E1953" s="6" t="s">
        <v>67</v>
      </c>
      <c r="F1953" s="6" t="s">
        <v>2390</v>
      </c>
      <c r="G1953" s="6"/>
      <c r="H1953" s="1"/>
      <c r="I1953" s="5"/>
      <c r="J1953" s="5"/>
      <c r="K1953" s="1"/>
      <c r="L1953" s="5"/>
      <c r="M1953" s="5"/>
      <c r="N1953" s="26"/>
      <c r="O1953" s="1"/>
      <c r="P1953" s="1"/>
      <c r="Q1953" s="1"/>
      <c r="R1953" s="1"/>
      <c r="S1953" s="1"/>
      <c r="T1953" s="1"/>
      <c r="U1953" s="1"/>
      <c r="V1953" s="5"/>
      <c r="W1953" s="5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37" t="e">
        <f>BQ1953+BP1953+BO1953+BN1953+BM1953+#REF!+#REF!+BG1953+BF1953+#REF!+BC1953+#REF!+#REF!+AY1953+#REF!+#REF!+#REF!+#REF!+AS1953+#REF!+#REF!+#REF!+#REF!+AM1953+AK1953+#REF!+#REF!+#REF!+AF1953+AD1953+AC1953+AB1953+BL1953+AA1953+Z1953+Y1953+X1953+U1953+T1953+S1953+R1953+Q1953+P1953+O1953+N1953+M1953+L1953+K1953+J1953+I1953+H1953</f>
        <v>#REF!</v>
      </c>
    </row>
    <row r="1954" spans="1:70" hidden="1">
      <c r="A1954" s="6" t="s">
        <v>3115</v>
      </c>
      <c r="B1954" s="6" t="s">
        <v>3112</v>
      </c>
      <c r="C1954" s="6" t="s">
        <v>151</v>
      </c>
      <c r="D1954" s="6"/>
      <c r="E1954" s="6" t="s">
        <v>152</v>
      </c>
      <c r="F1954" s="6" t="s">
        <v>2390</v>
      </c>
      <c r="G1954" s="6"/>
      <c r="H1954" s="1"/>
      <c r="I1954" s="5"/>
      <c r="J1954" s="5"/>
      <c r="K1954" s="1"/>
      <c r="L1954" s="5"/>
      <c r="M1954" s="5"/>
      <c r="N1954" s="26"/>
      <c r="O1954" s="1"/>
      <c r="P1954" s="1"/>
      <c r="Q1954" s="1"/>
      <c r="R1954" s="1"/>
      <c r="S1954" s="1"/>
      <c r="T1954" s="1"/>
      <c r="U1954" s="1"/>
      <c r="V1954" s="5"/>
      <c r="W1954" s="5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37" t="e">
        <f>BQ1954+BP1954+BO1954+BN1954+BM1954+#REF!+#REF!+BG1954+BF1954+#REF!+BC1954+#REF!+#REF!+AY1954+#REF!+#REF!+#REF!+#REF!+AS1954+#REF!+#REF!+#REF!+#REF!+AM1954+AK1954+#REF!+#REF!+#REF!+AF1954+AD1954+AC1954+AB1954+BL1954+AA1954+Z1954+Y1954+X1954+U1954+T1954+S1954+R1954+Q1954+P1954+O1954+N1954+M1954+L1954+K1954+J1954+I1954+H1954</f>
        <v>#REF!</v>
      </c>
    </row>
    <row r="1955" spans="1:70" hidden="1">
      <c r="A1955" s="6" t="s">
        <v>3116</v>
      </c>
      <c r="B1955" s="6" t="s">
        <v>3117</v>
      </c>
      <c r="C1955" s="6" t="s">
        <v>151</v>
      </c>
      <c r="D1955" s="6"/>
      <c r="E1955" s="6" t="s">
        <v>152</v>
      </c>
      <c r="F1955" s="6" t="s">
        <v>2390</v>
      </c>
      <c r="G1955" s="6"/>
      <c r="H1955" s="1"/>
      <c r="I1955" s="5"/>
      <c r="J1955" s="5"/>
      <c r="K1955" s="1"/>
      <c r="L1955" s="5"/>
      <c r="M1955" s="5"/>
      <c r="N1955" s="26"/>
      <c r="O1955" s="1"/>
      <c r="P1955" s="1"/>
      <c r="Q1955" s="1"/>
      <c r="R1955" s="1"/>
      <c r="S1955" s="1"/>
      <c r="T1955" s="1"/>
      <c r="U1955" s="1"/>
      <c r="V1955" s="5"/>
      <c r="W1955" s="5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37" t="e">
        <f>BQ1955+BP1955+BO1955+BN1955+BM1955+#REF!+#REF!+BG1955+BF1955+#REF!+BC1955+#REF!+#REF!+AY1955+#REF!+#REF!+#REF!+#REF!+AS1955+#REF!+#REF!+#REF!+#REF!+AM1955+AK1955+#REF!+#REF!+#REF!+AF1955+AD1955+AC1955+AB1955+BL1955+AA1955+Z1955+Y1955+X1955+U1955+T1955+S1955+R1955+Q1955+P1955+O1955+N1955+M1955+L1955+K1955+J1955+I1955+H1955</f>
        <v>#REF!</v>
      </c>
    </row>
    <row r="1956" spans="1:70" hidden="1">
      <c r="A1956" s="6" t="s">
        <v>7216</v>
      </c>
      <c r="B1956" s="6" t="s">
        <v>7416</v>
      </c>
      <c r="C1956" s="6" t="s">
        <v>7</v>
      </c>
      <c r="D1956" s="6" t="s">
        <v>8180</v>
      </c>
      <c r="E1956" s="6" t="s">
        <v>8196</v>
      </c>
      <c r="F1956" s="6" t="s">
        <v>8212</v>
      </c>
      <c r="G1956" s="6"/>
      <c r="H1956" s="1"/>
      <c r="I1956" s="5"/>
      <c r="J1956" s="5"/>
      <c r="K1956" s="1"/>
      <c r="L1956" s="5"/>
      <c r="M1956" s="5"/>
      <c r="N1956" s="26"/>
      <c r="O1956" s="1"/>
      <c r="P1956" s="1"/>
      <c r="Q1956" s="1"/>
      <c r="R1956" s="1"/>
      <c r="S1956" s="1"/>
      <c r="T1956" s="1"/>
      <c r="U1956" s="1"/>
      <c r="V1956" s="5"/>
      <c r="W1956" s="5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37" t="e">
        <f>BQ1956+BP1956+BO1956+BN1956+BM1956+#REF!+#REF!+BG1956+BF1956+#REF!+BC1956+#REF!+#REF!+AY1956+#REF!+#REF!+#REF!+#REF!+AS1956+#REF!+#REF!+#REF!+#REF!+AM1956+AK1956+#REF!+#REF!+#REF!+AF1956+AD1956+AC1956+AB1956+BL1956+AA1956+Z1956+Y1956+X1956+U1956+T1956+S1956+R1956+Q1956+P1956+O1956+N1956+M1956+L1956+K1956+J1956+I1956+H1956</f>
        <v>#REF!</v>
      </c>
    </row>
    <row r="1957" spans="1:70" hidden="1">
      <c r="A1957" s="6" t="s">
        <v>4542</v>
      </c>
      <c r="B1957" s="6" t="s">
        <v>4543</v>
      </c>
      <c r="C1957" s="6" t="s">
        <v>151</v>
      </c>
      <c r="D1957" s="6"/>
      <c r="E1957" s="6" t="s">
        <v>152</v>
      </c>
      <c r="F1957" s="6" t="s">
        <v>8212</v>
      </c>
      <c r="G1957" s="6"/>
      <c r="H1957" s="1"/>
      <c r="I1957" s="5"/>
      <c r="J1957" s="5"/>
      <c r="K1957" s="1"/>
      <c r="L1957" s="5"/>
      <c r="M1957" s="5"/>
      <c r="N1957" s="26"/>
      <c r="O1957" s="1"/>
      <c r="P1957" s="1"/>
      <c r="Q1957" s="1"/>
      <c r="R1957" s="1"/>
      <c r="S1957" s="1"/>
      <c r="T1957" s="1"/>
      <c r="U1957" s="1"/>
      <c r="V1957" s="5"/>
      <c r="W1957" s="5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37" t="e">
        <f>BQ1957+BP1957+BO1957+BN1957+BM1957+#REF!+#REF!+BG1957+BF1957+#REF!+BC1957+#REF!+#REF!+AY1957+#REF!+#REF!+#REF!+#REF!+AS1957+#REF!+#REF!+#REF!+#REF!+AM1957+AK1957+#REF!+#REF!+#REF!+AF1957+AD1957+AC1957+AB1957+BL1957+AA1957+Z1957+Y1957+X1957+U1957+T1957+S1957+R1957+Q1957+P1957+O1957+N1957+M1957+L1957+K1957+J1957+I1957+H1957</f>
        <v>#REF!</v>
      </c>
    </row>
    <row r="1958" spans="1:70" hidden="1">
      <c r="A1958" s="7" t="s">
        <v>4524</v>
      </c>
      <c r="B1958" s="7" t="s">
        <v>4525</v>
      </c>
      <c r="C1958" s="7" t="s">
        <v>7</v>
      </c>
      <c r="D1958" s="7" t="s">
        <v>8180</v>
      </c>
      <c r="E1958" s="7" t="s">
        <v>21</v>
      </c>
      <c r="F1958" s="7" t="s">
        <v>8212</v>
      </c>
      <c r="G1958" s="25"/>
      <c r="H1958" s="1"/>
      <c r="I1958" s="5"/>
      <c r="J1958" s="5"/>
      <c r="K1958" s="1"/>
      <c r="L1958" s="5"/>
      <c r="M1958" s="5"/>
      <c r="N1958" s="26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37">
        <f>BQ1958+BP1958+BO1958+BN1958+BM1958+BG1958+BF1958+BC1958+AY1958+AS1958+AM1958+AL1958+AK1958+AF1958+AE1958+AD1958+AC1958+AB1958+++BK1958+BL1958+AA1958+Z1958+Y1958+X1958+V1958+U1958+T1958+S1958+R1958+Q1958+P1958+O1958+N1958+M1958+L1958+K1958+J1958+I1958+H1958+G1958</f>
        <v>0</v>
      </c>
    </row>
    <row r="1959" spans="1:70" hidden="1">
      <c r="A1959" s="6" t="s">
        <v>4544</v>
      </c>
      <c r="B1959" s="6" t="s">
        <v>4545</v>
      </c>
      <c r="C1959" s="6" t="s">
        <v>151</v>
      </c>
      <c r="D1959" s="6"/>
      <c r="E1959" s="6" t="s">
        <v>152</v>
      </c>
      <c r="F1959" s="6" t="s">
        <v>8212</v>
      </c>
      <c r="G1959" s="6"/>
      <c r="H1959" s="1"/>
      <c r="I1959" s="5"/>
      <c r="J1959" s="5"/>
      <c r="K1959" s="1"/>
      <c r="L1959" s="5"/>
      <c r="M1959" s="5"/>
      <c r="N1959" s="26"/>
      <c r="O1959" s="1"/>
      <c r="P1959" s="1"/>
      <c r="Q1959" s="1"/>
      <c r="R1959" s="1"/>
      <c r="S1959" s="1"/>
      <c r="T1959" s="1"/>
      <c r="U1959" s="1"/>
      <c r="V1959" s="5"/>
      <c r="W1959" s="5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37" t="e">
        <f>BQ1959+BP1959+BO1959+BN1959+BM1959+#REF!+#REF!+BG1959+BF1959+#REF!+BC1959+#REF!+#REF!+AY1959+#REF!+#REF!+#REF!+#REF!+AS1959+#REF!+#REF!+#REF!+#REF!+AM1959+AK1959+#REF!+#REF!+#REF!+AF1959+AD1959+AC1959+AB1959+BL1959+AA1959+Z1959+Y1959+X1959+U1959+T1959+S1959+R1959+Q1959+P1959+O1959+N1959+M1959+L1959+K1959+J1959+I1959+H1959</f>
        <v>#REF!</v>
      </c>
    </row>
    <row r="1960" spans="1:70" hidden="1">
      <c r="A1960" s="6" t="s">
        <v>4546</v>
      </c>
      <c r="B1960" s="6" t="s">
        <v>4547</v>
      </c>
      <c r="C1960" s="6" t="s">
        <v>151</v>
      </c>
      <c r="D1960" s="6"/>
      <c r="E1960" s="6" t="s">
        <v>152</v>
      </c>
      <c r="F1960" s="6" t="s">
        <v>8212</v>
      </c>
      <c r="G1960" s="6"/>
      <c r="H1960" s="1"/>
      <c r="I1960" s="5"/>
      <c r="J1960" s="5"/>
      <c r="K1960" s="1"/>
      <c r="L1960" s="5"/>
      <c r="M1960" s="5"/>
      <c r="N1960" s="26"/>
      <c r="O1960" s="1"/>
      <c r="P1960" s="1"/>
      <c r="Q1960" s="1"/>
      <c r="R1960" s="1"/>
      <c r="S1960" s="1"/>
      <c r="T1960" s="1"/>
      <c r="U1960" s="1"/>
      <c r="V1960" s="5"/>
      <c r="W1960" s="5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37" t="e">
        <f>BQ1960+BP1960+BO1960+BN1960+BM1960+#REF!+#REF!+BG1960+BF1960+#REF!+BC1960+#REF!+#REF!+AY1960+#REF!+#REF!+#REF!+#REF!+AS1960+#REF!+#REF!+#REF!+#REF!+AM1960+AK1960+#REF!+#REF!+#REF!+AF1960+AD1960+AC1960+AB1960+BL1960+AA1960+Z1960+Y1960+X1960+U1960+T1960+S1960+R1960+Q1960+P1960+O1960+N1960+M1960+L1960+K1960+J1960+I1960+H1960</f>
        <v>#REF!</v>
      </c>
    </row>
    <row r="1961" spans="1:70" hidden="1">
      <c r="A1961" s="6" t="s">
        <v>4548</v>
      </c>
      <c r="B1961" s="6" t="s">
        <v>4549</v>
      </c>
      <c r="C1961" s="6" t="s">
        <v>151</v>
      </c>
      <c r="D1961" s="6"/>
      <c r="E1961" s="6" t="s">
        <v>152</v>
      </c>
      <c r="F1961" s="6" t="s">
        <v>8212</v>
      </c>
      <c r="G1961" s="6"/>
      <c r="H1961" s="1"/>
      <c r="I1961" s="5"/>
      <c r="J1961" s="5"/>
      <c r="K1961" s="1"/>
      <c r="L1961" s="5"/>
      <c r="M1961" s="5"/>
      <c r="N1961" s="26"/>
      <c r="O1961" s="1"/>
      <c r="P1961" s="1"/>
      <c r="Q1961" s="1"/>
      <c r="R1961" s="1"/>
      <c r="S1961" s="1"/>
      <c r="T1961" s="1"/>
      <c r="U1961" s="1"/>
      <c r="V1961" s="5"/>
      <c r="W1961" s="5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37" t="e">
        <f>BQ1961+BP1961+BO1961+BN1961+BM1961+#REF!+#REF!+BG1961+BF1961+#REF!+BC1961+#REF!+#REF!+AY1961+#REF!+#REF!+#REF!+#REF!+AS1961+#REF!+#REF!+#REF!+#REF!+AM1961+AK1961+#REF!+#REF!+#REF!+AF1961+AD1961+AC1961+AB1961+BL1961+AA1961+Z1961+Y1961+X1961+U1961+T1961+S1961+R1961+Q1961+P1961+O1961+N1961+M1961+L1961+K1961+J1961+I1961+H1961</f>
        <v>#REF!</v>
      </c>
    </row>
    <row r="1962" spans="1:70" hidden="1">
      <c r="A1962" s="6" t="s">
        <v>4550</v>
      </c>
      <c r="B1962" s="6" t="s">
        <v>4551</v>
      </c>
      <c r="C1962" s="6" t="s">
        <v>151</v>
      </c>
      <c r="D1962" s="6"/>
      <c r="E1962" s="6" t="s">
        <v>152</v>
      </c>
      <c r="F1962" s="6" t="s">
        <v>8212</v>
      </c>
      <c r="G1962" s="6"/>
      <c r="H1962" s="1"/>
      <c r="I1962" s="5"/>
      <c r="J1962" s="5"/>
      <c r="K1962" s="1"/>
      <c r="L1962" s="5"/>
      <c r="M1962" s="5"/>
      <c r="N1962" s="26"/>
      <c r="O1962" s="1"/>
      <c r="P1962" s="1"/>
      <c r="Q1962" s="1"/>
      <c r="R1962" s="1"/>
      <c r="S1962" s="1"/>
      <c r="T1962" s="1"/>
      <c r="U1962" s="1"/>
      <c r="V1962" s="5"/>
      <c r="W1962" s="5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37" t="e">
        <f>BQ1962+BP1962+BO1962+BN1962+BM1962+#REF!+#REF!+BG1962+BF1962+#REF!+BC1962+#REF!+#REF!+AY1962+#REF!+#REF!+#REF!+#REF!+AS1962+#REF!+#REF!+#REF!+#REF!+AM1962+AK1962+#REF!+#REF!+#REF!+AF1962+AD1962+AC1962+AB1962+BL1962+AA1962+Z1962+Y1962+X1962+U1962+T1962+S1962+R1962+Q1962+P1962+O1962+N1962+M1962+L1962+K1962+J1962+I1962+H1962</f>
        <v>#REF!</v>
      </c>
    </row>
    <row r="1963" spans="1:70" hidden="1">
      <c r="A1963" s="6" t="s">
        <v>4552</v>
      </c>
      <c r="B1963" s="6" t="s">
        <v>4553</v>
      </c>
      <c r="C1963" s="6" t="s">
        <v>151</v>
      </c>
      <c r="D1963" s="6"/>
      <c r="E1963" s="6" t="s">
        <v>152</v>
      </c>
      <c r="F1963" s="6" t="s">
        <v>8212</v>
      </c>
      <c r="G1963" s="6"/>
      <c r="H1963" s="1"/>
      <c r="I1963" s="5"/>
      <c r="J1963" s="5"/>
      <c r="K1963" s="1"/>
      <c r="L1963" s="5"/>
      <c r="M1963" s="5"/>
      <c r="N1963" s="26"/>
      <c r="O1963" s="1"/>
      <c r="P1963" s="1"/>
      <c r="Q1963" s="1"/>
      <c r="R1963" s="1"/>
      <c r="S1963" s="1"/>
      <c r="T1963" s="1"/>
      <c r="U1963" s="1"/>
      <c r="V1963" s="5"/>
      <c r="W1963" s="5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37" t="e">
        <f>BQ1963+BP1963+BO1963+BN1963+BM1963+#REF!+#REF!+BG1963+BF1963+#REF!+BC1963+#REF!+#REF!+AY1963+#REF!+#REF!+#REF!+#REF!+AS1963+#REF!+#REF!+#REF!+#REF!+AM1963+AK1963+#REF!+#REF!+#REF!+AF1963+AD1963+AC1963+AB1963+BL1963+AA1963+Z1963+Y1963+X1963+U1963+T1963+S1963+R1963+Q1963+P1963+O1963+N1963+M1963+L1963+K1963+J1963+I1963+H1963</f>
        <v>#REF!</v>
      </c>
    </row>
    <row r="1964" spans="1:70" hidden="1">
      <c r="A1964" s="6" t="s">
        <v>4554</v>
      </c>
      <c r="B1964" s="6" t="s">
        <v>4555</v>
      </c>
      <c r="C1964" s="6" t="s">
        <v>151</v>
      </c>
      <c r="D1964" s="6"/>
      <c r="E1964" s="6" t="s">
        <v>152</v>
      </c>
      <c r="F1964" s="6" t="s">
        <v>8212</v>
      </c>
      <c r="G1964" s="6"/>
      <c r="H1964" s="1"/>
      <c r="I1964" s="5"/>
      <c r="J1964" s="5"/>
      <c r="K1964" s="1"/>
      <c r="L1964" s="5"/>
      <c r="M1964" s="5"/>
      <c r="N1964" s="26"/>
      <c r="O1964" s="1"/>
      <c r="P1964" s="1"/>
      <c r="Q1964" s="1"/>
      <c r="R1964" s="1"/>
      <c r="S1964" s="1"/>
      <c r="T1964" s="1"/>
      <c r="U1964" s="1"/>
      <c r="V1964" s="5"/>
      <c r="W1964" s="5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37" t="e">
        <f>BQ1964+BP1964+BO1964+BN1964+BM1964+#REF!+#REF!+BG1964+BF1964+#REF!+BC1964+#REF!+#REF!+AY1964+#REF!+#REF!+#REF!+#REF!+AS1964+#REF!+#REF!+#REF!+#REF!+AM1964+AK1964+#REF!+#REF!+#REF!+AF1964+AD1964+AC1964+AB1964+BL1964+AA1964+Z1964+Y1964+X1964+U1964+T1964+S1964+R1964+Q1964+P1964+O1964+N1964+M1964+L1964+K1964+J1964+I1964+H1964</f>
        <v>#REF!</v>
      </c>
    </row>
    <row r="1965" spans="1:70" hidden="1">
      <c r="A1965" s="6" t="s">
        <v>4556</v>
      </c>
      <c r="B1965" s="6" t="s">
        <v>4557</v>
      </c>
      <c r="C1965" s="6" t="s">
        <v>151</v>
      </c>
      <c r="D1965" s="6"/>
      <c r="E1965" s="6" t="s">
        <v>152</v>
      </c>
      <c r="F1965" s="6" t="s">
        <v>8212</v>
      </c>
      <c r="G1965" s="6"/>
      <c r="H1965" s="1"/>
      <c r="I1965" s="5"/>
      <c r="J1965" s="5"/>
      <c r="K1965" s="1"/>
      <c r="L1965" s="5"/>
      <c r="M1965" s="5"/>
      <c r="N1965" s="26"/>
      <c r="O1965" s="1"/>
      <c r="P1965" s="1"/>
      <c r="Q1965" s="1"/>
      <c r="R1965" s="1"/>
      <c r="S1965" s="1"/>
      <c r="T1965" s="1"/>
      <c r="U1965" s="1"/>
      <c r="V1965" s="5"/>
      <c r="W1965" s="5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37" t="e">
        <f>BQ1965+BP1965+BO1965+BN1965+BM1965+#REF!+#REF!+BG1965+BF1965+#REF!+BC1965+#REF!+#REF!+AY1965+#REF!+#REF!+#REF!+#REF!+AS1965+#REF!+#REF!+#REF!+#REF!+AM1965+AK1965+#REF!+#REF!+#REF!+AF1965+AD1965+AC1965+AB1965+BL1965+AA1965+Z1965+Y1965+X1965+U1965+T1965+S1965+R1965+Q1965+P1965+O1965+N1965+M1965+L1965+K1965+J1965+I1965+H1965</f>
        <v>#REF!</v>
      </c>
    </row>
    <row r="1966" spans="1:70" hidden="1">
      <c r="A1966" s="6" t="s">
        <v>4558</v>
      </c>
      <c r="B1966" s="6" t="s">
        <v>4559</v>
      </c>
      <c r="C1966" s="6" t="s">
        <v>151</v>
      </c>
      <c r="D1966" s="6"/>
      <c r="E1966" s="6" t="s">
        <v>152</v>
      </c>
      <c r="F1966" s="6" t="s">
        <v>8212</v>
      </c>
      <c r="G1966" s="6"/>
      <c r="H1966" s="1"/>
      <c r="I1966" s="5"/>
      <c r="J1966" s="5"/>
      <c r="K1966" s="1"/>
      <c r="L1966" s="5"/>
      <c r="M1966" s="5"/>
      <c r="N1966" s="26"/>
      <c r="O1966" s="1"/>
      <c r="P1966" s="1"/>
      <c r="Q1966" s="1"/>
      <c r="R1966" s="1"/>
      <c r="S1966" s="1"/>
      <c r="T1966" s="1"/>
      <c r="U1966" s="1"/>
      <c r="V1966" s="5"/>
      <c r="W1966" s="5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37" t="e">
        <f>BQ1966+BP1966+BO1966+BN1966+BM1966+#REF!+#REF!+BG1966+BF1966+#REF!+BC1966+#REF!+#REF!+AY1966+#REF!+#REF!+#REF!+#REF!+AS1966+#REF!+#REF!+#REF!+#REF!+AM1966+AK1966+#REF!+#REF!+#REF!+AF1966+AD1966+AC1966+AB1966+BL1966+AA1966+Z1966+Y1966+X1966+U1966+T1966+S1966+R1966+Q1966+P1966+O1966+N1966+M1966+L1966+K1966+J1966+I1966+H1966</f>
        <v>#REF!</v>
      </c>
    </row>
    <row r="1967" spans="1:70" hidden="1">
      <c r="A1967" s="6" t="s">
        <v>4560</v>
      </c>
      <c r="B1967" s="6" t="s">
        <v>4561</v>
      </c>
      <c r="C1967" s="6" t="s">
        <v>151</v>
      </c>
      <c r="D1967" s="6"/>
      <c r="E1967" s="6" t="s">
        <v>152</v>
      </c>
      <c r="F1967" s="6" t="s">
        <v>8212</v>
      </c>
      <c r="G1967" s="6"/>
      <c r="H1967" s="1"/>
      <c r="I1967" s="5"/>
      <c r="J1967" s="5"/>
      <c r="K1967" s="1"/>
      <c r="L1967" s="5"/>
      <c r="M1967" s="5"/>
      <c r="N1967" s="26"/>
      <c r="O1967" s="1"/>
      <c r="P1967" s="1"/>
      <c r="Q1967" s="1"/>
      <c r="R1967" s="1"/>
      <c r="S1967" s="1"/>
      <c r="T1967" s="1"/>
      <c r="U1967" s="1"/>
      <c r="V1967" s="5"/>
      <c r="W1967" s="5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37" t="e">
        <f>BQ1967+BP1967+BO1967+BN1967+BM1967+#REF!+#REF!+BG1967+BF1967+#REF!+BC1967+#REF!+#REF!+AY1967+#REF!+#REF!+#REF!+#REF!+AS1967+#REF!+#REF!+#REF!+#REF!+AM1967+AK1967+#REF!+#REF!+#REF!+AF1967+AD1967+AC1967+AB1967+BL1967+AA1967+Z1967+Y1967+X1967+U1967+T1967+S1967+R1967+Q1967+P1967+O1967+N1967+M1967+L1967+K1967+J1967+I1967+H1967</f>
        <v>#REF!</v>
      </c>
    </row>
    <row r="1968" spans="1:70" hidden="1">
      <c r="A1968" s="6" t="s">
        <v>4562</v>
      </c>
      <c r="B1968" s="6" t="s">
        <v>4563</v>
      </c>
      <c r="C1968" s="6" t="s">
        <v>151</v>
      </c>
      <c r="D1968" s="6"/>
      <c r="E1968" s="6" t="s">
        <v>152</v>
      </c>
      <c r="F1968" s="6" t="s">
        <v>8212</v>
      </c>
      <c r="G1968" s="6"/>
      <c r="H1968" s="1"/>
      <c r="I1968" s="5"/>
      <c r="J1968" s="5"/>
      <c r="K1968" s="1"/>
      <c r="L1968" s="5"/>
      <c r="M1968" s="5"/>
      <c r="N1968" s="26"/>
      <c r="O1968" s="1"/>
      <c r="P1968" s="1"/>
      <c r="Q1968" s="1"/>
      <c r="R1968" s="1"/>
      <c r="S1968" s="1"/>
      <c r="T1968" s="1"/>
      <c r="U1968" s="1"/>
      <c r="V1968" s="5"/>
      <c r="W1968" s="5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37" t="e">
        <f>BQ1968+BP1968+BO1968+BN1968+BM1968+#REF!+#REF!+BG1968+BF1968+#REF!+BC1968+#REF!+#REF!+AY1968+#REF!+#REF!+#REF!+#REF!+AS1968+#REF!+#REF!+#REF!+#REF!+AM1968+AK1968+#REF!+#REF!+#REF!+AF1968+AD1968+AC1968+AB1968+BL1968+AA1968+Z1968+Y1968+X1968+U1968+T1968+S1968+R1968+Q1968+P1968+O1968+N1968+M1968+L1968+K1968+J1968+I1968+H1968</f>
        <v>#REF!</v>
      </c>
    </row>
    <row r="1969" spans="1:70" hidden="1">
      <c r="A1969" s="6" t="s">
        <v>4564</v>
      </c>
      <c r="B1969" s="6" t="s">
        <v>4565</v>
      </c>
      <c r="C1969" s="6" t="s">
        <v>151</v>
      </c>
      <c r="D1969" s="6"/>
      <c r="E1969" s="6" t="s">
        <v>152</v>
      </c>
      <c r="F1969" s="6" t="s">
        <v>8212</v>
      </c>
      <c r="G1969" s="6"/>
      <c r="H1969" s="1"/>
      <c r="I1969" s="5"/>
      <c r="J1969" s="5"/>
      <c r="K1969" s="1"/>
      <c r="L1969" s="5"/>
      <c r="M1969" s="5"/>
      <c r="N1969" s="26"/>
      <c r="O1969" s="1"/>
      <c r="P1969" s="1"/>
      <c r="Q1969" s="1"/>
      <c r="R1969" s="1"/>
      <c r="S1969" s="1"/>
      <c r="T1969" s="1"/>
      <c r="U1969" s="1"/>
      <c r="V1969" s="5"/>
      <c r="W1969" s="5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37" t="e">
        <f>BQ1969+BP1969+BO1969+BN1969+BM1969+#REF!+#REF!+BG1969+BF1969+#REF!+BC1969+#REF!+#REF!+AY1969+#REF!+#REF!+#REF!+#REF!+AS1969+#REF!+#REF!+#REF!+#REF!+AM1969+AK1969+#REF!+#REF!+#REF!+AF1969+AD1969+AC1969+AB1969+BL1969+AA1969+Z1969+Y1969+X1969+U1969+T1969+S1969+R1969+Q1969+P1969+O1969+N1969+M1969+L1969+K1969+J1969+I1969+H1969</f>
        <v>#REF!</v>
      </c>
    </row>
    <row r="1970" spans="1:70" hidden="1">
      <c r="A1970" s="6" t="s">
        <v>4566</v>
      </c>
      <c r="B1970" s="6" t="s">
        <v>4567</v>
      </c>
      <c r="C1970" s="6" t="s">
        <v>151</v>
      </c>
      <c r="D1970" s="6"/>
      <c r="E1970" s="6" t="s">
        <v>152</v>
      </c>
      <c r="F1970" s="6" t="s">
        <v>8212</v>
      </c>
      <c r="G1970" s="6"/>
      <c r="H1970" s="1"/>
      <c r="I1970" s="5"/>
      <c r="J1970" s="5"/>
      <c r="K1970" s="1"/>
      <c r="L1970" s="5"/>
      <c r="M1970" s="5"/>
      <c r="N1970" s="26"/>
      <c r="O1970" s="1"/>
      <c r="P1970" s="1"/>
      <c r="Q1970" s="1"/>
      <c r="R1970" s="1"/>
      <c r="S1970" s="1"/>
      <c r="T1970" s="1"/>
      <c r="U1970" s="1"/>
      <c r="V1970" s="5"/>
      <c r="W1970" s="5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37" t="e">
        <f>BQ1970+BP1970+BO1970+BN1970+BM1970+#REF!+#REF!+BG1970+BF1970+#REF!+BC1970+#REF!+#REF!+AY1970+#REF!+#REF!+#REF!+#REF!+AS1970+#REF!+#REF!+#REF!+#REF!+AM1970+AK1970+#REF!+#REF!+#REF!+AF1970+AD1970+AC1970+AB1970+BL1970+AA1970+Z1970+Y1970+X1970+U1970+T1970+S1970+R1970+Q1970+P1970+O1970+N1970+M1970+L1970+K1970+J1970+I1970+H1970</f>
        <v>#REF!</v>
      </c>
    </row>
    <row r="1971" spans="1:70" hidden="1">
      <c r="A1971" s="6" t="s">
        <v>6939</v>
      </c>
      <c r="B1971" s="6" t="s">
        <v>7826</v>
      </c>
      <c r="C1971" s="6" t="s">
        <v>151</v>
      </c>
      <c r="D1971" s="6"/>
      <c r="E1971" s="6" t="s">
        <v>8186</v>
      </c>
      <c r="F1971" s="6" t="s">
        <v>8212</v>
      </c>
      <c r="G1971" s="6"/>
      <c r="H1971" s="1"/>
      <c r="I1971" s="5"/>
      <c r="J1971" s="5"/>
      <c r="K1971" s="1"/>
      <c r="L1971" s="5"/>
      <c r="M1971" s="5"/>
      <c r="N1971" s="26"/>
      <c r="O1971" s="1"/>
      <c r="P1971" s="1"/>
      <c r="Q1971" s="1"/>
      <c r="R1971" s="1"/>
      <c r="S1971" s="1"/>
      <c r="T1971" s="1"/>
      <c r="U1971" s="1"/>
      <c r="V1971" s="5"/>
      <c r="W1971" s="5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37" t="e">
        <f>BQ1971+BP1971+BO1971+BN1971+BM1971+#REF!+#REF!+BG1971+BF1971+#REF!+BC1971+#REF!+#REF!+AY1971+#REF!+#REF!+#REF!+#REF!+AS1971+#REF!+#REF!+#REF!+#REF!+AM1971+AK1971+#REF!+#REF!+#REF!+AF1971+AD1971+AC1971+AB1971+BL1971+AA1971+Z1971+Y1971+X1971+U1971+T1971+S1971+R1971+Q1971+P1971+O1971+N1971+M1971+L1971+K1971+J1971+I1971+H1971</f>
        <v>#REF!</v>
      </c>
    </row>
    <row r="1972" spans="1:70" hidden="1">
      <c r="A1972" s="6" t="s">
        <v>6940</v>
      </c>
      <c r="B1972" s="6" t="s">
        <v>7827</v>
      </c>
      <c r="C1972" s="6" t="s">
        <v>151</v>
      </c>
      <c r="D1972" s="6"/>
      <c r="E1972" s="6" t="s">
        <v>8186</v>
      </c>
      <c r="F1972" s="6" t="s">
        <v>8212</v>
      </c>
      <c r="G1972" s="6"/>
      <c r="H1972" s="1"/>
      <c r="I1972" s="5"/>
      <c r="J1972" s="5"/>
      <c r="K1972" s="1"/>
      <c r="L1972" s="5"/>
      <c r="M1972" s="5"/>
      <c r="N1972" s="26"/>
      <c r="O1972" s="1"/>
      <c r="P1972" s="1"/>
      <c r="Q1972" s="1"/>
      <c r="R1972" s="1"/>
      <c r="S1972" s="1"/>
      <c r="T1972" s="1"/>
      <c r="U1972" s="1"/>
      <c r="V1972" s="5"/>
      <c r="W1972" s="5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37" t="e">
        <f>BQ1972+BP1972+BO1972+BN1972+BM1972+#REF!+#REF!+BG1972+BF1972+#REF!+BC1972+#REF!+#REF!+AY1972+#REF!+#REF!+#REF!+#REF!+AS1972+#REF!+#REF!+#REF!+#REF!+AM1972+AK1972+#REF!+#REF!+#REF!+AF1972+AD1972+AC1972+AB1972+BL1972+AA1972+Z1972+Y1972+X1972+U1972+T1972+S1972+R1972+Q1972+P1972+O1972+N1972+M1972+L1972+K1972+J1972+I1972+H1972</f>
        <v>#REF!</v>
      </c>
    </row>
    <row r="1973" spans="1:70" hidden="1">
      <c r="A1973" s="6" t="s">
        <v>6941</v>
      </c>
      <c r="B1973" s="6" t="s">
        <v>7828</v>
      </c>
      <c r="C1973" s="6" t="s">
        <v>151</v>
      </c>
      <c r="D1973" s="6"/>
      <c r="E1973" s="6" t="s">
        <v>8186</v>
      </c>
      <c r="F1973" s="6" t="s">
        <v>8212</v>
      </c>
      <c r="G1973" s="6"/>
      <c r="H1973" s="1"/>
      <c r="I1973" s="5"/>
      <c r="J1973" s="5"/>
      <c r="K1973" s="1"/>
      <c r="L1973" s="5"/>
      <c r="M1973" s="5"/>
      <c r="N1973" s="26"/>
      <c r="O1973" s="1"/>
      <c r="P1973" s="1"/>
      <c r="Q1973" s="1"/>
      <c r="R1973" s="1"/>
      <c r="S1973" s="1"/>
      <c r="T1973" s="1"/>
      <c r="U1973" s="1"/>
      <c r="V1973" s="5"/>
      <c r="W1973" s="5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37" t="e">
        <f>BQ1973+BP1973+BO1973+BN1973+BM1973+#REF!+#REF!+BG1973+BF1973+#REF!+BC1973+#REF!+#REF!+AY1973+#REF!+#REF!+#REF!+#REF!+AS1973+#REF!+#REF!+#REF!+#REF!+AM1973+AK1973+#REF!+#REF!+#REF!+AF1973+AD1973+AC1973+AB1973+BL1973+AA1973+Z1973+Y1973+X1973+U1973+T1973+S1973+R1973+Q1973+P1973+O1973+N1973+M1973+L1973+K1973+J1973+I1973+H1973</f>
        <v>#REF!</v>
      </c>
    </row>
    <row r="1974" spans="1:70" hidden="1">
      <c r="A1974" s="6" t="s">
        <v>4568</v>
      </c>
      <c r="B1974" s="6" t="s">
        <v>4569</v>
      </c>
      <c r="C1974" s="6" t="s">
        <v>151</v>
      </c>
      <c r="D1974" s="6"/>
      <c r="E1974" s="6" t="s">
        <v>152</v>
      </c>
      <c r="F1974" s="6" t="s">
        <v>8212</v>
      </c>
      <c r="G1974" s="6"/>
      <c r="H1974" s="1"/>
      <c r="I1974" s="5"/>
      <c r="J1974" s="5"/>
      <c r="K1974" s="1"/>
      <c r="L1974" s="5"/>
      <c r="M1974" s="5"/>
      <c r="N1974" s="26"/>
      <c r="O1974" s="1"/>
      <c r="P1974" s="1"/>
      <c r="Q1974" s="1"/>
      <c r="R1974" s="1"/>
      <c r="S1974" s="1"/>
      <c r="T1974" s="1"/>
      <c r="U1974" s="1"/>
      <c r="V1974" s="5"/>
      <c r="W1974" s="5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37" t="e">
        <f>BQ1974+BP1974+BO1974+BN1974+BM1974+#REF!+#REF!+BG1974+BF1974+#REF!+BC1974+#REF!+#REF!+AY1974+#REF!+#REF!+#REF!+#REF!+AS1974+#REF!+#REF!+#REF!+#REF!+AM1974+AK1974+#REF!+#REF!+#REF!+AF1974+AD1974+AC1974+AB1974+BL1974+AA1974+Z1974+Y1974+X1974+U1974+T1974+S1974+R1974+Q1974+P1974+O1974+N1974+M1974+L1974+K1974+J1974+I1974+H1974</f>
        <v>#REF!</v>
      </c>
    </row>
    <row r="1975" spans="1:70" hidden="1">
      <c r="A1975" s="6" t="s">
        <v>4570</v>
      </c>
      <c r="B1975" s="6" t="s">
        <v>2136</v>
      </c>
      <c r="C1975" s="6" t="s">
        <v>151</v>
      </c>
      <c r="D1975" s="6"/>
      <c r="E1975" s="6" t="s">
        <v>152</v>
      </c>
      <c r="F1975" s="6" t="s">
        <v>8212</v>
      </c>
      <c r="G1975" s="6"/>
      <c r="H1975" s="1"/>
      <c r="I1975" s="5"/>
      <c r="J1975" s="5"/>
      <c r="K1975" s="1"/>
      <c r="L1975" s="5"/>
      <c r="M1975" s="5"/>
      <c r="N1975" s="26"/>
      <c r="O1975" s="1"/>
      <c r="P1975" s="1"/>
      <c r="Q1975" s="1"/>
      <c r="R1975" s="1"/>
      <c r="S1975" s="1"/>
      <c r="T1975" s="1"/>
      <c r="U1975" s="1"/>
      <c r="V1975" s="5"/>
      <c r="W1975" s="5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37" t="e">
        <f>BQ1975+BP1975+BO1975+BN1975+BM1975+#REF!+#REF!+BG1975+BF1975+#REF!+BC1975+#REF!+#REF!+AY1975+#REF!+#REF!+#REF!+#REF!+AS1975+#REF!+#REF!+#REF!+#REF!+AM1975+AK1975+#REF!+#REF!+#REF!+AF1975+AD1975+AC1975+AB1975+BL1975+AA1975+Z1975+Y1975+X1975+U1975+T1975+S1975+R1975+Q1975+P1975+O1975+N1975+M1975+L1975+K1975+J1975+I1975+H1975</f>
        <v>#REF!</v>
      </c>
    </row>
    <row r="1976" spans="1:70" hidden="1">
      <c r="A1976" s="6" t="s">
        <v>4571</v>
      </c>
      <c r="B1976" s="6" t="s">
        <v>4572</v>
      </c>
      <c r="C1976" s="6" t="s">
        <v>151</v>
      </c>
      <c r="D1976" s="6"/>
      <c r="E1976" s="6" t="s">
        <v>152</v>
      </c>
      <c r="F1976" s="6" t="s">
        <v>8212</v>
      </c>
      <c r="G1976" s="6"/>
      <c r="H1976" s="1"/>
      <c r="I1976" s="5"/>
      <c r="J1976" s="5"/>
      <c r="K1976" s="1"/>
      <c r="L1976" s="5"/>
      <c r="M1976" s="5"/>
      <c r="N1976" s="26"/>
      <c r="O1976" s="1"/>
      <c r="P1976" s="1"/>
      <c r="Q1976" s="1"/>
      <c r="R1976" s="1"/>
      <c r="S1976" s="1"/>
      <c r="T1976" s="1"/>
      <c r="U1976" s="1"/>
      <c r="V1976" s="5"/>
      <c r="W1976" s="5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37" t="e">
        <f>BQ1976+BP1976+BO1976+BN1976+BM1976+#REF!+#REF!+BG1976+BF1976+#REF!+BC1976+#REF!+#REF!+AY1976+#REF!+#REF!+#REF!+#REF!+AS1976+#REF!+#REF!+#REF!+#REF!+AM1976+AK1976+#REF!+#REF!+#REF!+AF1976+AD1976+AC1976+AB1976+BL1976+AA1976+Z1976+Y1976+X1976+U1976+T1976+S1976+R1976+Q1976+P1976+O1976+N1976+M1976+L1976+K1976+J1976+I1976+H1976</f>
        <v>#REF!</v>
      </c>
    </row>
    <row r="1977" spans="1:70" hidden="1">
      <c r="A1977" s="6" t="s">
        <v>4573</v>
      </c>
      <c r="B1977" s="6" t="s">
        <v>4574</v>
      </c>
      <c r="C1977" s="6" t="s">
        <v>151</v>
      </c>
      <c r="D1977" s="6"/>
      <c r="E1977" s="6" t="s">
        <v>152</v>
      </c>
      <c r="F1977" s="6" t="s">
        <v>8212</v>
      </c>
      <c r="G1977" s="6"/>
      <c r="H1977" s="1"/>
      <c r="I1977" s="5"/>
      <c r="J1977" s="5"/>
      <c r="K1977" s="1"/>
      <c r="L1977" s="5"/>
      <c r="M1977" s="5"/>
      <c r="N1977" s="26"/>
      <c r="O1977" s="1"/>
      <c r="P1977" s="1"/>
      <c r="Q1977" s="1"/>
      <c r="R1977" s="1"/>
      <c r="S1977" s="1"/>
      <c r="T1977" s="1"/>
      <c r="U1977" s="1"/>
      <c r="V1977" s="5"/>
      <c r="W1977" s="5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37" t="e">
        <f>BQ1977+BP1977+BO1977+BN1977+BM1977+#REF!+#REF!+BG1977+BF1977+#REF!+BC1977+#REF!+#REF!+AY1977+#REF!+#REF!+#REF!+#REF!+AS1977+#REF!+#REF!+#REF!+#REF!+AM1977+AK1977+#REF!+#REF!+#REF!+AF1977+AD1977+AC1977+AB1977+BL1977+AA1977+Z1977+Y1977+X1977+U1977+T1977+S1977+R1977+Q1977+P1977+O1977+N1977+M1977+L1977+K1977+J1977+I1977+H1977</f>
        <v>#REF!</v>
      </c>
    </row>
    <row r="1978" spans="1:70" hidden="1">
      <c r="A1978" s="6" t="s">
        <v>4575</v>
      </c>
      <c r="B1978" s="6" t="s">
        <v>4576</v>
      </c>
      <c r="C1978" s="6" t="s">
        <v>151</v>
      </c>
      <c r="D1978" s="6"/>
      <c r="E1978" s="6" t="s">
        <v>152</v>
      </c>
      <c r="F1978" s="6" t="s">
        <v>8212</v>
      </c>
      <c r="G1978" s="6"/>
      <c r="H1978" s="1"/>
      <c r="I1978" s="5"/>
      <c r="J1978" s="5"/>
      <c r="K1978" s="1"/>
      <c r="L1978" s="5"/>
      <c r="M1978" s="5"/>
      <c r="N1978" s="26"/>
      <c r="O1978" s="1"/>
      <c r="P1978" s="1"/>
      <c r="Q1978" s="1"/>
      <c r="R1978" s="1"/>
      <c r="S1978" s="1"/>
      <c r="T1978" s="1"/>
      <c r="U1978" s="1"/>
      <c r="V1978" s="5"/>
      <c r="W1978" s="5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37" t="e">
        <f>BQ1978+BP1978+BO1978+BN1978+BM1978+#REF!+#REF!+BG1978+BF1978+#REF!+BC1978+#REF!+#REF!+AY1978+#REF!+#REF!+#REF!+#REF!+AS1978+#REF!+#REF!+#REF!+#REF!+AM1978+AK1978+#REF!+#REF!+#REF!+AF1978+AD1978+AC1978+AB1978+BL1978+AA1978+Z1978+Y1978+X1978+U1978+T1978+S1978+R1978+Q1978+P1978+O1978+N1978+M1978+L1978+K1978+J1978+I1978+H1978</f>
        <v>#REF!</v>
      </c>
    </row>
    <row r="1979" spans="1:70" hidden="1">
      <c r="A1979" s="6" t="s">
        <v>4577</v>
      </c>
      <c r="B1979" s="6" t="s">
        <v>4578</v>
      </c>
      <c r="C1979" s="6" t="s">
        <v>151</v>
      </c>
      <c r="D1979" s="6"/>
      <c r="E1979" s="6" t="s">
        <v>152</v>
      </c>
      <c r="F1979" s="6" t="s">
        <v>8212</v>
      </c>
      <c r="G1979" s="6"/>
      <c r="H1979" s="1"/>
      <c r="I1979" s="5"/>
      <c r="J1979" s="5"/>
      <c r="K1979" s="1"/>
      <c r="L1979" s="5"/>
      <c r="M1979" s="5"/>
      <c r="N1979" s="26"/>
      <c r="O1979" s="1"/>
      <c r="P1979" s="1"/>
      <c r="Q1979" s="1"/>
      <c r="R1979" s="1"/>
      <c r="S1979" s="1"/>
      <c r="T1979" s="1"/>
      <c r="U1979" s="1"/>
      <c r="V1979" s="5"/>
      <c r="W1979" s="5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37" t="e">
        <f>BQ1979+BP1979+BO1979+BN1979+BM1979+#REF!+#REF!+BG1979+BF1979+#REF!+BC1979+#REF!+#REF!+AY1979+#REF!+#REF!+#REF!+#REF!+AS1979+#REF!+#REF!+#REF!+#REF!+AM1979+AK1979+#REF!+#REF!+#REF!+AF1979+AD1979+AC1979+AB1979+BL1979+AA1979+Z1979+Y1979+X1979+U1979+T1979+S1979+R1979+Q1979+P1979+O1979+N1979+M1979+L1979+K1979+J1979+I1979+H1979</f>
        <v>#REF!</v>
      </c>
    </row>
    <row r="1980" spans="1:70" hidden="1">
      <c r="A1980" s="6" t="s">
        <v>4579</v>
      </c>
      <c r="B1980" s="6" t="s">
        <v>4580</v>
      </c>
      <c r="C1980" s="6" t="s">
        <v>151</v>
      </c>
      <c r="D1980" s="6"/>
      <c r="E1980" s="6" t="s">
        <v>152</v>
      </c>
      <c r="F1980" s="6" t="s">
        <v>8212</v>
      </c>
      <c r="G1980" s="6"/>
      <c r="H1980" s="1"/>
      <c r="I1980" s="5"/>
      <c r="J1980" s="5"/>
      <c r="K1980" s="1"/>
      <c r="L1980" s="5"/>
      <c r="M1980" s="5"/>
      <c r="N1980" s="26"/>
      <c r="O1980" s="1"/>
      <c r="P1980" s="1"/>
      <c r="Q1980" s="1"/>
      <c r="R1980" s="1"/>
      <c r="S1980" s="1"/>
      <c r="T1980" s="1"/>
      <c r="U1980" s="1"/>
      <c r="V1980" s="5"/>
      <c r="W1980" s="5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37" t="e">
        <f>BQ1980+BP1980+BO1980+BN1980+BM1980+#REF!+#REF!+BG1980+BF1980+#REF!+BC1980+#REF!+#REF!+AY1980+#REF!+#REF!+#REF!+#REF!+AS1980+#REF!+#REF!+#REF!+#REF!+AM1980+AK1980+#REF!+#REF!+#REF!+AF1980+AD1980+AC1980+AB1980+BL1980+AA1980+Z1980+Y1980+X1980+U1980+T1980+S1980+R1980+Q1980+P1980+O1980+N1980+M1980+L1980+K1980+J1980+I1980+H1980</f>
        <v>#REF!</v>
      </c>
    </row>
    <row r="1981" spans="1:70" hidden="1">
      <c r="A1981" s="6" t="s">
        <v>6942</v>
      </c>
      <c r="B1981" s="6" t="s">
        <v>7829</v>
      </c>
      <c r="C1981" s="6" t="s">
        <v>151</v>
      </c>
      <c r="D1981" s="6"/>
      <c r="E1981" s="6" t="s">
        <v>8186</v>
      </c>
      <c r="F1981" s="6" t="s">
        <v>8212</v>
      </c>
      <c r="G1981" s="6"/>
      <c r="H1981" s="1"/>
      <c r="I1981" s="5"/>
      <c r="J1981" s="5"/>
      <c r="K1981" s="1"/>
      <c r="L1981" s="5"/>
      <c r="M1981" s="5"/>
      <c r="N1981" s="26"/>
      <c r="O1981" s="1"/>
      <c r="P1981" s="1"/>
      <c r="Q1981" s="1"/>
      <c r="R1981" s="1"/>
      <c r="S1981" s="1"/>
      <c r="T1981" s="1"/>
      <c r="U1981" s="1"/>
      <c r="V1981" s="5"/>
      <c r="W1981" s="5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37" t="e">
        <f>BQ1981+BP1981+BO1981+BN1981+BM1981+#REF!+#REF!+BG1981+BF1981+#REF!+BC1981+#REF!+#REF!+AY1981+#REF!+#REF!+#REF!+#REF!+AS1981+#REF!+#REF!+#REF!+#REF!+AM1981+AK1981+#REF!+#REF!+#REF!+AF1981+AD1981+AC1981+AB1981+BL1981+AA1981+Z1981+Y1981+X1981+U1981+T1981+S1981+R1981+Q1981+P1981+O1981+N1981+M1981+L1981+K1981+J1981+I1981+H1981</f>
        <v>#REF!</v>
      </c>
    </row>
    <row r="1982" spans="1:70" hidden="1">
      <c r="A1982" s="6" t="s">
        <v>4581</v>
      </c>
      <c r="B1982" s="6" t="s">
        <v>4582</v>
      </c>
      <c r="C1982" s="6" t="s">
        <v>151</v>
      </c>
      <c r="D1982" s="6"/>
      <c r="E1982" s="6" t="s">
        <v>152</v>
      </c>
      <c r="F1982" s="6" t="s">
        <v>8212</v>
      </c>
      <c r="G1982" s="6"/>
      <c r="H1982" s="1"/>
      <c r="I1982" s="5"/>
      <c r="J1982" s="5"/>
      <c r="K1982" s="1"/>
      <c r="L1982" s="5"/>
      <c r="M1982" s="5"/>
      <c r="N1982" s="26"/>
      <c r="O1982" s="1"/>
      <c r="P1982" s="1"/>
      <c r="Q1982" s="1"/>
      <c r="R1982" s="1"/>
      <c r="S1982" s="1"/>
      <c r="T1982" s="1"/>
      <c r="U1982" s="1"/>
      <c r="V1982" s="5"/>
      <c r="W1982" s="5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37" t="e">
        <f>BQ1982+BP1982+BO1982+BN1982+BM1982+#REF!+#REF!+BG1982+BF1982+#REF!+BC1982+#REF!+#REF!+AY1982+#REF!+#REF!+#REF!+#REF!+AS1982+#REF!+#REF!+#REF!+#REF!+AM1982+AK1982+#REF!+#REF!+#REF!+AF1982+AD1982+AC1982+AB1982+BL1982+AA1982+Z1982+Y1982+X1982+U1982+T1982+S1982+R1982+Q1982+P1982+O1982+N1982+M1982+L1982+K1982+J1982+I1982+H1982</f>
        <v>#REF!</v>
      </c>
    </row>
    <row r="1983" spans="1:70" hidden="1">
      <c r="A1983" s="6" t="s">
        <v>4526</v>
      </c>
      <c r="B1983" s="6" t="s">
        <v>4527</v>
      </c>
      <c r="C1983" s="6" t="s">
        <v>7</v>
      </c>
      <c r="D1983" s="6" t="s">
        <v>18</v>
      </c>
      <c r="E1983" s="6" t="s">
        <v>360</v>
      </c>
      <c r="F1983" s="6" t="s">
        <v>8212</v>
      </c>
      <c r="G1983" s="6"/>
      <c r="H1983" s="1"/>
      <c r="I1983" s="5"/>
      <c r="J1983" s="5"/>
      <c r="K1983" s="1"/>
      <c r="L1983" s="5"/>
      <c r="M1983" s="5"/>
      <c r="N1983" s="26"/>
      <c r="O1983" s="1"/>
      <c r="P1983" s="1"/>
      <c r="Q1983" s="1"/>
      <c r="R1983" s="1"/>
      <c r="S1983" s="1"/>
      <c r="T1983" s="1"/>
      <c r="U1983" s="1"/>
      <c r="V1983" s="5"/>
      <c r="W1983" s="5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37" t="e">
        <f>BQ1983+BP1983+BO1983+BN1983+BM1983+#REF!+#REF!+BG1983+BF1983+#REF!+BC1983+#REF!+#REF!+AY1983+#REF!+#REF!+#REF!+#REF!+AS1983+#REF!+#REF!+#REF!+#REF!+AM1983+AK1983+#REF!+#REF!+#REF!+AF1983+AD1983+AC1983+AB1983+BL1983+AA1983+Z1983+Y1983+X1983+U1983+T1983+S1983+R1983+Q1983+P1983+O1983+N1983+M1983+L1983+K1983+J1983+I1983+H1983</f>
        <v>#REF!</v>
      </c>
    </row>
    <row r="1984" spans="1:70" hidden="1">
      <c r="A1984" s="6" t="s">
        <v>6943</v>
      </c>
      <c r="B1984" s="6" t="s">
        <v>7830</v>
      </c>
      <c r="C1984" s="6" t="s">
        <v>151</v>
      </c>
      <c r="D1984" s="6"/>
      <c r="E1984" s="6" t="s">
        <v>8186</v>
      </c>
      <c r="F1984" s="6" t="s">
        <v>8212</v>
      </c>
      <c r="G1984" s="6"/>
      <c r="H1984" s="1"/>
      <c r="I1984" s="5"/>
      <c r="J1984" s="5"/>
      <c r="K1984" s="1"/>
      <c r="L1984" s="5"/>
      <c r="M1984" s="5"/>
      <c r="N1984" s="26"/>
      <c r="O1984" s="1"/>
      <c r="P1984" s="1"/>
      <c r="Q1984" s="1"/>
      <c r="R1984" s="1"/>
      <c r="S1984" s="1"/>
      <c r="T1984" s="1"/>
      <c r="U1984" s="1"/>
      <c r="V1984" s="5"/>
      <c r="W1984" s="5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37" t="e">
        <f>BQ1984+BP1984+BO1984+BN1984+BM1984+#REF!+#REF!+BG1984+BF1984+#REF!+BC1984+#REF!+#REF!+AY1984+#REF!+#REF!+#REF!+#REF!+AS1984+#REF!+#REF!+#REF!+#REF!+AM1984+AK1984+#REF!+#REF!+#REF!+AF1984+AD1984+AC1984+AB1984+BL1984+AA1984+Z1984+Y1984+X1984+U1984+T1984+S1984+R1984+Q1984+P1984+O1984+N1984+M1984+L1984+K1984+J1984+I1984+H1984</f>
        <v>#REF!</v>
      </c>
    </row>
    <row r="1985" spans="1:70" hidden="1">
      <c r="A1985" s="6" t="s">
        <v>6944</v>
      </c>
      <c r="B1985" s="6" t="s">
        <v>6945</v>
      </c>
      <c r="C1985" s="6" t="s">
        <v>151</v>
      </c>
      <c r="D1985" s="6"/>
      <c r="E1985" s="6" t="s">
        <v>8186</v>
      </c>
      <c r="F1985" s="6" t="s">
        <v>8212</v>
      </c>
      <c r="G1985" s="6"/>
      <c r="H1985" s="1"/>
      <c r="I1985" s="5"/>
      <c r="J1985" s="5"/>
      <c r="K1985" s="1"/>
      <c r="L1985" s="5"/>
      <c r="M1985" s="5"/>
      <c r="N1985" s="26"/>
      <c r="O1985" s="1"/>
      <c r="P1985" s="1"/>
      <c r="Q1985" s="1"/>
      <c r="R1985" s="1"/>
      <c r="S1985" s="1"/>
      <c r="T1985" s="1"/>
      <c r="U1985" s="1"/>
      <c r="V1985" s="5"/>
      <c r="W1985" s="5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37" t="e">
        <f>BQ1985+BP1985+BO1985+BN1985+BM1985+#REF!+#REF!+BG1985+BF1985+#REF!+BC1985+#REF!+#REF!+AY1985+#REF!+#REF!+#REF!+#REF!+AS1985+#REF!+#REF!+#REF!+#REF!+AM1985+AK1985+#REF!+#REF!+#REF!+AF1985+AD1985+AC1985+AB1985+BL1985+AA1985+Z1985+Y1985+X1985+U1985+T1985+S1985+R1985+Q1985+P1985+O1985+N1985+M1985+L1985+K1985+J1985+I1985+H1985</f>
        <v>#REF!</v>
      </c>
    </row>
    <row r="1986" spans="1:70" hidden="1">
      <c r="A1986" s="6" t="s">
        <v>4583</v>
      </c>
      <c r="B1986" s="6" t="s">
        <v>4584</v>
      </c>
      <c r="C1986" s="6" t="s">
        <v>151</v>
      </c>
      <c r="D1986" s="6"/>
      <c r="E1986" s="6" t="s">
        <v>152</v>
      </c>
      <c r="F1986" s="6" t="s">
        <v>8212</v>
      </c>
      <c r="G1986" s="6"/>
      <c r="H1986" s="1"/>
      <c r="I1986" s="5"/>
      <c r="J1986" s="5"/>
      <c r="K1986" s="1"/>
      <c r="L1986" s="5"/>
      <c r="M1986" s="5"/>
      <c r="N1986" s="26"/>
      <c r="O1986" s="1"/>
      <c r="P1986" s="1"/>
      <c r="Q1986" s="1"/>
      <c r="R1986" s="1"/>
      <c r="S1986" s="1"/>
      <c r="T1986" s="1"/>
      <c r="U1986" s="1"/>
      <c r="V1986" s="5"/>
      <c r="W1986" s="5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37" t="e">
        <f>BQ1986+BP1986+BO1986+BN1986+BM1986+#REF!+#REF!+BG1986+BF1986+#REF!+BC1986+#REF!+#REF!+AY1986+#REF!+#REF!+#REF!+#REF!+AS1986+#REF!+#REF!+#REF!+#REF!+AM1986+AK1986+#REF!+#REF!+#REF!+AF1986+AD1986+AC1986+AB1986+BL1986+AA1986+Z1986+Y1986+X1986+U1986+T1986+S1986+R1986+Q1986+P1986+O1986+N1986+M1986+L1986+K1986+J1986+I1986+H1986</f>
        <v>#REF!</v>
      </c>
    </row>
    <row r="1987" spans="1:70" hidden="1">
      <c r="A1987" s="6" t="s">
        <v>7335</v>
      </c>
      <c r="B1987" s="6" t="s">
        <v>7831</v>
      </c>
      <c r="C1987" s="6" t="s">
        <v>151</v>
      </c>
      <c r="D1987" s="6"/>
      <c r="E1987" s="6" t="s">
        <v>152</v>
      </c>
      <c r="F1987" s="6" t="s">
        <v>8212</v>
      </c>
      <c r="G1987" s="6"/>
      <c r="H1987" s="1"/>
      <c r="I1987" s="5"/>
      <c r="J1987" s="5"/>
      <c r="K1987" s="1"/>
      <c r="L1987" s="5"/>
      <c r="M1987" s="5"/>
      <c r="N1987" s="26"/>
      <c r="O1987" s="1"/>
      <c r="P1987" s="1"/>
      <c r="Q1987" s="1"/>
      <c r="R1987" s="1"/>
      <c r="S1987" s="1"/>
      <c r="T1987" s="1"/>
      <c r="U1987" s="1"/>
      <c r="V1987" s="5"/>
      <c r="W1987" s="5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37" t="e">
        <f>BQ1987+BP1987+BO1987+BN1987+BM1987+#REF!+#REF!+BG1987+BF1987+#REF!+BC1987+#REF!+#REF!+AY1987+#REF!+#REF!+#REF!+#REF!+AS1987+#REF!+#REF!+#REF!+#REF!+AM1987+AK1987+#REF!+#REF!+#REF!+AF1987+AD1987+AC1987+AB1987+BL1987+AA1987+Z1987+Y1987+X1987+U1987+T1987+S1987+R1987+Q1987+P1987+O1987+N1987+M1987+L1987+K1987+J1987+I1987+H1987</f>
        <v>#REF!</v>
      </c>
    </row>
    <row r="1988" spans="1:70" hidden="1">
      <c r="A1988" s="6" t="s">
        <v>7217</v>
      </c>
      <c r="B1988" s="6" t="s">
        <v>4531</v>
      </c>
      <c r="C1988" s="6" t="s">
        <v>7</v>
      </c>
      <c r="D1988" s="6" t="s">
        <v>8180</v>
      </c>
      <c r="E1988" s="6" t="s">
        <v>8196</v>
      </c>
      <c r="F1988" s="6" t="s">
        <v>8212</v>
      </c>
      <c r="G1988" s="6"/>
      <c r="H1988" s="1"/>
      <c r="I1988" s="5"/>
      <c r="J1988" s="5"/>
      <c r="K1988" s="1"/>
      <c r="L1988" s="5"/>
      <c r="M1988" s="5"/>
      <c r="N1988" s="26"/>
      <c r="O1988" s="1"/>
      <c r="P1988" s="1"/>
      <c r="Q1988" s="1"/>
      <c r="R1988" s="1"/>
      <c r="S1988" s="1"/>
      <c r="T1988" s="1"/>
      <c r="U1988" s="1"/>
      <c r="V1988" s="5"/>
      <c r="W1988" s="5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37" t="e">
        <f>BQ1988+BP1988+BO1988+BN1988+BM1988+#REF!+#REF!+BG1988+BF1988+#REF!+BC1988+#REF!+#REF!+AY1988+#REF!+#REF!+#REF!+#REF!+AS1988+#REF!+#REF!+#REF!+#REF!+AM1988+AK1988+#REF!+#REF!+#REF!+AF1988+AD1988+AC1988+AB1988+BL1988+AA1988+Z1988+Y1988+X1988+U1988+T1988+S1988+R1988+Q1988+P1988+O1988+N1988+M1988+L1988+K1988+J1988+I1988+H1988</f>
        <v>#REF!</v>
      </c>
    </row>
    <row r="1989" spans="1:70" hidden="1">
      <c r="A1989" s="6" t="s">
        <v>4585</v>
      </c>
      <c r="B1989" s="6" t="s">
        <v>4586</v>
      </c>
      <c r="C1989" s="6" t="s">
        <v>151</v>
      </c>
      <c r="D1989" s="6"/>
      <c r="E1989" s="6" t="s">
        <v>152</v>
      </c>
      <c r="F1989" s="6" t="s">
        <v>8212</v>
      </c>
      <c r="G1989" s="6"/>
      <c r="H1989" s="1"/>
      <c r="I1989" s="5"/>
      <c r="J1989" s="5"/>
      <c r="K1989" s="1"/>
      <c r="L1989" s="5"/>
      <c r="M1989" s="5"/>
      <c r="N1989" s="26"/>
      <c r="O1989" s="1"/>
      <c r="P1989" s="1"/>
      <c r="Q1989" s="1"/>
      <c r="R1989" s="1"/>
      <c r="S1989" s="1"/>
      <c r="T1989" s="1"/>
      <c r="U1989" s="1"/>
      <c r="V1989" s="5"/>
      <c r="W1989" s="5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37" t="e">
        <f>BQ1989+BP1989+BO1989+BN1989+BM1989+#REF!+#REF!+BG1989+BF1989+#REF!+BC1989+#REF!+#REF!+AY1989+#REF!+#REF!+#REF!+#REF!+AS1989+#REF!+#REF!+#REF!+#REF!+AM1989+AK1989+#REF!+#REF!+#REF!+AF1989+AD1989+AC1989+AB1989+BL1989+AA1989+Z1989+Y1989+X1989+U1989+T1989+S1989+R1989+Q1989+P1989+O1989+N1989+M1989+L1989+K1989+J1989+I1989+H1989</f>
        <v>#REF!</v>
      </c>
    </row>
    <row r="1990" spans="1:70" hidden="1">
      <c r="A1990" s="6" t="s">
        <v>4587</v>
      </c>
      <c r="B1990" s="6" t="s">
        <v>4588</v>
      </c>
      <c r="C1990" s="6" t="s">
        <v>151</v>
      </c>
      <c r="D1990" s="6"/>
      <c r="E1990" s="6" t="s">
        <v>152</v>
      </c>
      <c r="F1990" s="6" t="s">
        <v>8212</v>
      </c>
      <c r="G1990" s="6"/>
      <c r="H1990" s="1"/>
      <c r="I1990" s="5"/>
      <c r="J1990" s="5"/>
      <c r="K1990" s="1"/>
      <c r="L1990" s="5"/>
      <c r="M1990" s="5"/>
      <c r="N1990" s="26"/>
      <c r="O1990" s="1"/>
      <c r="P1990" s="1"/>
      <c r="Q1990" s="1"/>
      <c r="R1990" s="1"/>
      <c r="S1990" s="1"/>
      <c r="T1990" s="1"/>
      <c r="U1990" s="1"/>
      <c r="V1990" s="5"/>
      <c r="W1990" s="5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37" t="e">
        <f>BQ1990+BP1990+BO1990+BN1990+BM1990+#REF!+#REF!+BG1990+BF1990+#REF!+BC1990+#REF!+#REF!+AY1990+#REF!+#REF!+#REF!+#REF!+AS1990+#REF!+#REF!+#REF!+#REF!+AM1990+AK1990+#REF!+#REF!+#REF!+AF1990+AD1990+AC1990+AB1990+BL1990+AA1990+Z1990+Y1990+X1990+U1990+T1990+S1990+R1990+Q1990+P1990+O1990+N1990+M1990+L1990+K1990+J1990+I1990+H1990</f>
        <v>#REF!</v>
      </c>
    </row>
    <row r="1991" spans="1:70" hidden="1">
      <c r="A1991" s="6" t="s">
        <v>4589</v>
      </c>
      <c r="B1991" s="6" t="s">
        <v>4590</v>
      </c>
      <c r="C1991" s="6" t="s">
        <v>151</v>
      </c>
      <c r="D1991" s="6"/>
      <c r="E1991" s="6" t="s">
        <v>152</v>
      </c>
      <c r="F1991" s="6" t="s">
        <v>8212</v>
      </c>
      <c r="G1991" s="6"/>
      <c r="H1991" s="1"/>
      <c r="I1991" s="5"/>
      <c r="J1991" s="5"/>
      <c r="K1991" s="1"/>
      <c r="L1991" s="5"/>
      <c r="M1991" s="5"/>
      <c r="N1991" s="26"/>
      <c r="O1991" s="1"/>
      <c r="P1991" s="1"/>
      <c r="Q1991" s="1"/>
      <c r="R1991" s="1"/>
      <c r="S1991" s="1"/>
      <c r="T1991" s="1"/>
      <c r="U1991" s="1"/>
      <c r="V1991" s="5"/>
      <c r="W1991" s="5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37" t="e">
        <f>BQ1991+BP1991+BO1991+BN1991+BM1991+#REF!+#REF!+BG1991+BF1991+#REF!+BC1991+#REF!+#REF!+AY1991+#REF!+#REF!+#REF!+#REF!+AS1991+#REF!+#REF!+#REF!+#REF!+AM1991+AK1991+#REF!+#REF!+#REF!+AF1991+AD1991+AC1991+AB1991+BL1991+AA1991+Z1991+Y1991+X1991+U1991+T1991+S1991+R1991+Q1991+P1991+O1991+N1991+M1991+L1991+K1991+J1991+I1991+H1991</f>
        <v>#REF!</v>
      </c>
    </row>
    <row r="1992" spans="1:70" hidden="1">
      <c r="A1992" s="6" t="s">
        <v>4591</v>
      </c>
      <c r="B1992" s="6" t="s">
        <v>4592</v>
      </c>
      <c r="C1992" s="6" t="s">
        <v>151</v>
      </c>
      <c r="D1992" s="6"/>
      <c r="E1992" s="6" t="s">
        <v>152</v>
      </c>
      <c r="F1992" s="6" t="s">
        <v>8212</v>
      </c>
      <c r="G1992" s="6"/>
      <c r="H1992" s="1"/>
      <c r="I1992" s="5"/>
      <c r="J1992" s="5"/>
      <c r="K1992" s="1"/>
      <c r="L1992" s="5"/>
      <c r="M1992" s="5"/>
      <c r="N1992" s="26"/>
      <c r="O1992" s="1"/>
      <c r="P1992" s="1"/>
      <c r="Q1992" s="1"/>
      <c r="R1992" s="1"/>
      <c r="S1992" s="1"/>
      <c r="T1992" s="1"/>
      <c r="U1992" s="1"/>
      <c r="V1992" s="5"/>
      <c r="W1992" s="5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37" t="e">
        <f>BQ1992+BP1992+BO1992+BN1992+BM1992+#REF!+#REF!+BG1992+BF1992+#REF!+BC1992+#REF!+#REF!+AY1992+#REF!+#REF!+#REF!+#REF!+AS1992+#REF!+#REF!+#REF!+#REF!+AM1992+AK1992+#REF!+#REF!+#REF!+AF1992+AD1992+AC1992+AB1992+BL1992+AA1992+Z1992+Y1992+X1992+U1992+T1992+S1992+R1992+Q1992+P1992+O1992+N1992+M1992+L1992+K1992+J1992+I1992+H1992</f>
        <v>#REF!</v>
      </c>
    </row>
    <row r="1993" spans="1:70">
      <c r="A1993" s="7" t="s">
        <v>4528</v>
      </c>
      <c r="B1993" s="7" t="s">
        <v>4529</v>
      </c>
      <c r="C1993" s="7" t="s">
        <v>7</v>
      </c>
      <c r="D1993" s="7" t="s">
        <v>8180</v>
      </c>
      <c r="E1993" s="7" t="s">
        <v>28</v>
      </c>
      <c r="F1993" s="7" t="s">
        <v>8212</v>
      </c>
      <c r="G1993" s="25"/>
      <c r="H1993" s="1"/>
      <c r="I1993" s="1"/>
      <c r="J1993" s="5"/>
      <c r="K1993" s="1"/>
      <c r="L1993" s="5"/>
      <c r="M1993" s="1"/>
      <c r="N1993" s="26"/>
      <c r="O1993" s="1"/>
      <c r="P1993" s="1"/>
      <c r="Q1993" s="1"/>
      <c r="R1993" s="1"/>
      <c r="S1993" s="1"/>
      <c r="T1993" s="1"/>
      <c r="U1993" s="1">
        <v>1000</v>
      </c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37">
        <f>BQ1993+BP1993+BO1993+BN1993+BM1993+BG1993+BF1993+BC1993+AY1993+AS1993+AM1993+AL1993+AK1993+AF1993+AE1993+AD1993+AC1993+AB1993+BK1993+BL1993+AA1993+Z1993+Y1993+X1993+V1993+U1993+T1993+S1993+R1993+Q1993+P1993+O1993+N1993+M1993+L1993+K1993+J1993+I1993+H1993+G1993+AX1993+W1993</f>
        <v>1000</v>
      </c>
    </row>
    <row r="1994" spans="1:70" hidden="1">
      <c r="A1994" s="6" t="s">
        <v>4530</v>
      </c>
      <c r="B1994" s="6" t="s">
        <v>4531</v>
      </c>
      <c r="C1994" s="6" t="s">
        <v>7</v>
      </c>
      <c r="D1994" s="6" t="s">
        <v>18</v>
      </c>
      <c r="E1994" s="6" t="s">
        <v>21</v>
      </c>
      <c r="F1994" s="6" t="s">
        <v>8212</v>
      </c>
      <c r="G1994" s="6"/>
      <c r="H1994" s="1"/>
      <c r="I1994" s="5"/>
      <c r="J1994" s="5"/>
      <c r="K1994" s="1"/>
      <c r="L1994" s="5"/>
      <c r="M1994" s="5"/>
      <c r="N1994" s="26"/>
      <c r="O1994" s="1"/>
      <c r="P1994" s="1"/>
      <c r="Q1994" s="1"/>
      <c r="R1994" s="1"/>
      <c r="S1994" s="1"/>
      <c r="T1994" s="1"/>
      <c r="U1994" s="1"/>
      <c r="V1994" s="5"/>
      <c r="W1994" s="5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37" t="e">
        <f>BQ1994+BP1994+BO1994+BN1994+BM1994+#REF!+#REF!+BG1994+BF1994+#REF!+BC1994+#REF!+#REF!+AY1994+#REF!+#REF!+#REF!+#REF!+AS1994+#REF!+#REF!+#REF!+#REF!+AM1994+AK1994+#REF!+#REF!+#REF!+AF1994+AD1994+AC1994+AB1994+BL1994+AA1994+Z1994+Y1994+X1994+U1994+T1994+S1994+R1994+Q1994+P1994+O1994+N1994+M1994+L1994+K1994+J1994+I1994+H1994</f>
        <v>#REF!</v>
      </c>
    </row>
    <row r="1995" spans="1:70" hidden="1">
      <c r="A1995" s="6" t="s">
        <v>4532</v>
      </c>
      <c r="B1995" s="6" t="s">
        <v>4533</v>
      </c>
      <c r="C1995" s="6" t="s">
        <v>7</v>
      </c>
      <c r="D1995" s="6" t="s">
        <v>8180</v>
      </c>
      <c r="E1995" s="6" t="s">
        <v>21</v>
      </c>
      <c r="F1995" s="6" t="s">
        <v>8212</v>
      </c>
      <c r="G1995" s="6"/>
      <c r="H1995" s="1"/>
      <c r="I1995" s="5"/>
      <c r="J1995" s="5"/>
      <c r="K1995" s="1"/>
      <c r="L1995" s="5"/>
      <c r="M1995" s="5"/>
      <c r="N1995" s="26"/>
      <c r="O1995" s="1"/>
      <c r="P1995" s="1"/>
      <c r="Q1995" s="1"/>
      <c r="R1995" s="1"/>
      <c r="S1995" s="1"/>
      <c r="T1995" s="1"/>
      <c r="U1995" s="1"/>
      <c r="V1995" s="5"/>
      <c r="W1995" s="5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37" t="e">
        <f>BQ1995+BP1995+BO1995+BN1995+BM1995+#REF!+#REF!+BG1995+BF1995+#REF!+BC1995+#REF!+#REF!+AY1995+#REF!+#REF!+#REF!+#REF!+AS1995+#REF!+#REF!+#REF!+#REF!+AM1995+AK1995+#REF!+#REF!+#REF!+AF1995+AD1995+AC1995+AB1995+BL1995+AA1995+Z1995+Y1995+X1995+U1995+T1995+S1995+R1995+Q1995+P1995+O1995+N1995+M1995+L1995+K1995+J1995+I1995+H1995</f>
        <v>#REF!</v>
      </c>
    </row>
    <row r="1996" spans="1:70" hidden="1">
      <c r="A1996" s="6" t="s">
        <v>4534</v>
      </c>
      <c r="B1996" s="6" t="s">
        <v>4535</v>
      </c>
      <c r="C1996" s="6" t="s">
        <v>7</v>
      </c>
      <c r="D1996" s="6" t="s">
        <v>18</v>
      </c>
      <c r="E1996" s="6" t="s">
        <v>13</v>
      </c>
      <c r="F1996" s="6" t="s">
        <v>8212</v>
      </c>
      <c r="G1996" s="6"/>
      <c r="H1996" s="1"/>
      <c r="I1996" s="5"/>
      <c r="J1996" s="5"/>
      <c r="K1996" s="1"/>
      <c r="L1996" s="5"/>
      <c r="M1996" s="5"/>
      <c r="N1996" s="26"/>
      <c r="O1996" s="1"/>
      <c r="P1996" s="1"/>
      <c r="Q1996" s="1"/>
      <c r="R1996" s="1"/>
      <c r="S1996" s="1"/>
      <c r="T1996" s="1"/>
      <c r="U1996" s="1"/>
      <c r="V1996" s="5"/>
      <c r="W1996" s="5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37" t="e">
        <f>BQ1996+BP1996+BO1996+BN1996+BM1996+#REF!+#REF!+BG1996+BF1996+#REF!+BC1996+#REF!+#REF!+AY1996+#REF!+#REF!+#REF!+#REF!+AS1996+#REF!+#REF!+#REF!+#REF!+AM1996+AK1996+#REF!+#REF!+#REF!+AF1996+AD1996+AC1996+AB1996+BL1996+AA1996+Z1996+Y1996+X1996+U1996+T1996+S1996+R1996+Q1996+P1996+O1996+N1996+M1996+L1996+K1996+J1996+I1996+H1996</f>
        <v>#REF!</v>
      </c>
    </row>
    <row r="1997" spans="1:70" hidden="1">
      <c r="A1997" s="6" t="s">
        <v>4593</v>
      </c>
      <c r="B1997" s="6" t="s">
        <v>2824</v>
      </c>
      <c r="C1997" s="6" t="s">
        <v>151</v>
      </c>
      <c r="D1997" s="6"/>
      <c r="E1997" s="6" t="s">
        <v>152</v>
      </c>
      <c r="F1997" s="6" t="s">
        <v>8212</v>
      </c>
      <c r="G1997" s="6"/>
      <c r="H1997" s="1"/>
      <c r="I1997" s="5"/>
      <c r="J1997" s="5"/>
      <c r="K1997" s="1"/>
      <c r="L1997" s="5"/>
      <c r="M1997" s="5"/>
      <c r="N1997" s="26"/>
      <c r="O1997" s="1"/>
      <c r="P1997" s="1"/>
      <c r="Q1997" s="1"/>
      <c r="R1997" s="1"/>
      <c r="S1997" s="1"/>
      <c r="T1997" s="1"/>
      <c r="U1997" s="1"/>
      <c r="V1997" s="5"/>
      <c r="W1997" s="5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37" t="e">
        <f>BQ1997+BP1997+BO1997+BN1997+BM1997+#REF!+#REF!+BG1997+BF1997+#REF!+BC1997+#REF!+#REF!+AY1997+#REF!+#REF!+#REF!+#REF!+AS1997+#REF!+#REF!+#REF!+#REF!+AM1997+AK1997+#REF!+#REF!+#REF!+AF1997+AD1997+AC1997+AB1997+BL1997+AA1997+Z1997+Y1997+X1997+U1997+T1997+S1997+R1997+Q1997+P1997+O1997+N1997+M1997+L1997+K1997+J1997+I1997+H1997</f>
        <v>#REF!</v>
      </c>
    </row>
    <row r="1998" spans="1:70" hidden="1">
      <c r="A1998" s="6" t="s">
        <v>4594</v>
      </c>
      <c r="B1998" s="6" t="s">
        <v>4595</v>
      </c>
      <c r="C1998" s="6" t="s">
        <v>151</v>
      </c>
      <c r="D1998" s="6"/>
      <c r="E1998" s="6" t="s">
        <v>152</v>
      </c>
      <c r="F1998" s="6" t="s">
        <v>8212</v>
      </c>
      <c r="G1998" s="6"/>
      <c r="H1998" s="1"/>
      <c r="I1998" s="5"/>
      <c r="J1998" s="5"/>
      <c r="K1998" s="1"/>
      <c r="L1998" s="5"/>
      <c r="M1998" s="5"/>
      <c r="N1998" s="26"/>
      <c r="O1998" s="1"/>
      <c r="P1998" s="1"/>
      <c r="Q1998" s="1"/>
      <c r="R1998" s="1"/>
      <c r="S1998" s="1"/>
      <c r="T1998" s="1"/>
      <c r="U1998" s="1"/>
      <c r="V1998" s="5"/>
      <c r="W1998" s="5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37" t="e">
        <f>BQ1998+BP1998+BO1998+BN1998+BM1998+#REF!+#REF!+BG1998+BF1998+#REF!+BC1998+#REF!+#REF!+AY1998+#REF!+#REF!+#REF!+#REF!+AS1998+#REF!+#REF!+#REF!+#REF!+AM1998+AK1998+#REF!+#REF!+#REF!+AF1998+AD1998+AC1998+AB1998+BL1998+AA1998+Z1998+Y1998+X1998+U1998+T1998+S1998+R1998+Q1998+P1998+O1998+N1998+M1998+L1998+K1998+J1998+I1998+H1998</f>
        <v>#REF!</v>
      </c>
    </row>
    <row r="1999" spans="1:70" hidden="1">
      <c r="A1999" s="6" t="s">
        <v>4596</v>
      </c>
      <c r="B1999" s="6" t="s">
        <v>4597</v>
      </c>
      <c r="C1999" s="6" t="s">
        <v>151</v>
      </c>
      <c r="D1999" s="6"/>
      <c r="E1999" s="6" t="s">
        <v>152</v>
      </c>
      <c r="F1999" s="6" t="s">
        <v>8212</v>
      </c>
      <c r="G1999" s="6"/>
      <c r="H1999" s="1"/>
      <c r="I1999" s="5"/>
      <c r="J1999" s="5"/>
      <c r="K1999" s="1"/>
      <c r="L1999" s="5"/>
      <c r="M1999" s="5"/>
      <c r="N1999" s="26"/>
      <c r="O1999" s="1"/>
      <c r="P1999" s="1"/>
      <c r="Q1999" s="1"/>
      <c r="R1999" s="1"/>
      <c r="S1999" s="1"/>
      <c r="T1999" s="1"/>
      <c r="U1999" s="1"/>
      <c r="V1999" s="5"/>
      <c r="W1999" s="5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37" t="e">
        <f>BQ1999+BP1999+BO1999+BN1999+BM1999+#REF!+#REF!+BG1999+BF1999+#REF!+BC1999+#REF!+#REF!+AY1999+#REF!+#REF!+#REF!+#REF!+AS1999+#REF!+#REF!+#REF!+#REF!+AM1999+AK1999+#REF!+#REF!+#REF!+AF1999+AD1999+AC1999+AB1999+BL1999+AA1999+Z1999+Y1999+X1999+U1999+T1999+S1999+R1999+Q1999+P1999+O1999+N1999+M1999+L1999+K1999+J1999+I1999+H1999</f>
        <v>#REF!</v>
      </c>
    </row>
    <row r="2000" spans="1:70" hidden="1">
      <c r="A2000" s="6" t="s">
        <v>4598</v>
      </c>
      <c r="B2000" s="6" t="s">
        <v>4599</v>
      </c>
      <c r="C2000" s="6" t="s">
        <v>151</v>
      </c>
      <c r="D2000" s="6"/>
      <c r="E2000" s="6" t="s">
        <v>152</v>
      </c>
      <c r="F2000" s="6" t="s">
        <v>8212</v>
      </c>
      <c r="G2000" s="6"/>
      <c r="H2000" s="1"/>
      <c r="I2000" s="5"/>
      <c r="J2000" s="5"/>
      <c r="K2000" s="1"/>
      <c r="L2000" s="5"/>
      <c r="M2000" s="5"/>
      <c r="N2000" s="26"/>
      <c r="O2000" s="1"/>
      <c r="P2000" s="1"/>
      <c r="Q2000" s="1"/>
      <c r="R2000" s="1"/>
      <c r="S2000" s="1"/>
      <c r="T2000" s="1"/>
      <c r="U2000" s="1"/>
      <c r="V2000" s="5"/>
      <c r="W2000" s="5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37" t="e">
        <f>BQ2000+BP2000+BO2000+BN2000+BM2000+#REF!+#REF!+BG2000+BF2000+#REF!+BC2000+#REF!+#REF!+AY2000+#REF!+#REF!+#REF!+#REF!+AS2000+#REF!+#REF!+#REF!+#REF!+AM2000+AK2000+#REF!+#REF!+#REF!+AF2000+AD2000+AC2000+AB2000+BL2000+AA2000+Z2000+Y2000+X2000+U2000+T2000+S2000+R2000+Q2000+P2000+O2000+N2000+M2000+L2000+K2000+J2000+I2000+H2000</f>
        <v>#REF!</v>
      </c>
    </row>
    <row r="2001" spans="1:70" hidden="1">
      <c r="A2001" s="6" t="s">
        <v>6946</v>
      </c>
      <c r="B2001" s="6" t="s">
        <v>6947</v>
      </c>
      <c r="C2001" s="6" t="s">
        <v>151</v>
      </c>
      <c r="D2001" s="6"/>
      <c r="E2001" s="6" t="s">
        <v>8186</v>
      </c>
      <c r="F2001" s="6" t="s">
        <v>8212</v>
      </c>
      <c r="G2001" s="6"/>
      <c r="H2001" s="1"/>
      <c r="I2001" s="5"/>
      <c r="J2001" s="5"/>
      <c r="K2001" s="1"/>
      <c r="L2001" s="5"/>
      <c r="M2001" s="5"/>
      <c r="N2001" s="26"/>
      <c r="O2001" s="1"/>
      <c r="P2001" s="1"/>
      <c r="Q2001" s="1"/>
      <c r="R2001" s="1"/>
      <c r="S2001" s="1"/>
      <c r="T2001" s="1"/>
      <c r="U2001" s="1"/>
      <c r="V2001" s="5"/>
      <c r="W2001" s="5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37" t="e">
        <f>BQ2001+BP2001+BO2001+BN2001+BM2001+#REF!+#REF!+BG2001+BF2001+#REF!+BC2001+#REF!+#REF!+AY2001+#REF!+#REF!+#REF!+#REF!+AS2001+#REF!+#REF!+#REF!+#REF!+AM2001+AK2001+#REF!+#REF!+#REF!+AF2001+AD2001+AC2001+AB2001+BL2001+AA2001+Z2001+Y2001+X2001+U2001+T2001+S2001+R2001+Q2001+P2001+O2001+N2001+M2001+L2001+K2001+J2001+I2001+H2001</f>
        <v>#REF!</v>
      </c>
    </row>
    <row r="2002" spans="1:70" hidden="1">
      <c r="A2002" s="6" t="s">
        <v>4536</v>
      </c>
      <c r="B2002" s="6" t="s">
        <v>4537</v>
      </c>
      <c r="C2002" s="6" t="s">
        <v>7</v>
      </c>
      <c r="D2002" s="6" t="s">
        <v>67</v>
      </c>
      <c r="E2002" s="6" t="s">
        <v>67</v>
      </c>
      <c r="F2002" s="6" t="s">
        <v>8212</v>
      </c>
      <c r="G2002" s="6"/>
      <c r="H2002" s="1"/>
      <c r="I2002" s="5"/>
      <c r="J2002" s="5"/>
      <c r="K2002" s="1"/>
      <c r="L2002" s="5"/>
      <c r="M2002" s="5"/>
      <c r="N2002" s="26"/>
      <c r="O2002" s="1"/>
      <c r="P2002" s="1"/>
      <c r="Q2002" s="1"/>
      <c r="R2002" s="1"/>
      <c r="S2002" s="1"/>
      <c r="T2002" s="1"/>
      <c r="U2002" s="1"/>
      <c r="V2002" s="5"/>
      <c r="W2002" s="5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37" t="e">
        <f>BQ2002+BP2002+BO2002+BN2002+BM2002+#REF!+#REF!+BG2002+BF2002+#REF!+BC2002+#REF!+#REF!+AY2002+#REF!+#REF!+#REF!+#REF!+AS2002+#REF!+#REF!+#REF!+#REF!+AM2002+AK2002+#REF!+#REF!+#REF!+AF2002+AD2002+AC2002+AB2002+BL2002+AA2002+Z2002+Y2002+X2002+U2002+T2002+S2002+R2002+Q2002+P2002+O2002+N2002+M2002+L2002+K2002+J2002+I2002+H2002</f>
        <v>#REF!</v>
      </c>
    </row>
    <row r="2003" spans="1:70" hidden="1">
      <c r="A2003" s="6" t="s">
        <v>4538</v>
      </c>
      <c r="B2003" s="6" t="s">
        <v>4539</v>
      </c>
      <c r="C2003" s="6" t="s">
        <v>7</v>
      </c>
      <c r="D2003" s="6" t="s">
        <v>67</v>
      </c>
      <c r="E2003" s="6" t="s">
        <v>67</v>
      </c>
      <c r="F2003" s="6" t="s">
        <v>8212</v>
      </c>
      <c r="G2003" s="6"/>
      <c r="H2003" s="1"/>
      <c r="I2003" s="5"/>
      <c r="J2003" s="5"/>
      <c r="K2003" s="1"/>
      <c r="L2003" s="5"/>
      <c r="M2003" s="5"/>
      <c r="N2003" s="26"/>
      <c r="O2003" s="1"/>
      <c r="P2003" s="1"/>
      <c r="Q2003" s="1"/>
      <c r="R2003" s="1"/>
      <c r="S2003" s="1"/>
      <c r="T2003" s="1"/>
      <c r="U2003" s="1"/>
      <c r="V2003" s="5"/>
      <c r="W2003" s="5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37" t="e">
        <f>BQ2003+BP2003+BO2003+BN2003+BM2003+#REF!+#REF!+BG2003+BF2003+#REF!+BC2003+#REF!+#REF!+AY2003+#REF!+#REF!+#REF!+#REF!+AS2003+#REF!+#REF!+#REF!+#REF!+AM2003+AK2003+#REF!+#REF!+#REF!+AF2003+AD2003+AC2003+AB2003+BL2003+AA2003+Z2003+Y2003+X2003+U2003+T2003+S2003+R2003+Q2003+P2003+O2003+N2003+M2003+L2003+K2003+J2003+I2003+H2003</f>
        <v>#REF!</v>
      </c>
    </row>
    <row r="2004" spans="1:70" hidden="1">
      <c r="A2004" s="6" t="s">
        <v>6948</v>
      </c>
      <c r="B2004" s="6" t="s">
        <v>7832</v>
      </c>
      <c r="C2004" s="6" t="s">
        <v>151</v>
      </c>
      <c r="D2004" s="6"/>
      <c r="E2004" s="6" t="s">
        <v>8186</v>
      </c>
      <c r="F2004" s="6" t="s">
        <v>8212</v>
      </c>
      <c r="G2004" s="6"/>
      <c r="H2004" s="1"/>
      <c r="I2004" s="5"/>
      <c r="J2004" s="5"/>
      <c r="K2004" s="1"/>
      <c r="L2004" s="5"/>
      <c r="M2004" s="5"/>
      <c r="N2004" s="26"/>
      <c r="O2004" s="1"/>
      <c r="P2004" s="1"/>
      <c r="Q2004" s="1"/>
      <c r="R2004" s="1"/>
      <c r="S2004" s="1"/>
      <c r="T2004" s="1"/>
      <c r="U2004" s="1"/>
      <c r="V2004" s="5"/>
      <c r="W2004" s="5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37" t="e">
        <f>BQ2004+BP2004+BO2004+BN2004+BM2004+#REF!+#REF!+BG2004+BF2004+#REF!+BC2004+#REF!+#REF!+AY2004+#REF!+#REF!+#REF!+#REF!+AS2004+#REF!+#REF!+#REF!+#REF!+AM2004+AK2004+#REF!+#REF!+#REF!+AF2004+AD2004+AC2004+AB2004+BL2004+AA2004+Z2004+Y2004+X2004+U2004+T2004+S2004+R2004+Q2004+P2004+O2004+N2004+M2004+L2004+K2004+J2004+I2004+H2004</f>
        <v>#REF!</v>
      </c>
    </row>
    <row r="2005" spans="1:70" hidden="1">
      <c r="A2005" s="6" t="s">
        <v>4600</v>
      </c>
      <c r="B2005" s="6" t="s">
        <v>4601</v>
      </c>
      <c r="C2005" s="6" t="s">
        <v>151</v>
      </c>
      <c r="D2005" s="6"/>
      <c r="E2005" s="6" t="s">
        <v>152</v>
      </c>
      <c r="F2005" s="6" t="s">
        <v>8212</v>
      </c>
      <c r="G2005" s="6"/>
      <c r="H2005" s="1"/>
      <c r="I2005" s="5"/>
      <c r="J2005" s="5"/>
      <c r="K2005" s="1"/>
      <c r="L2005" s="5"/>
      <c r="M2005" s="5"/>
      <c r="N2005" s="26"/>
      <c r="O2005" s="1"/>
      <c r="P2005" s="1"/>
      <c r="Q2005" s="1"/>
      <c r="R2005" s="1"/>
      <c r="S2005" s="1"/>
      <c r="T2005" s="1"/>
      <c r="U2005" s="1"/>
      <c r="V2005" s="5"/>
      <c r="W2005" s="5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37" t="e">
        <f>BQ2005+BP2005+BO2005+BN2005+BM2005+#REF!+#REF!+BG2005+BF2005+#REF!+BC2005+#REF!+#REF!+AY2005+#REF!+#REF!+#REF!+#REF!+AS2005+#REF!+#REF!+#REF!+#REF!+AM2005+AK2005+#REF!+#REF!+#REF!+AF2005+AD2005+AC2005+AB2005+BL2005+AA2005+Z2005+Y2005+X2005+U2005+T2005+S2005+R2005+Q2005+P2005+O2005+N2005+M2005+L2005+K2005+J2005+I2005+H2005</f>
        <v>#REF!</v>
      </c>
    </row>
    <row r="2006" spans="1:70" hidden="1">
      <c r="A2006" s="6" t="s">
        <v>6949</v>
      </c>
      <c r="B2006" s="6" t="s">
        <v>7833</v>
      </c>
      <c r="C2006" s="6" t="s">
        <v>151</v>
      </c>
      <c r="D2006" s="6"/>
      <c r="E2006" s="6" t="s">
        <v>8192</v>
      </c>
      <c r="F2006" s="6" t="s">
        <v>8212</v>
      </c>
      <c r="G2006" s="6"/>
      <c r="H2006" s="1"/>
      <c r="I2006" s="5"/>
      <c r="J2006" s="5"/>
      <c r="K2006" s="1"/>
      <c r="L2006" s="5"/>
      <c r="M2006" s="5"/>
      <c r="N2006" s="26"/>
      <c r="O2006" s="1"/>
      <c r="P2006" s="1"/>
      <c r="Q2006" s="1"/>
      <c r="R2006" s="1"/>
      <c r="S2006" s="1"/>
      <c r="T2006" s="1"/>
      <c r="U2006" s="1"/>
      <c r="V2006" s="5"/>
      <c r="W2006" s="5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37" t="e">
        <f>BQ2006+BP2006+BO2006+BN2006+BM2006+#REF!+#REF!+BG2006+BF2006+#REF!+BC2006+#REF!+#REF!+AY2006+#REF!+#REF!+#REF!+#REF!+AS2006+#REF!+#REF!+#REF!+#REF!+AM2006+AK2006+#REF!+#REF!+#REF!+AF2006+AD2006+AC2006+AB2006+BL2006+AA2006+Z2006+Y2006+X2006+U2006+T2006+S2006+R2006+Q2006+P2006+O2006+N2006+M2006+L2006+K2006+J2006+I2006+H2006</f>
        <v>#REF!</v>
      </c>
    </row>
    <row r="2007" spans="1:70" hidden="1">
      <c r="A2007" s="6" t="s">
        <v>4602</v>
      </c>
      <c r="B2007" s="6" t="s">
        <v>4603</v>
      </c>
      <c r="C2007" s="6" t="s">
        <v>151</v>
      </c>
      <c r="D2007" s="6"/>
      <c r="E2007" s="6" t="s">
        <v>152</v>
      </c>
      <c r="F2007" s="6" t="s">
        <v>8212</v>
      </c>
      <c r="G2007" s="6"/>
      <c r="H2007" s="1"/>
      <c r="I2007" s="5"/>
      <c r="J2007" s="5"/>
      <c r="K2007" s="1"/>
      <c r="L2007" s="5"/>
      <c r="M2007" s="5"/>
      <c r="N2007" s="26"/>
      <c r="O2007" s="1"/>
      <c r="P2007" s="1"/>
      <c r="Q2007" s="1"/>
      <c r="R2007" s="1"/>
      <c r="S2007" s="1"/>
      <c r="T2007" s="1"/>
      <c r="U2007" s="1"/>
      <c r="V2007" s="5"/>
      <c r="W2007" s="5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37" t="e">
        <f>BQ2007+BP2007+BO2007+BN2007+BM2007+#REF!+#REF!+BG2007+BF2007+#REF!+BC2007+#REF!+#REF!+AY2007+#REF!+#REF!+#REF!+#REF!+AS2007+#REF!+#REF!+#REF!+#REF!+AM2007+AK2007+#REF!+#REF!+#REF!+AF2007+AD2007+AC2007+AB2007+BL2007+AA2007+Z2007+Y2007+X2007+U2007+T2007+S2007+R2007+Q2007+P2007+O2007+N2007+M2007+L2007+K2007+J2007+I2007+H2007</f>
        <v>#REF!</v>
      </c>
    </row>
    <row r="2008" spans="1:70" hidden="1">
      <c r="A2008" s="6" t="s">
        <v>7218</v>
      </c>
      <c r="B2008" s="6" t="s">
        <v>4541</v>
      </c>
      <c r="C2008" s="6" t="s">
        <v>7</v>
      </c>
      <c r="D2008" s="6" t="s">
        <v>8180</v>
      </c>
      <c r="E2008" s="6" t="s">
        <v>8181</v>
      </c>
      <c r="F2008" s="6" t="s">
        <v>8212</v>
      </c>
      <c r="G2008" s="6"/>
      <c r="H2008" s="1"/>
      <c r="I2008" s="5"/>
      <c r="J2008" s="5"/>
      <c r="K2008" s="1"/>
      <c r="L2008" s="5"/>
      <c r="M2008" s="5"/>
      <c r="N2008" s="26"/>
      <c r="O2008" s="1"/>
      <c r="P2008" s="1"/>
      <c r="Q2008" s="1"/>
      <c r="R2008" s="1"/>
      <c r="S2008" s="1"/>
      <c r="T2008" s="1"/>
      <c r="U2008" s="1"/>
      <c r="V2008" s="5"/>
      <c r="W2008" s="5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37" t="e">
        <f>BQ2008+BP2008+BO2008+BN2008+BM2008+#REF!+#REF!+BG2008+BF2008+#REF!+BC2008+#REF!+#REF!+AY2008+#REF!+#REF!+#REF!+#REF!+AS2008+#REF!+#REF!+#REF!+#REF!+AM2008+AK2008+#REF!+#REF!+#REF!+AF2008+AD2008+AC2008+AB2008+BL2008+AA2008+Z2008+Y2008+X2008+U2008+T2008+S2008+R2008+Q2008+P2008+O2008+N2008+M2008+L2008+K2008+J2008+I2008+H2008</f>
        <v>#REF!</v>
      </c>
    </row>
    <row r="2009" spans="1:70" hidden="1">
      <c r="A2009" s="6" t="s">
        <v>4540</v>
      </c>
      <c r="B2009" s="6" t="s">
        <v>4541</v>
      </c>
      <c r="C2009" s="6" t="s">
        <v>7</v>
      </c>
      <c r="D2009" s="6" t="s">
        <v>18</v>
      </c>
      <c r="E2009" s="6" t="s">
        <v>21</v>
      </c>
      <c r="F2009" s="6" t="s">
        <v>8212</v>
      </c>
      <c r="G2009" s="6"/>
      <c r="H2009" s="1"/>
      <c r="I2009" s="5"/>
      <c r="J2009" s="5"/>
      <c r="K2009" s="1"/>
      <c r="L2009" s="5"/>
      <c r="M2009" s="5"/>
      <c r="N2009" s="26"/>
      <c r="O2009" s="1"/>
      <c r="P2009" s="1"/>
      <c r="Q2009" s="1"/>
      <c r="R2009" s="1"/>
      <c r="S2009" s="1"/>
      <c r="T2009" s="1"/>
      <c r="U2009" s="1"/>
      <c r="V2009" s="5"/>
      <c r="W2009" s="5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37" t="e">
        <f>BQ2009+BP2009+BO2009+BN2009+BM2009+#REF!+#REF!+BG2009+BF2009+#REF!+BC2009+#REF!+#REF!+AY2009+#REF!+#REF!+#REF!+#REF!+AS2009+#REF!+#REF!+#REF!+#REF!+AM2009+AK2009+#REF!+#REF!+#REF!+AF2009+AD2009+AC2009+AB2009+BL2009+AA2009+Z2009+Y2009+X2009+U2009+T2009+S2009+R2009+Q2009+P2009+O2009+N2009+M2009+L2009+K2009+J2009+I2009+H2009</f>
        <v>#REF!</v>
      </c>
    </row>
    <row r="2010" spans="1:70" hidden="1">
      <c r="A2010" s="6" t="s">
        <v>7336</v>
      </c>
      <c r="B2010" s="6" t="s">
        <v>7834</v>
      </c>
      <c r="C2010" s="6" t="s">
        <v>151</v>
      </c>
      <c r="D2010" s="6"/>
      <c r="E2010" s="6" t="s">
        <v>8202</v>
      </c>
      <c r="F2010" s="6" t="s">
        <v>8212</v>
      </c>
      <c r="G2010" s="6"/>
      <c r="H2010" s="1"/>
      <c r="I2010" s="5"/>
      <c r="J2010" s="5"/>
      <c r="K2010" s="1"/>
      <c r="L2010" s="5"/>
      <c r="M2010" s="5"/>
      <c r="N2010" s="26"/>
      <c r="O2010" s="1"/>
      <c r="P2010" s="1"/>
      <c r="Q2010" s="1"/>
      <c r="R2010" s="1"/>
      <c r="S2010" s="1"/>
      <c r="T2010" s="1"/>
      <c r="U2010" s="1"/>
      <c r="V2010" s="5"/>
      <c r="W2010" s="5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37" t="e">
        <f>BQ2010+BP2010+BO2010+BN2010+BM2010+#REF!+#REF!+BG2010+BF2010+#REF!+BC2010+#REF!+#REF!+AY2010+#REF!+#REF!+#REF!+#REF!+AS2010+#REF!+#REF!+#REF!+#REF!+AM2010+AK2010+#REF!+#REF!+#REF!+AF2010+AD2010+AC2010+AB2010+BL2010+AA2010+Z2010+Y2010+X2010+U2010+T2010+S2010+R2010+Q2010+P2010+O2010+N2010+M2010+L2010+K2010+J2010+I2010+H2010</f>
        <v>#REF!</v>
      </c>
    </row>
    <row r="2011" spans="1:70" hidden="1">
      <c r="A2011" s="6" t="s">
        <v>7337</v>
      </c>
      <c r="B2011" s="6" t="s">
        <v>7835</v>
      </c>
      <c r="C2011" s="6" t="s">
        <v>151</v>
      </c>
      <c r="D2011" s="6"/>
      <c r="E2011" s="6" t="s">
        <v>8202</v>
      </c>
      <c r="F2011" s="6" t="s">
        <v>8212</v>
      </c>
      <c r="G2011" s="6"/>
      <c r="H2011" s="1"/>
      <c r="I2011" s="5"/>
      <c r="J2011" s="5"/>
      <c r="K2011" s="1"/>
      <c r="L2011" s="5"/>
      <c r="M2011" s="5"/>
      <c r="N2011" s="26"/>
      <c r="O2011" s="1"/>
      <c r="P2011" s="1"/>
      <c r="Q2011" s="1"/>
      <c r="R2011" s="1"/>
      <c r="S2011" s="1"/>
      <c r="T2011" s="1"/>
      <c r="U2011" s="1"/>
      <c r="V2011" s="5"/>
      <c r="W2011" s="5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37" t="e">
        <f>BQ2011+BP2011+BO2011+BN2011+BM2011+#REF!+#REF!+BG2011+BF2011+#REF!+BC2011+#REF!+#REF!+AY2011+#REF!+#REF!+#REF!+#REF!+AS2011+#REF!+#REF!+#REF!+#REF!+AM2011+AK2011+#REF!+#REF!+#REF!+AF2011+AD2011+AC2011+AB2011+BL2011+AA2011+Z2011+Y2011+X2011+U2011+T2011+S2011+R2011+Q2011+P2011+O2011+N2011+M2011+L2011+K2011+J2011+I2011+H2011</f>
        <v>#REF!</v>
      </c>
    </row>
    <row r="2012" spans="1:70" hidden="1">
      <c r="A2012" s="6" t="s">
        <v>7338</v>
      </c>
      <c r="B2012" s="6" t="s">
        <v>7836</v>
      </c>
      <c r="C2012" s="6" t="s">
        <v>151</v>
      </c>
      <c r="D2012" s="6"/>
      <c r="E2012" s="6" t="s">
        <v>8202</v>
      </c>
      <c r="F2012" s="6" t="s">
        <v>8212</v>
      </c>
      <c r="G2012" s="6"/>
      <c r="H2012" s="1"/>
      <c r="I2012" s="5"/>
      <c r="J2012" s="5"/>
      <c r="K2012" s="1"/>
      <c r="L2012" s="5"/>
      <c r="M2012" s="5"/>
      <c r="N2012" s="26"/>
      <c r="O2012" s="1"/>
      <c r="P2012" s="1"/>
      <c r="Q2012" s="1"/>
      <c r="R2012" s="1"/>
      <c r="S2012" s="1"/>
      <c r="T2012" s="1"/>
      <c r="U2012" s="1"/>
      <c r="V2012" s="5"/>
      <c r="W2012" s="5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37" t="e">
        <f>BQ2012+BP2012+BO2012+BN2012+BM2012+#REF!+#REF!+BG2012+BF2012+#REF!+BC2012+#REF!+#REF!+AY2012+#REF!+#REF!+#REF!+#REF!+AS2012+#REF!+#REF!+#REF!+#REF!+AM2012+AK2012+#REF!+#REF!+#REF!+AF2012+AD2012+AC2012+AB2012+BL2012+AA2012+Z2012+Y2012+X2012+U2012+T2012+S2012+R2012+Q2012+P2012+O2012+N2012+M2012+L2012+K2012+J2012+I2012+H2012</f>
        <v>#REF!</v>
      </c>
    </row>
    <row r="2013" spans="1:70" hidden="1">
      <c r="A2013" s="6" t="s">
        <v>6790</v>
      </c>
      <c r="B2013" s="6" t="s">
        <v>6791</v>
      </c>
      <c r="C2013" s="6" t="s">
        <v>151</v>
      </c>
      <c r="D2013" s="6"/>
      <c r="E2013" s="6" t="s">
        <v>8186</v>
      </c>
      <c r="F2013" s="6" t="s">
        <v>3120</v>
      </c>
      <c r="G2013" s="6"/>
      <c r="H2013" s="1"/>
      <c r="I2013" s="5"/>
      <c r="J2013" s="5"/>
      <c r="K2013" s="1"/>
      <c r="L2013" s="5"/>
      <c r="M2013" s="5"/>
      <c r="N2013" s="26"/>
      <c r="O2013" s="1"/>
      <c r="P2013" s="1"/>
      <c r="Q2013" s="1"/>
      <c r="R2013" s="1"/>
      <c r="S2013" s="1"/>
      <c r="T2013" s="1"/>
      <c r="U2013" s="1"/>
      <c r="V2013" s="5"/>
      <c r="W2013" s="5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37" t="e">
        <f>BQ2013+BP2013+BO2013+BN2013+BM2013+#REF!+#REF!+BG2013+BF2013+#REF!+BC2013+#REF!+#REF!+AY2013+#REF!+#REF!+#REF!+#REF!+AS2013+#REF!+#REF!+#REF!+#REF!+AM2013+AK2013+#REF!+#REF!+#REF!+AF2013+AD2013+AC2013+AB2013+BL2013+AA2013+Z2013+Y2013+X2013+U2013+T2013+S2013+R2013+Q2013+P2013+O2013+N2013+M2013+L2013+K2013+J2013+I2013+H2013</f>
        <v>#REF!</v>
      </c>
    </row>
    <row r="2014" spans="1:70" hidden="1">
      <c r="A2014" s="6" t="s">
        <v>3293</v>
      </c>
      <c r="B2014" s="6" t="s">
        <v>3294</v>
      </c>
      <c r="C2014" s="6" t="s">
        <v>151</v>
      </c>
      <c r="D2014" s="6"/>
      <c r="E2014" s="6" t="s">
        <v>152</v>
      </c>
      <c r="F2014" s="6" t="s">
        <v>3120</v>
      </c>
      <c r="G2014" s="6"/>
      <c r="H2014" s="1"/>
      <c r="I2014" s="5"/>
      <c r="J2014" s="5"/>
      <c r="K2014" s="1"/>
      <c r="L2014" s="5"/>
      <c r="M2014" s="5"/>
      <c r="N2014" s="26"/>
      <c r="O2014" s="1"/>
      <c r="P2014" s="1"/>
      <c r="Q2014" s="1"/>
      <c r="R2014" s="1"/>
      <c r="S2014" s="1"/>
      <c r="T2014" s="1"/>
      <c r="U2014" s="1"/>
      <c r="V2014" s="5"/>
      <c r="W2014" s="5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37" t="e">
        <f>BQ2014+BP2014+BO2014+BN2014+BM2014+#REF!+#REF!+BG2014+BF2014+#REF!+BC2014+#REF!+#REF!+AY2014+#REF!+#REF!+#REF!+#REF!+AS2014+#REF!+#REF!+#REF!+#REF!+AM2014+AK2014+#REF!+#REF!+#REF!+AF2014+AD2014+AC2014+AB2014+BL2014+AA2014+Z2014+Y2014+X2014+U2014+T2014+S2014+R2014+Q2014+P2014+O2014+N2014+M2014+L2014+K2014+J2014+I2014+H2014</f>
        <v>#REF!</v>
      </c>
    </row>
    <row r="2015" spans="1:70" hidden="1">
      <c r="A2015" s="6" t="s">
        <v>3295</v>
      </c>
      <c r="B2015" s="6" t="s">
        <v>7837</v>
      </c>
      <c r="C2015" s="6" t="s">
        <v>151</v>
      </c>
      <c r="D2015" s="6"/>
      <c r="E2015" s="6" t="s">
        <v>152</v>
      </c>
      <c r="F2015" s="6" t="s">
        <v>3120</v>
      </c>
      <c r="G2015" s="6"/>
      <c r="H2015" s="1"/>
      <c r="I2015" s="5"/>
      <c r="J2015" s="5"/>
      <c r="K2015" s="1"/>
      <c r="L2015" s="5"/>
      <c r="M2015" s="5"/>
      <c r="N2015" s="26"/>
      <c r="O2015" s="1"/>
      <c r="P2015" s="1"/>
      <c r="Q2015" s="1"/>
      <c r="R2015" s="1"/>
      <c r="S2015" s="1"/>
      <c r="T2015" s="1"/>
      <c r="U2015" s="1"/>
      <c r="V2015" s="5"/>
      <c r="W2015" s="5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37" t="e">
        <f>BQ2015+BP2015+BO2015+BN2015+BM2015+#REF!+#REF!+BG2015+BF2015+#REF!+BC2015+#REF!+#REF!+AY2015+#REF!+#REF!+#REF!+#REF!+AS2015+#REF!+#REF!+#REF!+#REF!+AM2015+AK2015+#REF!+#REF!+#REF!+AF2015+AD2015+AC2015+AB2015+BL2015+AA2015+Z2015+Y2015+X2015+U2015+T2015+S2015+R2015+Q2015+P2015+O2015+N2015+M2015+L2015+K2015+J2015+I2015+H2015</f>
        <v>#REF!</v>
      </c>
    </row>
    <row r="2016" spans="1:70" hidden="1">
      <c r="A2016" s="6" t="s">
        <v>3296</v>
      </c>
      <c r="B2016" s="6" t="s">
        <v>3297</v>
      </c>
      <c r="C2016" s="6" t="s">
        <v>151</v>
      </c>
      <c r="D2016" s="6"/>
      <c r="E2016" s="6" t="s">
        <v>152</v>
      </c>
      <c r="F2016" s="6" t="s">
        <v>3120</v>
      </c>
      <c r="G2016" s="6"/>
      <c r="H2016" s="1"/>
      <c r="I2016" s="5"/>
      <c r="J2016" s="5"/>
      <c r="K2016" s="1"/>
      <c r="L2016" s="5"/>
      <c r="M2016" s="5"/>
      <c r="N2016" s="26"/>
      <c r="O2016" s="1"/>
      <c r="P2016" s="1"/>
      <c r="Q2016" s="1"/>
      <c r="R2016" s="1"/>
      <c r="S2016" s="1"/>
      <c r="T2016" s="1"/>
      <c r="U2016" s="1"/>
      <c r="V2016" s="5"/>
      <c r="W2016" s="5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37" t="e">
        <f>BQ2016+BP2016+BO2016+BN2016+BM2016+#REF!+#REF!+BG2016+BF2016+#REF!+BC2016+#REF!+#REF!+AY2016+#REF!+#REF!+#REF!+#REF!+AS2016+#REF!+#REF!+#REF!+#REF!+AM2016+AK2016+#REF!+#REF!+#REF!+AF2016+AD2016+AC2016+AB2016+BL2016+AA2016+Z2016+Y2016+X2016+U2016+T2016+S2016+R2016+Q2016+P2016+O2016+N2016+M2016+L2016+K2016+J2016+I2016+H2016</f>
        <v>#REF!</v>
      </c>
    </row>
    <row r="2017" spans="1:70" hidden="1">
      <c r="A2017" s="6" t="s">
        <v>6792</v>
      </c>
      <c r="B2017" s="6" t="s">
        <v>6793</v>
      </c>
      <c r="C2017" s="6" t="s">
        <v>151</v>
      </c>
      <c r="D2017" s="6"/>
      <c r="E2017" s="6" t="s">
        <v>8186</v>
      </c>
      <c r="F2017" s="6" t="s">
        <v>3120</v>
      </c>
      <c r="G2017" s="6"/>
      <c r="H2017" s="1"/>
      <c r="I2017" s="5"/>
      <c r="J2017" s="5"/>
      <c r="K2017" s="1"/>
      <c r="L2017" s="5"/>
      <c r="M2017" s="5"/>
      <c r="N2017" s="26"/>
      <c r="O2017" s="1"/>
      <c r="P2017" s="1"/>
      <c r="Q2017" s="1"/>
      <c r="R2017" s="1"/>
      <c r="S2017" s="1"/>
      <c r="T2017" s="1"/>
      <c r="U2017" s="1"/>
      <c r="V2017" s="5"/>
      <c r="W2017" s="5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37" t="e">
        <f>BQ2017+BP2017+BO2017+BN2017+BM2017+#REF!+#REF!+BG2017+BF2017+#REF!+BC2017+#REF!+#REF!+AY2017+#REF!+#REF!+#REF!+#REF!+AS2017+#REF!+#REF!+#REF!+#REF!+AM2017+AK2017+#REF!+#REF!+#REF!+AF2017+AD2017+AC2017+AB2017+BL2017+AA2017+Z2017+Y2017+X2017+U2017+T2017+S2017+R2017+Q2017+P2017+O2017+N2017+M2017+L2017+K2017+J2017+I2017+H2017</f>
        <v>#REF!</v>
      </c>
    </row>
    <row r="2018" spans="1:70" hidden="1">
      <c r="A2018" s="6" t="s">
        <v>3298</v>
      </c>
      <c r="B2018" s="6" t="s">
        <v>3299</v>
      </c>
      <c r="C2018" s="6" t="s">
        <v>151</v>
      </c>
      <c r="D2018" s="6"/>
      <c r="E2018" s="6" t="s">
        <v>152</v>
      </c>
      <c r="F2018" s="6" t="s">
        <v>3120</v>
      </c>
      <c r="G2018" s="6"/>
      <c r="H2018" s="1"/>
      <c r="I2018" s="5"/>
      <c r="J2018" s="5"/>
      <c r="K2018" s="1"/>
      <c r="L2018" s="5"/>
      <c r="M2018" s="5"/>
      <c r="N2018" s="26"/>
      <c r="O2018" s="1"/>
      <c r="P2018" s="1"/>
      <c r="Q2018" s="1"/>
      <c r="R2018" s="1"/>
      <c r="S2018" s="1"/>
      <c r="T2018" s="1"/>
      <c r="U2018" s="1"/>
      <c r="V2018" s="5"/>
      <c r="W2018" s="5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37" t="e">
        <f>BQ2018+BP2018+BO2018+BN2018+BM2018+#REF!+#REF!+BG2018+BF2018+#REF!+BC2018+#REF!+#REF!+AY2018+#REF!+#REF!+#REF!+#REF!+AS2018+#REF!+#REF!+#REF!+#REF!+AM2018+AK2018+#REF!+#REF!+#REF!+AF2018+AD2018+AC2018+AB2018+BL2018+AA2018+Z2018+Y2018+X2018+U2018+T2018+S2018+R2018+Q2018+P2018+O2018+N2018+M2018+L2018+K2018+J2018+I2018+H2018</f>
        <v>#REF!</v>
      </c>
    </row>
    <row r="2019" spans="1:70" hidden="1">
      <c r="A2019" s="6" t="s">
        <v>3300</v>
      </c>
      <c r="B2019" s="6" t="s">
        <v>7838</v>
      </c>
      <c r="C2019" s="6" t="s">
        <v>151</v>
      </c>
      <c r="D2019" s="6"/>
      <c r="E2019" s="6" t="s">
        <v>152</v>
      </c>
      <c r="F2019" s="6" t="s">
        <v>3120</v>
      </c>
      <c r="G2019" s="6"/>
      <c r="H2019" s="1"/>
      <c r="I2019" s="5"/>
      <c r="J2019" s="5"/>
      <c r="K2019" s="1"/>
      <c r="L2019" s="5"/>
      <c r="M2019" s="5"/>
      <c r="N2019" s="26"/>
      <c r="O2019" s="1"/>
      <c r="P2019" s="1"/>
      <c r="Q2019" s="1"/>
      <c r="R2019" s="1"/>
      <c r="S2019" s="1"/>
      <c r="T2019" s="1"/>
      <c r="U2019" s="1"/>
      <c r="V2019" s="5"/>
      <c r="W2019" s="5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37" t="e">
        <f>BQ2019+BP2019+BO2019+BN2019+BM2019+#REF!+#REF!+BG2019+BF2019+#REF!+BC2019+#REF!+#REF!+AY2019+#REF!+#REF!+#REF!+#REF!+AS2019+#REF!+#REF!+#REF!+#REF!+AM2019+AK2019+#REF!+#REF!+#REF!+AF2019+AD2019+AC2019+AB2019+BL2019+AA2019+Z2019+Y2019+X2019+U2019+T2019+S2019+R2019+Q2019+P2019+O2019+N2019+M2019+L2019+K2019+J2019+I2019+H2019</f>
        <v>#REF!</v>
      </c>
    </row>
    <row r="2020" spans="1:70" hidden="1">
      <c r="A2020" s="6" t="s">
        <v>3301</v>
      </c>
      <c r="B2020" s="6" t="s">
        <v>3302</v>
      </c>
      <c r="C2020" s="6" t="s">
        <v>151</v>
      </c>
      <c r="D2020" s="6"/>
      <c r="E2020" s="6" t="s">
        <v>152</v>
      </c>
      <c r="F2020" s="6" t="s">
        <v>3120</v>
      </c>
      <c r="G2020" s="6"/>
      <c r="H2020" s="1"/>
      <c r="I2020" s="5"/>
      <c r="J2020" s="5"/>
      <c r="K2020" s="1"/>
      <c r="L2020" s="5"/>
      <c r="M2020" s="5"/>
      <c r="N2020" s="26"/>
      <c r="O2020" s="1"/>
      <c r="P2020" s="1"/>
      <c r="Q2020" s="1"/>
      <c r="R2020" s="1"/>
      <c r="S2020" s="1"/>
      <c r="T2020" s="1"/>
      <c r="U2020" s="1"/>
      <c r="V2020" s="5"/>
      <c r="W2020" s="5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37" t="e">
        <f>BQ2020+BP2020+BO2020+BN2020+BM2020+#REF!+#REF!+BG2020+BF2020+#REF!+BC2020+#REF!+#REF!+AY2020+#REF!+#REF!+#REF!+#REF!+AS2020+#REF!+#REF!+#REF!+#REF!+AM2020+AK2020+#REF!+#REF!+#REF!+AF2020+AD2020+AC2020+AB2020+BL2020+AA2020+Z2020+Y2020+X2020+U2020+T2020+S2020+R2020+Q2020+P2020+O2020+N2020+M2020+L2020+K2020+J2020+I2020+H2020</f>
        <v>#REF!</v>
      </c>
    </row>
    <row r="2021" spans="1:70" hidden="1">
      <c r="A2021" s="6" t="s">
        <v>3118</v>
      </c>
      <c r="B2021" s="6" t="s">
        <v>3119</v>
      </c>
      <c r="C2021" s="6" t="s">
        <v>7</v>
      </c>
      <c r="D2021" s="6" t="s">
        <v>67</v>
      </c>
      <c r="E2021" s="6" t="s">
        <v>67</v>
      </c>
      <c r="F2021" s="6" t="s">
        <v>3120</v>
      </c>
      <c r="G2021" s="6"/>
      <c r="H2021" s="1"/>
      <c r="I2021" s="5"/>
      <c r="J2021" s="5"/>
      <c r="K2021" s="1"/>
      <c r="L2021" s="5"/>
      <c r="M2021" s="5"/>
      <c r="N2021" s="26"/>
      <c r="O2021" s="1"/>
      <c r="P2021" s="1"/>
      <c r="Q2021" s="1"/>
      <c r="R2021" s="1"/>
      <c r="S2021" s="1"/>
      <c r="T2021" s="1"/>
      <c r="U2021" s="1"/>
      <c r="V2021" s="5"/>
      <c r="W2021" s="5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37" t="e">
        <f>BQ2021+BP2021+BO2021+BN2021+BM2021+#REF!+#REF!+BG2021+BF2021+#REF!+BC2021+#REF!+#REF!+AY2021+#REF!+#REF!+#REF!+#REF!+AS2021+#REF!+#REF!+#REF!+#REF!+AM2021+AK2021+#REF!+#REF!+#REF!+AF2021+AD2021+AC2021+AB2021+BL2021+AA2021+Z2021+Y2021+X2021+U2021+T2021+S2021+R2021+Q2021+P2021+O2021+N2021+M2021+L2021+K2021+J2021+I2021+H2021</f>
        <v>#REF!</v>
      </c>
    </row>
    <row r="2022" spans="1:70" hidden="1">
      <c r="A2022" s="6" t="s">
        <v>7339</v>
      </c>
      <c r="B2022" s="6" t="s">
        <v>7839</v>
      </c>
      <c r="C2022" s="6" t="s">
        <v>151</v>
      </c>
      <c r="D2022" s="6"/>
      <c r="E2022" s="6" t="s">
        <v>152</v>
      </c>
      <c r="F2022" s="6" t="s">
        <v>3120</v>
      </c>
      <c r="G2022" s="6"/>
      <c r="H2022" s="1"/>
      <c r="I2022" s="5"/>
      <c r="J2022" s="5"/>
      <c r="K2022" s="1"/>
      <c r="L2022" s="5"/>
      <c r="M2022" s="5"/>
      <c r="N2022" s="26"/>
      <c r="O2022" s="1"/>
      <c r="P2022" s="1"/>
      <c r="Q2022" s="1"/>
      <c r="R2022" s="1"/>
      <c r="S2022" s="1"/>
      <c r="T2022" s="1"/>
      <c r="U2022" s="1"/>
      <c r="V2022" s="5"/>
      <c r="W2022" s="5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37" t="e">
        <f>BQ2022+BP2022+BO2022+BN2022+BM2022+#REF!+#REF!+BG2022+BF2022+#REF!+BC2022+#REF!+#REF!+AY2022+#REF!+#REF!+#REF!+#REF!+AS2022+#REF!+#REF!+#REF!+#REF!+AM2022+AK2022+#REF!+#REF!+#REF!+AF2022+AD2022+AC2022+AB2022+BL2022+AA2022+Z2022+Y2022+X2022+U2022+T2022+S2022+R2022+Q2022+P2022+O2022+N2022+M2022+L2022+K2022+J2022+I2022+H2022</f>
        <v>#REF!</v>
      </c>
    </row>
    <row r="2023" spans="1:70" hidden="1">
      <c r="A2023" s="7" t="s">
        <v>3121</v>
      </c>
      <c r="B2023" s="7" t="s">
        <v>3122</v>
      </c>
      <c r="C2023" s="7" t="s">
        <v>7</v>
      </c>
      <c r="D2023" s="7" t="s">
        <v>8180</v>
      </c>
      <c r="E2023" s="7" t="s">
        <v>21</v>
      </c>
      <c r="F2023" s="7" t="s">
        <v>3120</v>
      </c>
      <c r="G2023" s="25"/>
      <c r="H2023" s="1"/>
      <c r="I2023" s="5"/>
      <c r="J2023" s="5"/>
      <c r="K2023" s="1"/>
      <c r="L2023" s="5"/>
      <c r="M2023" s="5"/>
      <c r="N2023" s="26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37">
        <f>BQ2023+BP2023+BO2023+BN2023+BM2023+BG2023+BF2023+BC2023+AY2023+AS2023+AM2023+AL2023+AK2023+AF2023+AE2023+AD2023+AC2023+AB2023+++BK2023+BL2023+AA2023+Z2023+Y2023+X2023+V2023+U2023+T2023+S2023+R2023+Q2023+P2023+O2023+N2023+M2023+L2023+K2023+J2023+I2023+H2023+G2023</f>
        <v>0</v>
      </c>
    </row>
    <row r="2024" spans="1:70" hidden="1">
      <c r="A2024" s="6" t="s">
        <v>3123</v>
      </c>
      <c r="B2024" s="6" t="s">
        <v>3124</v>
      </c>
      <c r="C2024" s="6" t="s">
        <v>7</v>
      </c>
      <c r="D2024" s="6" t="s">
        <v>8180</v>
      </c>
      <c r="E2024" s="6" t="s">
        <v>21</v>
      </c>
      <c r="F2024" s="6" t="s">
        <v>3120</v>
      </c>
      <c r="G2024" s="6"/>
      <c r="H2024" s="1"/>
      <c r="I2024" s="5"/>
      <c r="J2024" s="5"/>
      <c r="K2024" s="1"/>
      <c r="L2024" s="5"/>
      <c r="M2024" s="5"/>
      <c r="N2024" s="26"/>
      <c r="O2024" s="1"/>
      <c r="P2024" s="1"/>
      <c r="Q2024" s="1"/>
      <c r="R2024" s="1"/>
      <c r="S2024" s="1"/>
      <c r="T2024" s="1"/>
      <c r="U2024" s="1"/>
      <c r="V2024" s="5"/>
      <c r="W2024" s="5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37" t="e">
        <f>BQ2024+BP2024+BO2024+BN2024+BM2024+#REF!+#REF!+BG2024+BF2024+#REF!+BC2024+#REF!+#REF!+AY2024+#REF!+#REF!+#REF!+#REF!+AS2024+#REF!+#REF!+#REF!+#REF!+AM2024+AK2024+#REF!+#REF!+#REF!+AF2024+AD2024+AC2024+AB2024+BL2024+AA2024+Z2024+Y2024+X2024+U2024+T2024+S2024+R2024+Q2024+P2024+O2024+N2024+M2024+L2024+K2024+J2024+I2024+H2024</f>
        <v>#REF!</v>
      </c>
    </row>
    <row r="2025" spans="1:70" hidden="1">
      <c r="A2025" s="7" t="s">
        <v>3125</v>
      </c>
      <c r="B2025" s="7" t="s">
        <v>3126</v>
      </c>
      <c r="C2025" s="7" t="s">
        <v>7</v>
      </c>
      <c r="D2025" s="7" t="s">
        <v>8180</v>
      </c>
      <c r="E2025" s="7" t="s">
        <v>21</v>
      </c>
      <c r="F2025" s="7" t="s">
        <v>3120</v>
      </c>
      <c r="G2025" s="25"/>
      <c r="H2025" s="1"/>
      <c r="I2025" s="5"/>
      <c r="J2025" s="5"/>
      <c r="K2025" s="1"/>
      <c r="L2025" s="5"/>
      <c r="M2025" s="5"/>
      <c r="N2025" s="26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37">
        <f>BQ2025+BP2025+BO2025+BN2025+BM2025+BG2025+BF2025+BC2025+AY2025+AS2025+AM2025+AL2025+AK2025+AF2025+AE2025+AD2025+AC2025+AB2025+++BK2025+BL2025+AA2025+Z2025+Y2025+X2025+V2025+U2025+T2025+S2025+R2025+Q2025+P2025+O2025+N2025+M2025+L2025+K2025+J2025+I2025+H2025+G2025</f>
        <v>0</v>
      </c>
    </row>
    <row r="2026" spans="1:70" hidden="1">
      <c r="A2026" s="6" t="s">
        <v>6794</v>
      </c>
      <c r="B2026" s="6" t="s">
        <v>7840</v>
      </c>
      <c r="C2026" s="6" t="s">
        <v>151</v>
      </c>
      <c r="D2026" s="6"/>
      <c r="E2026" s="6" t="s">
        <v>8192</v>
      </c>
      <c r="F2026" s="6" t="s">
        <v>3120</v>
      </c>
      <c r="G2026" s="6"/>
      <c r="H2026" s="1"/>
      <c r="I2026" s="5"/>
      <c r="J2026" s="5"/>
      <c r="K2026" s="1"/>
      <c r="L2026" s="5"/>
      <c r="M2026" s="5"/>
      <c r="N2026" s="26"/>
      <c r="O2026" s="1"/>
      <c r="P2026" s="1"/>
      <c r="Q2026" s="1"/>
      <c r="R2026" s="1"/>
      <c r="S2026" s="1"/>
      <c r="T2026" s="1"/>
      <c r="U2026" s="1"/>
      <c r="V2026" s="5"/>
      <c r="W2026" s="5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37" t="e">
        <f>BQ2026+BP2026+BO2026+BN2026+BM2026+#REF!+#REF!+BG2026+BF2026+#REF!+BC2026+#REF!+#REF!+AY2026+#REF!+#REF!+#REF!+#REF!+AS2026+#REF!+#REF!+#REF!+#REF!+AM2026+AK2026+#REF!+#REF!+#REF!+AF2026+AD2026+AC2026+AB2026+BL2026+AA2026+Z2026+Y2026+X2026+U2026+T2026+S2026+R2026+Q2026+P2026+O2026+N2026+M2026+L2026+K2026+J2026+I2026+H2026</f>
        <v>#REF!</v>
      </c>
    </row>
    <row r="2027" spans="1:70" hidden="1">
      <c r="A2027" s="6" t="s">
        <v>3127</v>
      </c>
      <c r="B2027" s="6" t="s">
        <v>3128</v>
      </c>
      <c r="C2027" s="6" t="s">
        <v>7</v>
      </c>
      <c r="D2027" s="6" t="s">
        <v>18</v>
      </c>
      <c r="E2027" s="6" t="s">
        <v>13</v>
      </c>
      <c r="F2027" s="6" t="s">
        <v>3120</v>
      </c>
      <c r="G2027" s="6"/>
      <c r="H2027" s="1"/>
      <c r="I2027" s="5"/>
      <c r="J2027" s="5"/>
      <c r="K2027" s="1"/>
      <c r="L2027" s="5"/>
      <c r="M2027" s="5"/>
      <c r="N2027" s="26"/>
      <c r="O2027" s="1"/>
      <c r="P2027" s="1"/>
      <c r="Q2027" s="1"/>
      <c r="R2027" s="1"/>
      <c r="S2027" s="1"/>
      <c r="T2027" s="1"/>
      <c r="U2027" s="1"/>
      <c r="V2027" s="5"/>
      <c r="W2027" s="5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37" t="e">
        <f>BQ2027+BP2027+BO2027+BN2027+BM2027+#REF!+#REF!+BG2027+BF2027+#REF!+BC2027+#REF!+#REF!+AY2027+#REF!+#REF!+#REF!+#REF!+AS2027+#REF!+#REF!+#REF!+#REF!+AM2027+AK2027+#REF!+#REF!+#REF!+AF2027+AD2027+AC2027+AB2027+BL2027+AA2027+Z2027+Y2027+X2027+U2027+T2027+S2027+R2027+Q2027+P2027+O2027+N2027+M2027+L2027+K2027+J2027+I2027+H2027</f>
        <v>#REF!</v>
      </c>
    </row>
    <row r="2028" spans="1:70" hidden="1">
      <c r="A2028" s="6" t="s">
        <v>6795</v>
      </c>
      <c r="B2028" s="6" t="s">
        <v>7841</v>
      </c>
      <c r="C2028" s="6" t="s">
        <v>151</v>
      </c>
      <c r="D2028" s="6"/>
      <c r="E2028" s="6" t="s">
        <v>8186</v>
      </c>
      <c r="F2028" s="6" t="s">
        <v>3120</v>
      </c>
      <c r="G2028" s="6"/>
      <c r="H2028" s="1"/>
      <c r="I2028" s="5"/>
      <c r="J2028" s="5"/>
      <c r="K2028" s="1"/>
      <c r="L2028" s="5"/>
      <c r="M2028" s="5"/>
      <c r="N2028" s="26"/>
      <c r="O2028" s="1"/>
      <c r="P2028" s="1"/>
      <c r="Q2028" s="1"/>
      <c r="R2028" s="1"/>
      <c r="S2028" s="1"/>
      <c r="T2028" s="1"/>
      <c r="U2028" s="1"/>
      <c r="V2028" s="5"/>
      <c r="W2028" s="5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37" t="e">
        <f>BQ2028+BP2028+BO2028+BN2028+BM2028+#REF!+#REF!+BG2028+BF2028+#REF!+BC2028+#REF!+#REF!+AY2028+#REF!+#REF!+#REF!+#REF!+AS2028+#REF!+#REF!+#REF!+#REF!+AM2028+AK2028+#REF!+#REF!+#REF!+AF2028+AD2028+AC2028+AB2028+BL2028+AA2028+Z2028+Y2028+X2028+U2028+T2028+S2028+R2028+Q2028+P2028+O2028+N2028+M2028+L2028+K2028+J2028+I2028+H2028</f>
        <v>#REF!</v>
      </c>
    </row>
    <row r="2029" spans="1:70" hidden="1">
      <c r="A2029" s="6" t="s">
        <v>6796</v>
      </c>
      <c r="B2029" s="6" t="s">
        <v>7842</v>
      </c>
      <c r="C2029" s="6" t="s">
        <v>151</v>
      </c>
      <c r="D2029" s="6"/>
      <c r="E2029" s="6" t="s">
        <v>8186</v>
      </c>
      <c r="F2029" s="6" t="s">
        <v>3120</v>
      </c>
      <c r="G2029" s="6"/>
      <c r="H2029" s="1"/>
      <c r="I2029" s="5"/>
      <c r="J2029" s="5"/>
      <c r="K2029" s="1"/>
      <c r="L2029" s="5"/>
      <c r="M2029" s="5"/>
      <c r="N2029" s="26"/>
      <c r="O2029" s="1"/>
      <c r="P2029" s="1"/>
      <c r="Q2029" s="1"/>
      <c r="R2029" s="1"/>
      <c r="S2029" s="1"/>
      <c r="T2029" s="1"/>
      <c r="U2029" s="1"/>
      <c r="V2029" s="5"/>
      <c r="W2029" s="5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37" t="e">
        <f>BQ2029+BP2029+BO2029+BN2029+BM2029+#REF!+#REF!+BG2029+BF2029+#REF!+BC2029+#REF!+#REF!+AY2029+#REF!+#REF!+#REF!+#REF!+AS2029+#REF!+#REF!+#REF!+#REF!+AM2029+AK2029+#REF!+#REF!+#REF!+AF2029+AD2029+AC2029+AB2029+BL2029+AA2029+Z2029+Y2029+X2029+U2029+T2029+S2029+R2029+Q2029+P2029+O2029+N2029+M2029+L2029+K2029+J2029+I2029+H2029</f>
        <v>#REF!</v>
      </c>
    </row>
    <row r="2030" spans="1:70" hidden="1">
      <c r="A2030" s="6" t="s">
        <v>3303</v>
      </c>
      <c r="B2030" s="6" t="s">
        <v>7843</v>
      </c>
      <c r="C2030" s="6" t="s">
        <v>151</v>
      </c>
      <c r="D2030" s="6"/>
      <c r="E2030" s="6" t="s">
        <v>8193</v>
      </c>
      <c r="F2030" s="6" t="s">
        <v>3120</v>
      </c>
      <c r="G2030" s="6"/>
      <c r="H2030" s="1"/>
      <c r="I2030" s="5"/>
      <c r="J2030" s="5"/>
      <c r="K2030" s="1"/>
      <c r="L2030" s="5"/>
      <c r="M2030" s="5"/>
      <c r="N2030" s="26"/>
      <c r="O2030" s="1"/>
      <c r="P2030" s="1"/>
      <c r="Q2030" s="1"/>
      <c r="R2030" s="1"/>
      <c r="S2030" s="1"/>
      <c r="T2030" s="1"/>
      <c r="U2030" s="1"/>
      <c r="V2030" s="5"/>
      <c r="W2030" s="5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37" t="e">
        <f>BQ2030+BP2030+BO2030+BN2030+BM2030+#REF!+#REF!+BG2030+BF2030+#REF!+BC2030+#REF!+#REF!+AY2030+#REF!+#REF!+#REF!+#REF!+AS2030+#REF!+#REF!+#REF!+#REF!+AM2030+AK2030+#REF!+#REF!+#REF!+AF2030+AD2030+AC2030+AB2030+BL2030+AA2030+Z2030+Y2030+X2030+U2030+T2030+S2030+R2030+Q2030+P2030+O2030+N2030+M2030+L2030+K2030+J2030+I2030+H2030</f>
        <v>#REF!</v>
      </c>
    </row>
    <row r="2031" spans="1:70" hidden="1">
      <c r="A2031" s="6" t="s">
        <v>3304</v>
      </c>
      <c r="B2031" s="6" t="s">
        <v>3305</v>
      </c>
      <c r="C2031" s="6" t="s">
        <v>151</v>
      </c>
      <c r="D2031" s="6"/>
      <c r="E2031" s="6" t="s">
        <v>152</v>
      </c>
      <c r="F2031" s="6" t="s">
        <v>3120</v>
      </c>
      <c r="G2031" s="6"/>
      <c r="H2031" s="1"/>
      <c r="I2031" s="5"/>
      <c r="J2031" s="5"/>
      <c r="K2031" s="1"/>
      <c r="L2031" s="5"/>
      <c r="M2031" s="5"/>
      <c r="N2031" s="26"/>
      <c r="O2031" s="1"/>
      <c r="P2031" s="1"/>
      <c r="Q2031" s="1"/>
      <c r="R2031" s="1"/>
      <c r="S2031" s="1"/>
      <c r="T2031" s="1"/>
      <c r="U2031" s="1"/>
      <c r="V2031" s="5"/>
      <c r="W2031" s="5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37" t="e">
        <f>BQ2031+BP2031+BO2031+BN2031+BM2031+#REF!+#REF!+BG2031+BF2031+#REF!+BC2031+#REF!+#REF!+AY2031+#REF!+#REF!+#REF!+#REF!+AS2031+#REF!+#REF!+#REF!+#REF!+AM2031+AK2031+#REF!+#REF!+#REF!+AF2031+AD2031+AC2031+AB2031+BL2031+AA2031+Z2031+Y2031+X2031+U2031+T2031+S2031+R2031+Q2031+P2031+O2031+N2031+M2031+L2031+K2031+J2031+I2031+H2031</f>
        <v>#REF!</v>
      </c>
    </row>
    <row r="2032" spans="1:70" hidden="1">
      <c r="A2032" s="7" t="s">
        <v>3306</v>
      </c>
      <c r="B2032" s="7" t="s">
        <v>3307</v>
      </c>
      <c r="C2032" s="7" t="s">
        <v>151</v>
      </c>
      <c r="D2032" s="7"/>
      <c r="E2032" s="7" t="s">
        <v>152</v>
      </c>
      <c r="F2032" s="7" t="s">
        <v>3120</v>
      </c>
      <c r="G2032" s="25"/>
      <c r="H2032" s="1"/>
      <c r="I2032" s="5"/>
      <c r="J2032" s="5"/>
      <c r="K2032" s="1"/>
      <c r="L2032" s="5"/>
      <c r="M2032" s="5"/>
      <c r="N2032" s="26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37">
        <f>BQ2032+BP2032+BO2032+BN2032+BM2032+BG2032+BF2032+BC2032+AY2032+AS2032+AM2032+AL2032+AK2032+AF2032+AE2032+AD2032+AC2032+AB2032+++BK2032+BL2032+AA2032+Z2032+Y2032+X2032+V2032+U2032+T2032+S2032+R2032+Q2032+P2032+O2032+N2032+M2032+L2032+K2032+J2032+I2032+H2032+G2032</f>
        <v>0</v>
      </c>
    </row>
    <row r="2033" spans="1:70" hidden="1">
      <c r="A2033" s="6" t="s">
        <v>3129</v>
      </c>
      <c r="B2033" s="6" t="s">
        <v>3130</v>
      </c>
      <c r="C2033" s="6" t="s">
        <v>7</v>
      </c>
      <c r="D2033" s="6" t="s">
        <v>18</v>
      </c>
      <c r="E2033" s="6" t="s">
        <v>21</v>
      </c>
      <c r="F2033" s="6" t="s">
        <v>3120</v>
      </c>
      <c r="G2033" s="6"/>
      <c r="H2033" s="1"/>
      <c r="I2033" s="5"/>
      <c r="J2033" s="5"/>
      <c r="K2033" s="1"/>
      <c r="L2033" s="5"/>
      <c r="M2033" s="5"/>
      <c r="N2033" s="26"/>
      <c r="O2033" s="1"/>
      <c r="P2033" s="1"/>
      <c r="Q2033" s="1"/>
      <c r="R2033" s="1"/>
      <c r="S2033" s="1"/>
      <c r="T2033" s="1"/>
      <c r="U2033" s="1"/>
      <c r="V2033" s="5"/>
      <c r="W2033" s="5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37" t="e">
        <f>BQ2033+BP2033+BO2033+BN2033+BM2033+#REF!+#REF!+BG2033+BF2033+#REF!+BC2033+#REF!+#REF!+AY2033+#REF!+#REF!+#REF!+#REF!+AS2033+#REF!+#REF!+#REF!+#REF!+AM2033+AK2033+#REF!+#REF!+#REF!+AF2033+AD2033+AC2033+AB2033+BL2033+AA2033+Z2033+Y2033+X2033+U2033+T2033+S2033+R2033+Q2033+P2033+O2033+N2033+M2033+L2033+K2033+J2033+I2033+H2033</f>
        <v>#REF!</v>
      </c>
    </row>
    <row r="2034" spans="1:70" hidden="1">
      <c r="A2034" s="6" t="s">
        <v>3131</v>
      </c>
      <c r="B2034" s="6" t="s">
        <v>3132</v>
      </c>
      <c r="C2034" s="6" t="s">
        <v>7</v>
      </c>
      <c r="D2034" s="6" t="s">
        <v>8180</v>
      </c>
      <c r="E2034" s="6" t="s">
        <v>21</v>
      </c>
      <c r="F2034" s="6" t="s">
        <v>3120</v>
      </c>
      <c r="G2034" s="6"/>
      <c r="H2034" s="1"/>
      <c r="I2034" s="5"/>
      <c r="J2034" s="5"/>
      <c r="K2034" s="1"/>
      <c r="L2034" s="5"/>
      <c r="M2034" s="5"/>
      <c r="N2034" s="26"/>
      <c r="O2034" s="1"/>
      <c r="P2034" s="1"/>
      <c r="Q2034" s="1"/>
      <c r="R2034" s="1"/>
      <c r="S2034" s="1"/>
      <c r="T2034" s="1"/>
      <c r="U2034" s="1"/>
      <c r="V2034" s="5"/>
      <c r="W2034" s="5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37" t="e">
        <f>BQ2034+BP2034+BO2034+BN2034+BM2034+#REF!+#REF!+BG2034+BF2034+#REF!+BC2034+#REF!+#REF!+AY2034+#REF!+#REF!+#REF!+#REF!+AS2034+#REF!+#REF!+#REF!+#REF!+AM2034+AK2034+#REF!+#REF!+#REF!+AF2034+AD2034+AC2034+AB2034+BL2034+AA2034+Z2034+Y2034+X2034+U2034+T2034+S2034+R2034+Q2034+P2034+O2034+N2034+M2034+L2034+K2034+J2034+I2034+H2034</f>
        <v>#REF!</v>
      </c>
    </row>
    <row r="2035" spans="1:70" hidden="1">
      <c r="A2035" s="6" t="s">
        <v>3133</v>
      </c>
      <c r="B2035" s="6" t="s">
        <v>3134</v>
      </c>
      <c r="C2035" s="6" t="s">
        <v>7</v>
      </c>
      <c r="D2035" s="6" t="s">
        <v>18</v>
      </c>
      <c r="E2035" s="6" t="s">
        <v>21</v>
      </c>
      <c r="F2035" s="6" t="s">
        <v>3120</v>
      </c>
      <c r="G2035" s="6"/>
      <c r="H2035" s="1"/>
      <c r="I2035" s="5"/>
      <c r="J2035" s="5"/>
      <c r="K2035" s="1"/>
      <c r="L2035" s="5"/>
      <c r="M2035" s="5"/>
      <c r="N2035" s="26"/>
      <c r="O2035" s="1"/>
      <c r="P2035" s="1"/>
      <c r="Q2035" s="1"/>
      <c r="R2035" s="1"/>
      <c r="S2035" s="1"/>
      <c r="T2035" s="1"/>
      <c r="U2035" s="1"/>
      <c r="V2035" s="5"/>
      <c r="W2035" s="5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37" t="e">
        <f>BQ2035+BP2035+BO2035+BN2035+BM2035+#REF!+#REF!+BG2035+BF2035+#REF!+BC2035+#REF!+#REF!+AY2035+#REF!+#REF!+#REF!+#REF!+AS2035+#REF!+#REF!+#REF!+#REF!+AM2035+AK2035+#REF!+#REF!+#REF!+AF2035+AD2035+AC2035+AB2035+BL2035+AA2035+Z2035+Y2035+X2035+U2035+T2035+S2035+R2035+Q2035+P2035+O2035+N2035+M2035+L2035+K2035+J2035+I2035+H2035</f>
        <v>#REF!</v>
      </c>
    </row>
    <row r="2036" spans="1:70" hidden="1">
      <c r="A2036" s="6" t="s">
        <v>3135</v>
      </c>
      <c r="B2036" s="6" t="s">
        <v>3136</v>
      </c>
      <c r="C2036" s="6" t="s">
        <v>7</v>
      </c>
      <c r="D2036" s="6" t="s">
        <v>67</v>
      </c>
      <c r="E2036" s="6" t="s">
        <v>67</v>
      </c>
      <c r="F2036" s="6" t="s">
        <v>3120</v>
      </c>
      <c r="G2036" s="6"/>
      <c r="H2036" s="1"/>
      <c r="I2036" s="5"/>
      <c r="J2036" s="5"/>
      <c r="K2036" s="1"/>
      <c r="L2036" s="5"/>
      <c r="M2036" s="5"/>
      <c r="N2036" s="26"/>
      <c r="O2036" s="1"/>
      <c r="P2036" s="1"/>
      <c r="Q2036" s="1"/>
      <c r="R2036" s="1"/>
      <c r="S2036" s="1"/>
      <c r="T2036" s="1"/>
      <c r="U2036" s="1"/>
      <c r="V2036" s="5"/>
      <c r="W2036" s="5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37" t="e">
        <f>BQ2036+BP2036+BO2036+BN2036+BM2036+#REF!+#REF!+BG2036+BF2036+#REF!+BC2036+#REF!+#REF!+AY2036+#REF!+#REF!+#REF!+#REF!+AS2036+#REF!+#REF!+#REF!+#REF!+AM2036+AK2036+#REF!+#REF!+#REF!+AF2036+AD2036+AC2036+AB2036+BL2036+AA2036+Z2036+Y2036+X2036+U2036+T2036+S2036+R2036+Q2036+P2036+O2036+N2036+M2036+L2036+K2036+J2036+I2036+H2036</f>
        <v>#REF!</v>
      </c>
    </row>
    <row r="2037" spans="1:70" hidden="1">
      <c r="A2037" s="6" t="s">
        <v>3137</v>
      </c>
      <c r="B2037" s="6" t="s">
        <v>3138</v>
      </c>
      <c r="C2037" s="6" t="s">
        <v>7</v>
      </c>
      <c r="D2037" s="6" t="s">
        <v>18</v>
      </c>
      <c r="E2037" s="6" t="s">
        <v>13</v>
      </c>
      <c r="F2037" s="6" t="s">
        <v>3120</v>
      </c>
      <c r="G2037" s="6"/>
      <c r="H2037" s="1"/>
      <c r="I2037" s="5"/>
      <c r="J2037" s="5"/>
      <c r="K2037" s="1"/>
      <c r="L2037" s="5"/>
      <c r="M2037" s="5"/>
      <c r="N2037" s="26"/>
      <c r="O2037" s="1"/>
      <c r="P2037" s="1"/>
      <c r="Q2037" s="1"/>
      <c r="R2037" s="1"/>
      <c r="S2037" s="1"/>
      <c r="T2037" s="1"/>
      <c r="U2037" s="1"/>
      <c r="V2037" s="5"/>
      <c r="W2037" s="5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37" t="e">
        <f>BQ2037+BP2037+BO2037+BN2037+BM2037+#REF!+#REF!+BG2037+BF2037+#REF!+BC2037+#REF!+#REF!+AY2037+#REF!+#REF!+#REF!+#REF!+AS2037+#REF!+#REF!+#REF!+#REF!+AM2037+AK2037+#REF!+#REF!+#REF!+AF2037+AD2037+AC2037+AB2037+BL2037+AA2037+Z2037+Y2037+X2037+U2037+T2037+S2037+R2037+Q2037+P2037+O2037+N2037+M2037+L2037+K2037+J2037+I2037+H2037</f>
        <v>#REF!</v>
      </c>
    </row>
    <row r="2038" spans="1:70" hidden="1">
      <c r="A2038" s="6" t="s">
        <v>3139</v>
      </c>
      <c r="B2038" s="6" t="s">
        <v>3140</v>
      </c>
      <c r="C2038" s="6" t="s">
        <v>7</v>
      </c>
      <c r="D2038" s="6" t="s">
        <v>67</v>
      </c>
      <c r="E2038" s="6" t="s">
        <v>67</v>
      </c>
      <c r="F2038" s="6" t="s">
        <v>3120</v>
      </c>
      <c r="G2038" s="6"/>
      <c r="H2038" s="1"/>
      <c r="I2038" s="5"/>
      <c r="J2038" s="5"/>
      <c r="K2038" s="1"/>
      <c r="L2038" s="5"/>
      <c r="M2038" s="5"/>
      <c r="N2038" s="26"/>
      <c r="O2038" s="1"/>
      <c r="P2038" s="1"/>
      <c r="Q2038" s="1"/>
      <c r="R2038" s="1"/>
      <c r="S2038" s="1"/>
      <c r="T2038" s="1"/>
      <c r="U2038" s="1"/>
      <c r="V2038" s="5"/>
      <c r="W2038" s="5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37" t="e">
        <f>BQ2038+BP2038+BO2038+BN2038+BM2038+#REF!+#REF!+BG2038+BF2038+#REF!+BC2038+#REF!+#REF!+AY2038+#REF!+#REF!+#REF!+#REF!+AS2038+#REF!+#REF!+#REF!+#REF!+AM2038+AK2038+#REF!+#REF!+#REF!+AF2038+AD2038+AC2038+AB2038+BL2038+AA2038+Z2038+Y2038+X2038+U2038+T2038+S2038+R2038+Q2038+P2038+O2038+N2038+M2038+L2038+K2038+J2038+I2038+H2038</f>
        <v>#REF!</v>
      </c>
    </row>
    <row r="2039" spans="1:70" hidden="1">
      <c r="A2039" s="6" t="s">
        <v>7219</v>
      </c>
      <c r="B2039" s="6" t="s">
        <v>7417</v>
      </c>
      <c r="C2039" s="6" t="s">
        <v>7</v>
      </c>
      <c r="D2039" s="6" t="s">
        <v>8180</v>
      </c>
      <c r="E2039" s="6" t="s">
        <v>8196</v>
      </c>
      <c r="F2039" s="6" t="s">
        <v>3120</v>
      </c>
      <c r="G2039" s="6"/>
      <c r="H2039" s="1"/>
      <c r="I2039" s="5"/>
      <c r="J2039" s="5"/>
      <c r="K2039" s="1"/>
      <c r="L2039" s="5"/>
      <c r="M2039" s="5"/>
      <c r="N2039" s="26"/>
      <c r="O2039" s="1"/>
      <c r="P2039" s="1"/>
      <c r="Q2039" s="1"/>
      <c r="R2039" s="1"/>
      <c r="S2039" s="1"/>
      <c r="T2039" s="1"/>
      <c r="U2039" s="1"/>
      <c r="V2039" s="5"/>
      <c r="W2039" s="5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37" t="e">
        <f>BQ2039+BP2039+BO2039+BN2039+BM2039+#REF!+#REF!+BG2039+BF2039+#REF!+BC2039+#REF!+#REF!+AY2039+#REF!+#REF!+#REF!+#REF!+AS2039+#REF!+#REF!+#REF!+#REF!+AM2039+AK2039+#REF!+#REF!+#REF!+AF2039+AD2039+AC2039+AB2039+BL2039+AA2039+Z2039+Y2039+X2039+U2039+T2039+S2039+R2039+Q2039+P2039+O2039+N2039+M2039+L2039+K2039+J2039+I2039+H2039</f>
        <v>#REF!</v>
      </c>
    </row>
    <row r="2040" spans="1:70" hidden="1">
      <c r="A2040" s="6" t="s">
        <v>3141</v>
      </c>
      <c r="B2040" s="6" t="s">
        <v>3142</v>
      </c>
      <c r="C2040" s="6" t="s">
        <v>7</v>
      </c>
      <c r="D2040" s="6" t="s">
        <v>67</v>
      </c>
      <c r="E2040" s="6" t="s">
        <v>67</v>
      </c>
      <c r="F2040" s="6" t="s">
        <v>3120</v>
      </c>
      <c r="G2040" s="6"/>
      <c r="H2040" s="1"/>
      <c r="I2040" s="5"/>
      <c r="J2040" s="5"/>
      <c r="K2040" s="1"/>
      <c r="L2040" s="5"/>
      <c r="M2040" s="5"/>
      <c r="N2040" s="26"/>
      <c r="O2040" s="1"/>
      <c r="P2040" s="1"/>
      <c r="Q2040" s="1"/>
      <c r="R2040" s="1"/>
      <c r="S2040" s="1"/>
      <c r="T2040" s="1"/>
      <c r="U2040" s="1"/>
      <c r="V2040" s="5"/>
      <c r="W2040" s="5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37" t="e">
        <f>BQ2040+BP2040+BO2040+BN2040+BM2040+#REF!+#REF!+BG2040+BF2040+#REF!+BC2040+#REF!+#REF!+AY2040+#REF!+#REF!+#REF!+#REF!+AS2040+#REF!+#REF!+#REF!+#REF!+AM2040+AK2040+#REF!+#REF!+#REF!+AF2040+AD2040+AC2040+AB2040+BL2040+AA2040+Z2040+Y2040+X2040+U2040+T2040+S2040+R2040+Q2040+P2040+O2040+N2040+M2040+L2040+K2040+J2040+I2040+H2040</f>
        <v>#REF!</v>
      </c>
    </row>
    <row r="2041" spans="1:70" hidden="1">
      <c r="A2041" s="6" t="s">
        <v>3143</v>
      </c>
      <c r="B2041" s="6" t="s">
        <v>3144</v>
      </c>
      <c r="C2041" s="6" t="s">
        <v>7</v>
      </c>
      <c r="D2041" s="6" t="s">
        <v>67</v>
      </c>
      <c r="E2041" s="6" t="s">
        <v>67</v>
      </c>
      <c r="F2041" s="6" t="s">
        <v>3120</v>
      </c>
      <c r="G2041" s="6"/>
      <c r="H2041" s="1"/>
      <c r="I2041" s="5"/>
      <c r="J2041" s="5"/>
      <c r="K2041" s="1"/>
      <c r="L2041" s="5"/>
      <c r="M2041" s="5"/>
      <c r="N2041" s="26"/>
      <c r="O2041" s="1"/>
      <c r="P2041" s="1"/>
      <c r="Q2041" s="1"/>
      <c r="R2041" s="1"/>
      <c r="S2041" s="1"/>
      <c r="T2041" s="1"/>
      <c r="U2041" s="1"/>
      <c r="V2041" s="5"/>
      <c r="W2041" s="5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37" t="e">
        <f>BQ2041+BP2041+BO2041+BN2041+BM2041+#REF!+#REF!+BG2041+BF2041+#REF!+BC2041+#REF!+#REF!+AY2041+#REF!+#REF!+#REF!+#REF!+AS2041+#REF!+#REF!+#REF!+#REF!+AM2041+AK2041+#REF!+#REF!+#REF!+AF2041+AD2041+AC2041+AB2041+BL2041+AA2041+Z2041+Y2041+X2041+U2041+T2041+S2041+R2041+Q2041+P2041+O2041+N2041+M2041+L2041+K2041+J2041+I2041+H2041</f>
        <v>#REF!</v>
      </c>
    </row>
    <row r="2042" spans="1:70" hidden="1">
      <c r="A2042" s="6" t="s">
        <v>3145</v>
      </c>
      <c r="B2042" s="6" t="s">
        <v>7469</v>
      </c>
      <c r="C2042" s="6" t="s">
        <v>7</v>
      </c>
      <c r="D2042" s="6" t="s">
        <v>18</v>
      </c>
      <c r="E2042" s="6" t="s">
        <v>13</v>
      </c>
      <c r="F2042" s="6" t="s">
        <v>3120</v>
      </c>
      <c r="G2042" s="6"/>
      <c r="H2042" s="1"/>
      <c r="I2042" s="5"/>
      <c r="J2042" s="5"/>
      <c r="K2042" s="1"/>
      <c r="L2042" s="5"/>
      <c r="M2042" s="5"/>
      <c r="N2042" s="26"/>
      <c r="O2042" s="1"/>
      <c r="P2042" s="1"/>
      <c r="Q2042" s="1"/>
      <c r="R2042" s="1"/>
      <c r="S2042" s="1"/>
      <c r="T2042" s="1"/>
      <c r="U2042" s="1"/>
      <c r="V2042" s="5"/>
      <c r="W2042" s="5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37" t="e">
        <f>BQ2042+BP2042+BO2042+BN2042+BM2042+#REF!+#REF!+BG2042+BF2042+#REF!+BC2042+#REF!+#REF!+AY2042+#REF!+#REF!+#REF!+#REF!+AS2042+#REF!+#REF!+#REF!+#REF!+AM2042+AK2042+#REF!+#REF!+#REF!+AF2042+AD2042+AC2042+AB2042+BL2042+AA2042+Z2042+Y2042+X2042+U2042+T2042+S2042+R2042+Q2042+P2042+O2042+N2042+M2042+L2042+K2042+J2042+I2042+H2042</f>
        <v>#REF!</v>
      </c>
    </row>
    <row r="2043" spans="1:70" hidden="1">
      <c r="A2043" s="6" t="s">
        <v>6797</v>
      </c>
      <c r="B2043" s="6" t="s">
        <v>7844</v>
      </c>
      <c r="C2043" s="6" t="s">
        <v>151</v>
      </c>
      <c r="D2043" s="6"/>
      <c r="E2043" s="6" t="s">
        <v>8206</v>
      </c>
      <c r="F2043" s="6" t="s">
        <v>3120</v>
      </c>
      <c r="G2043" s="6"/>
      <c r="H2043" s="1"/>
      <c r="I2043" s="5"/>
      <c r="J2043" s="5"/>
      <c r="K2043" s="1"/>
      <c r="L2043" s="5"/>
      <c r="M2043" s="5"/>
      <c r="N2043" s="26"/>
      <c r="O2043" s="1"/>
      <c r="P2043" s="1"/>
      <c r="Q2043" s="1"/>
      <c r="R2043" s="1"/>
      <c r="S2043" s="1"/>
      <c r="T2043" s="1"/>
      <c r="U2043" s="1"/>
      <c r="V2043" s="5"/>
      <c r="W2043" s="5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37" t="e">
        <f>BQ2043+BP2043+BO2043+BN2043+BM2043+#REF!+#REF!+BG2043+BF2043+#REF!+BC2043+#REF!+#REF!+AY2043+#REF!+#REF!+#REF!+#REF!+AS2043+#REF!+#REF!+#REF!+#REF!+AM2043+AK2043+#REF!+#REF!+#REF!+AF2043+AD2043+AC2043+AB2043+BL2043+AA2043+Z2043+Y2043+X2043+U2043+T2043+S2043+R2043+Q2043+P2043+O2043+N2043+M2043+L2043+K2043+J2043+I2043+H2043</f>
        <v>#REF!</v>
      </c>
    </row>
    <row r="2044" spans="1:70" hidden="1">
      <c r="A2044" s="6" t="s">
        <v>3146</v>
      </c>
      <c r="B2044" s="6" t="s">
        <v>7470</v>
      </c>
      <c r="C2044" s="6" t="s">
        <v>7</v>
      </c>
      <c r="D2044" s="6" t="s">
        <v>18</v>
      </c>
      <c r="E2044" s="6" t="s">
        <v>13</v>
      </c>
      <c r="F2044" s="6" t="s">
        <v>3120</v>
      </c>
      <c r="G2044" s="6"/>
      <c r="H2044" s="1"/>
      <c r="I2044" s="5"/>
      <c r="J2044" s="5"/>
      <c r="K2044" s="1"/>
      <c r="L2044" s="5"/>
      <c r="M2044" s="5"/>
      <c r="N2044" s="26"/>
      <c r="O2044" s="1"/>
      <c r="P2044" s="1"/>
      <c r="Q2044" s="1"/>
      <c r="R2044" s="1"/>
      <c r="S2044" s="1"/>
      <c r="T2044" s="1"/>
      <c r="U2044" s="1"/>
      <c r="V2044" s="5"/>
      <c r="W2044" s="5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37" t="e">
        <f>BQ2044+BP2044+BO2044+BN2044+BM2044+#REF!+#REF!+BG2044+BF2044+#REF!+BC2044+#REF!+#REF!+AY2044+#REF!+#REF!+#REF!+#REF!+AS2044+#REF!+#REF!+#REF!+#REF!+AM2044+AK2044+#REF!+#REF!+#REF!+AF2044+AD2044+AC2044+AB2044+BL2044+AA2044+Z2044+Y2044+X2044+U2044+T2044+S2044+R2044+Q2044+P2044+O2044+N2044+M2044+L2044+K2044+J2044+I2044+H2044</f>
        <v>#REF!</v>
      </c>
    </row>
    <row r="2045" spans="1:70" hidden="1">
      <c r="A2045" s="6" t="s">
        <v>3308</v>
      </c>
      <c r="B2045" s="6" t="s">
        <v>3309</v>
      </c>
      <c r="C2045" s="6" t="s">
        <v>151</v>
      </c>
      <c r="D2045" s="6"/>
      <c r="E2045" s="6" t="s">
        <v>152</v>
      </c>
      <c r="F2045" s="6" t="s">
        <v>3120</v>
      </c>
      <c r="G2045" s="6"/>
      <c r="H2045" s="1"/>
      <c r="I2045" s="5"/>
      <c r="J2045" s="5"/>
      <c r="K2045" s="1"/>
      <c r="L2045" s="5"/>
      <c r="M2045" s="5"/>
      <c r="N2045" s="26"/>
      <c r="O2045" s="1"/>
      <c r="P2045" s="1"/>
      <c r="Q2045" s="1"/>
      <c r="R2045" s="1"/>
      <c r="S2045" s="1"/>
      <c r="T2045" s="1"/>
      <c r="U2045" s="1"/>
      <c r="V2045" s="5"/>
      <c r="W2045" s="5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37" t="e">
        <f>BQ2045+BP2045+BO2045+BN2045+BM2045+#REF!+#REF!+BG2045+BF2045+#REF!+BC2045+#REF!+#REF!+AY2045+#REF!+#REF!+#REF!+#REF!+AS2045+#REF!+#REF!+#REF!+#REF!+AM2045+AK2045+#REF!+#REF!+#REF!+AF2045+AD2045+AC2045+AB2045+BL2045+AA2045+Z2045+Y2045+X2045+U2045+T2045+S2045+R2045+Q2045+P2045+O2045+N2045+M2045+L2045+K2045+J2045+I2045+H2045</f>
        <v>#REF!</v>
      </c>
    </row>
    <row r="2046" spans="1:70" hidden="1">
      <c r="A2046" s="6" t="s">
        <v>7220</v>
      </c>
      <c r="B2046" s="6" t="s">
        <v>7418</v>
      </c>
      <c r="C2046" s="6" t="s">
        <v>7</v>
      </c>
      <c r="D2046" s="6" t="s">
        <v>8180</v>
      </c>
      <c r="E2046" s="6" t="s">
        <v>8192</v>
      </c>
      <c r="F2046" s="6" t="s">
        <v>3120</v>
      </c>
      <c r="G2046" s="6"/>
      <c r="H2046" s="1"/>
      <c r="I2046" s="5"/>
      <c r="J2046" s="5"/>
      <c r="K2046" s="1"/>
      <c r="L2046" s="5"/>
      <c r="M2046" s="5"/>
      <c r="N2046" s="26"/>
      <c r="O2046" s="1"/>
      <c r="P2046" s="1"/>
      <c r="Q2046" s="1"/>
      <c r="R2046" s="1"/>
      <c r="S2046" s="1"/>
      <c r="T2046" s="1"/>
      <c r="U2046" s="1"/>
      <c r="V2046" s="5"/>
      <c r="W2046" s="5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37" t="e">
        <f>BQ2046+BP2046+BO2046+BN2046+BM2046+#REF!+#REF!+BG2046+BF2046+#REF!+BC2046+#REF!+#REF!+AY2046+#REF!+#REF!+#REF!+#REF!+AS2046+#REF!+#REF!+#REF!+#REF!+AM2046+AK2046+#REF!+#REF!+#REF!+AF2046+AD2046+AC2046+AB2046+BL2046+AA2046+Z2046+Y2046+X2046+U2046+T2046+S2046+R2046+Q2046+P2046+O2046+N2046+M2046+L2046+K2046+J2046+I2046+H2046</f>
        <v>#REF!</v>
      </c>
    </row>
    <row r="2047" spans="1:70" hidden="1">
      <c r="A2047" s="6" t="s">
        <v>3310</v>
      </c>
      <c r="B2047" s="6" t="s">
        <v>7845</v>
      </c>
      <c r="C2047" s="6" t="s">
        <v>151</v>
      </c>
      <c r="D2047" s="6"/>
      <c r="E2047" s="6" t="s">
        <v>152</v>
      </c>
      <c r="F2047" s="6" t="s">
        <v>3120</v>
      </c>
      <c r="G2047" s="6"/>
      <c r="H2047" s="1"/>
      <c r="I2047" s="5"/>
      <c r="J2047" s="5"/>
      <c r="K2047" s="1"/>
      <c r="L2047" s="5"/>
      <c r="M2047" s="5"/>
      <c r="N2047" s="26"/>
      <c r="O2047" s="1"/>
      <c r="P2047" s="1"/>
      <c r="Q2047" s="1"/>
      <c r="R2047" s="1"/>
      <c r="S2047" s="1"/>
      <c r="T2047" s="1"/>
      <c r="U2047" s="1"/>
      <c r="V2047" s="5"/>
      <c r="W2047" s="5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37" t="e">
        <f>BQ2047+BP2047+BO2047+BN2047+BM2047+#REF!+#REF!+BG2047+BF2047+#REF!+BC2047+#REF!+#REF!+AY2047+#REF!+#REF!+#REF!+#REF!+AS2047+#REF!+#REF!+#REF!+#REF!+AM2047+AK2047+#REF!+#REF!+#REF!+AF2047+AD2047+AC2047+AB2047+BL2047+AA2047+Z2047+Y2047+X2047+U2047+T2047+S2047+R2047+Q2047+P2047+O2047+N2047+M2047+L2047+K2047+J2047+I2047+H2047</f>
        <v>#REF!</v>
      </c>
    </row>
    <row r="2048" spans="1:70" hidden="1">
      <c r="A2048" s="6" t="s">
        <v>3311</v>
      </c>
      <c r="B2048" s="6" t="s">
        <v>7846</v>
      </c>
      <c r="C2048" s="6" t="s">
        <v>151</v>
      </c>
      <c r="D2048" s="6"/>
      <c r="E2048" s="6" t="s">
        <v>152</v>
      </c>
      <c r="F2048" s="6" t="s">
        <v>3120</v>
      </c>
      <c r="G2048" s="6"/>
      <c r="H2048" s="1"/>
      <c r="I2048" s="5"/>
      <c r="J2048" s="5"/>
      <c r="K2048" s="1"/>
      <c r="L2048" s="5"/>
      <c r="M2048" s="5"/>
      <c r="N2048" s="26"/>
      <c r="O2048" s="1"/>
      <c r="P2048" s="1"/>
      <c r="Q2048" s="1"/>
      <c r="R2048" s="1"/>
      <c r="S2048" s="1"/>
      <c r="T2048" s="1"/>
      <c r="U2048" s="1"/>
      <c r="V2048" s="5"/>
      <c r="W2048" s="5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37" t="e">
        <f>BQ2048+BP2048+BO2048+BN2048+BM2048+#REF!+#REF!+BG2048+BF2048+#REF!+BC2048+#REF!+#REF!+AY2048+#REF!+#REF!+#REF!+#REF!+AS2048+#REF!+#REF!+#REF!+#REF!+AM2048+AK2048+#REF!+#REF!+#REF!+AF2048+AD2048+AC2048+AB2048+BL2048+AA2048+Z2048+Y2048+X2048+U2048+T2048+S2048+R2048+Q2048+P2048+O2048+N2048+M2048+L2048+K2048+J2048+I2048+H2048</f>
        <v>#REF!</v>
      </c>
    </row>
    <row r="2049" spans="1:70" hidden="1">
      <c r="A2049" s="6" t="s">
        <v>3312</v>
      </c>
      <c r="B2049" s="6" t="s">
        <v>7847</v>
      </c>
      <c r="C2049" s="6" t="s">
        <v>151</v>
      </c>
      <c r="D2049" s="6"/>
      <c r="E2049" s="6" t="s">
        <v>152</v>
      </c>
      <c r="F2049" s="6" t="s">
        <v>3120</v>
      </c>
      <c r="G2049" s="6"/>
      <c r="H2049" s="1"/>
      <c r="I2049" s="5"/>
      <c r="J2049" s="5"/>
      <c r="K2049" s="1"/>
      <c r="L2049" s="5"/>
      <c r="M2049" s="5"/>
      <c r="N2049" s="26"/>
      <c r="O2049" s="1"/>
      <c r="P2049" s="1"/>
      <c r="Q2049" s="1"/>
      <c r="R2049" s="1"/>
      <c r="S2049" s="1"/>
      <c r="T2049" s="1"/>
      <c r="U2049" s="1"/>
      <c r="V2049" s="5"/>
      <c r="W2049" s="5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37" t="e">
        <f>BQ2049+BP2049+BO2049+BN2049+BM2049+#REF!+#REF!+BG2049+BF2049+#REF!+BC2049+#REF!+#REF!+AY2049+#REF!+#REF!+#REF!+#REF!+AS2049+#REF!+#REF!+#REF!+#REF!+AM2049+AK2049+#REF!+#REF!+#REF!+AF2049+AD2049+AC2049+AB2049+BL2049+AA2049+Z2049+Y2049+X2049+U2049+T2049+S2049+R2049+Q2049+P2049+O2049+N2049+M2049+L2049+K2049+J2049+I2049+H2049</f>
        <v>#REF!</v>
      </c>
    </row>
    <row r="2050" spans="1:70" hidden="1">
      <c r="A2050" s="6" t="s">
        <v>3313</v>
      </c>
      <c r="B2050" s="6" t="s">
        <v>7848</v>
      </c>
      <c r="C2050" s="6" t="s">
        <v>151</v>
      </c>
      <c r="D2050" s="6"/>
      <c r="E2050" s="6" t="s">
        <v>152</v>
      </c>
      <c r="F2050" s="6" t="s">
        <v>3120</v>
      </c>
      <c r="G2050" s="6"/>
      <c r="H2050" s="1"/>
      <c r="I2050" s="5"/>
      <c r="J2050" s="5"/>
      <c r="K2050" s="1"/>
      <c r="L2050" s="5"/>
      <c r="M2050" s="5"/>
      <c r="N2050" s="26"/>
      <c r="O2050" s="1"/>
      <c r="P2050" s="1"/>
      <c r="Q2050" s="1"/>
      <c r="R2050" s="1"/>
      <c r="S2050" s="1"/>
      <c r="T2050" s="1"/>
      <c r="U2050" s="1"/>
      <c r="V2050" s="5"/>
      <c r="W2050" s="5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37" t="e">
        <f>BQ2050+BP2050+BO2050+BN2050+BM2050+#REF!+#REF!+BG2050+BF2050+#REF!+BC2050+#REF!+#REF!+AY2050+#REF!+#REF!+#REF!+#REF!+AS2050+#REF!+#REF!+#REF!+#REF!+AM2050+AK2050+#REF!+#REF!+#REF!+AF2050+AD2050+AC2050+AB2050+BL2050+AA2050+Z2050+Y2050+X2050+U2050+T2050+S2050+R2050+Q2050+P2050+O2050+N2050+M2050+L2050+K2050+J2050+I2050+H2050</f>
        <v>#REF!</v>
      </c>
    </row>
    <row r="2051" spans="1:70" hidden="1">
      <c r="A2051" s="6" t="s">
        <v>3147</v>
      </c>
      <c r="B2051" s="6" t="s">
        <v>3148</v>
      </c>
      <c r="C2051" s="6" t="s">
        <v>7</v>
      </c>
      <c r="D2051" s="6" t="s">
        <v>18</v>
      </c>
      <c r="E2051" s="6" t="s">
        <v>13</v>
      </c>
      <c r="F2051" s="6" t="s">
        <v>3120</v>
      </c>
      <c r="G2051" s="6"/>
      <c r="H2051" s="1"/>
      <c r="I2051" s="5"/>
      <c r="J2051" s="5"/>
      <c r="K2051" s="1"/>
      <c r="L2051" s="5"/>
      <c r="M2051" s="5"/>
      <c r="N2051" s="26"/>
      <c r="O2051" s="1"/>
      <c r="P2051" s="1"/>
      <c r="Q2051" s="1"/>
      <c r="R2051" s="1"/>
      <c r="S2051" s="1"/>
      <c r="T2051" s="1"/>
      <c r="U2051" s="1"/>
      <c r="V2051" s="5"/>
      <c r="W2051" s="5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37" t="e">
        <f>BQ2051+BP2051+BO2051+BN2051+BM2051+#REF!+#REF!+BG2051+BF2051+#REF!+BC2051+#REF!+#REF!+AY2051+#REF!+#REF!+#REF!+#REF!+AS2051+#REF!+#REF!+#REF!+#REF!+AM2051+AK2051+#REF!+#REF!+#REF!+AF2051+AD2051+AC2051+AB2051+BL2051+AA2051+Z2051+Y2051+X2051+U2051+T2051+S2051+R2051+Q2051+P2051+O2051+N2051+M2051+L2051+K2051+J2051+I2051+H2051</f>
        <v>#REF!</v>
      </c>
    </row>
    <row r="2052" spans="1:70" hidden="1">
      <c r="A2052" s="6" t="s">
        <v>3314</v>
      </c>
      <c r="B2052" s="6" t="s">
        <v>7849</v>
      </c>
      <c r="C2052" s="6" t="s">
        <v>151</v>
      </c>
      <c r="D2052" s="6"/>
      <c r="E2052" s="6" t="s">
        <v>152</v>
      </c>
      <c r="F2052" s="6" t="s">
        <v>3120</v>
      </c>
      <c r="G2052" s="6"/>
      <c r="H2052" s="1"/>
      <c r="I2052" s="5"/>
      <c r="J2052" s="5"/>
      <c r="K2052" s="1"/>
      <c r="L2052" s="5"/>
      <c r="M2052" s="5"/>
      <c r="N2052" s="26"/>
      <c r="O2052" s="1"/>
      <c r="P2052" s="1"/>
      <c r="Q2052" s="1"/>
      <c r="R2052" s="1"/>
      <c r="S2052" s="1"/>
      <c r="T2052" s="1"/>
      <c r="U2052" s="1"/>
      <c r="V2052" s="5"/>
      <c r="W2052" s="5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37" t="e">
        <f>BQ2052+BP2052+BO2052+BN2052+BM2052+#REF!+#REF!+BG2052+BF2052+#REF!+BC2052+#REF!+#REF!+AY2052+#REF!+#REF!+#REF!+#REF!+AS2052+#REF!+#REF!+#REF!+#REF!+AM2052+AK2052+#REF!+#REF!+#REF!+AF2052+AD2052+AC2052+AB2052+BL2052+AA2052+Z2052+Y2052+X2052+U2052+T2052+S2052+R2052+Q2052+P2052+O2052+N2052+M2052+L2052+K2052+J2052+I2052+H2052</f>
        <v>#REF!</v>
      </c>
    </row>
    <row r="2053" spans="1:70" hidden="1">
      <c r="A2053" s="6" t="s">
        <v>3315</v>
      </c>
      <c r="B2053" s="6" t="s">
        <v>3316</v>
      </c>
      <c r="C2053" s="6" t="s">
        <v>151</v>
      </c>
      <c r="D2053" s="6"/>
      <c r="E2053" s="6" t="s">
        <v>152</v>
      </c>
      <c r="F2053" s="6" t="s">
        <v>3120</v>
      </c>
      <c r="G2053" s="6"/>
      <c r="H2053" s="1"/>
      <c r="I2053" s="5"/>
      <c r="J2053" s="5"/>
      <c r="K2053" s="1"/>
      <c r="L2053" s="5"/>
      <c r="M2053" s="5"/>
      <c r="N2053" s="26"/>
      <c r="O2053" s="1"/>
      <c r="P2053" s="1"/>
      <c r="Q2053" s="1"/>
      <c r="R2053" s="1"/>
      <c r="S2053" s="1"/>
      <c r="T2053" s="1"/>
      <c r="U2053" s="1"/>
      <c r="V2053" s="5"/>
      <c r="W2053" s="5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37" t="e">
        <f>BQ2053+BP2053+BO2053+BN2053+BM2053+#REF!+#REF!+BG2053+BF2053+#REF!+BC2053+#REF!+#REF!+AY2053+#REF!+#REF!+#REF!+#REF!+AS2053+#REF!+#REF!+#REF!+#REF!+AM2053+AK2053+#REF!+#REF!+#REF!+AF2053+AD2053+AC2053+AB2053+BL2053+AA2053+Z2053+Y2053+X2053+U2053+T2053+S2053+R2053+Q2053+P2053+O2053+N2053+M2053+L2053+K2053+J2053+I2053+H2053</f>
        <v>#REF!</v>
      </c>
    </row>
    <row r="2054" spans="1:70" hidden="1">
      <c r="A2054" s="6" t="s">
        <v>3317</v>
      </c>
      <c r="B2054" s="6" t="s">
        <v>3318</v>
      </c>
      <c r="C2054" s="6" t="s">
        <v>151</v>
      </c>
      <c r="D2054" s="6"/>
      <c r="E2054" s="6" t="s">
        <v>152</v>
      </c>
      <c r="F2054" s="6" t="s">
        <v>3120</v>
      </c>
      <c r="G2054" s="6"/>
      <c r="H2054" s="1"/>
      <c r="I2054" s="5"/>
      <c r="J2054" s="5"/>
      <c r="K2054" s="1"/>
      <c r="L2054" s="5"/>
      <c r="M2054" s="5"/>
      <c r="N2054" s="26"/>
      <c r="O2054" s="1"/>
      <c r="P2054" s="1"/>
      <c r="Q2054" s="1"/>
      <c r="R2054" s="1"/>
      <c r="S2054" s="1"/>
      <c r="T2054" s="1"/>
      <c r="U2054" s="1"/>
      <c r="V2054" s="5"/>
      <c r="W2054" s="5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37" t="e">
        <f>BQ2054+BP2054+BO2054+BN2054+BM2054+#REF!+#REF!+BG2054+BF2054+#REF!+BC2054+#REF!+#REF!+AY2054+#REF!+#REF!+#REF!+#REF!+AS2054+#REF!+#REF!+#REF!+#REF!+AM2054+AK2054+#REF!+#REF!+#REF!+AF2054+AD2054+AC2054+AB2054+BL2054+AA2054+Z2054+Y2054+X2054+U2054+T2054+S2054+R2054+Q2054+P2054+O2054+N2054+M2054+L2054+K2054+J2054+I2054+H2054</f>
        <v>#REF!</v>
      </c>
    </row>
    <row r="2055" spans="1:70" hidden="1">
      <c r="A2055" s="6" t="s">
        <v>6798</v>
      </c>
      <c r="B2055" s="6" t="s">
        <v>7850</v>
      </c>
      <c r="C2055" s="6" t="s">
        <v>151</v>
      </c>
      <c r="D2055" s="6"/>
      <c r="E2055" s="6" t="s">
        <v>8197</v>
      </c>
      <c r="F2055" s="6" t="s">
        <v>3120</v>
      </c>
      <c r="G2055" s="6"/>
      <c r="H2055" s="1"/>
      <c r="I2055" s="5"/>
      <c r="J2055" s="5"/>
      <c r="K2055" s="1"/>
      <c r="L2055" s="5"/>
      <c r="M2055" s="5"/>
      <c r="N2055" s="26"/>
      <c r="O2055" s="1"/>
      <c r="P2055" s="1"/>
      <c r="Q2055" s="1"/>
      <c r="R2055" s="1"/>
      <c r="S2055" s="1"/>
      <c r="T2055" s="1"/>
      <c r="U2055" s="1"/>
      <c r="V2055" s="5"/>
      <c r="W2055" s="5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37" t="e">
        <f>BQ2055+BP2055+BO2055+BN2055+BM2055+#REF!+#REF!+BG2055+BF2055+#REF!+BC2055+#REF!+#REF!+AY2055+#REF!+#REF!+#REF!+#REF!+AS2055+#REF!+#REF!+#REF!+#REF!+AM2055+AK2055+#REF!+#REF!+#REF!+AF2055+AD2055+AC2055+AB2055+BL2055+AA2055+Z2055+Y2055+X2055+U2055+T2055+S2055+R2055+Q2055+P2055+O2055+N2055+M2055+L2055+K2055+J2055+I2055+H2055</f>
        <v>#REF!</v>
      </c>
    </row>
    <row r="2056" spans="1:70">
      <c r="A2056" s="7" t="s">
        <v>3149</v>
      </c>
      <c r="B2056" s="7" t="s">
        <v>3150</v>
      </c>
      <c r="C2056" s="7" t="s">
        <v>7</v>
      </c>
      <c r="D2056" s="7" t="s">
        <v>8180</v>
      </c>
      <c r="E2056" s="7" t="s">
        <v>28</v>
      </c>
      <c r="F2056" s="7" t="s">
        <v>3120</v>
      </c>
      <c r="G2056" s="25"/>
      <c r="H2056" s="1"/>
      <c r="I2056" s="5"/>
      <c r="J2056" s="5"/>
      <c r="K2056" s="1"/>
      <c r="L2056" s="5"/>
      <c r="M2056" s="5"/>
      <c r="N2056" s="26"/>
      <c r="O2056" s="1"/>
      <c r="P2056" s="1">
        <f>1000*2.24742800000001</f>
        <v>2247.4280000000099</v>
      </c>
      <c r="Q2056" s="1"/>
      <c r="R2056" s="1"/>
      <c r="S2056" s="1"/>
      <c r="T2056" s="1"/>
      <c r="U2056" s="1">
        <v>5000</v>
      </c>
      <c r="V2056" s="1"/>
      <c r="W2056" s="1">
        <f>1000*204.482471009229</f>
        <v>204482.47100922899</v>
      </c>
      <c r="X2056" s="1"/>
      <c r="Y2056" s="1"/>
      <c r="Z2056" s="1"/>
      <c r="AA2056" s="1"/>
      <c r="AB2056" s="1"/>
      <c r="AC2056" s="1"/>
      <c r="AD2056" s="1"/>
      <c r="AE2056" s="1"/>
      <c r="AF2056" s="1">
        <v>100000</v>
      </c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37">
        <f t="shared" ref="BR2056:BR2058" si="29">BQ2056+BP2056+BO2056+BN2056+BM2056+BG2056+BF2056+BC2056+AY2056+AS2056+AM2056+AL2056+AK2056+AF2056+AE2056+AD2056+AC2056+AB2056+BK2056+BL2056+AA2056+Z2056+Y2056+X2056+V2056+U2056+T2056+S2056+R2056+Q2056+P2056+O2056+N2056+M2056+L2056+K2056+J2056+I2056+H2056+G2056+AX2056+W2056</f>
        <v>311729.89900922903</v>
      </c>
    </row>
    <row r="2057" spans="1:70">
      <c r="A2057" s="7" t="s">
        <v>3151</v>
      </c>
      <c r="B2057" s="7" t="s">
        <v>3152</v>
      </c>
      <c r="C2057" s="7" t="s">
        <v>7</v>
      </c>
      <c r="D2057" s="7" t="s">
        <v>8180</v>
      </c>
      <c r="E2057" s="7" t="s">
        <v>21</v>
      </c>
      <c r="F2057" s="7" t="s">
        <v>3120</v>
      </c>
      <c r="G2057" s="25"/>
      <c r="H2057" s="1"/>
      <c r="I2057" s="5"/>
      <c r="J2057" s="5"/>
      <c r="K2057" s="1"/>
      <c r="L2057" s="5"/>
      <c r="M2057" s="5"/>
      <c r="N2057" s="26"/>
      <c r="O2057" s="1"/>
      <c r="P2057" s="1"/>
      <c r="Q2057" s="1"/>
      <c r="R2057" s="1"/>
      <c r="S2057" s="1"/>
      <c r="T2057" s="1"/>
      <c r="U2057" s="1">
        <v>1000</v>
      </c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37">
        <f t="shared" si="29"/>
        <v>1000</v>
      </c>
    </row>
    <row r="2058" spans="1:70">
      <c r="A2058" s="7" t="s">
        <v>3153</v>
      </c>
      <c r="B2058" s="7" t="s">
        <v>3154</v>
      </c>
      <c r="C2058" s="7" t="s">
        <v>7</v>
      </c>
      <c r="D2058" s="7" t="s">
        <v>8180</v>
      </c>
      <c r="E2058" s="7" t="s">
        <v>21</v>
      </c>
      <c r="F2058" s="7" t="s">
        <v>3120</v>
      </c>
      <c r="G2058" s="25"/>
      <c r="H2058" s="1"/>
      <c r="I2058" s="5"/>
      <c r="J2058" s="5"/>
      <c r="K2058" s="1"/>
      <c r="L2058" s="5"/>
      <c r="M2058" s="5"/>
      <c r="N2058" s="26"/>
      <c r="O2058" s="1"/>
      <c r="P2058" s="1">
        <f>1000*8.8827</f>
        <v>8882.7000000000007</v>
      </c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37">
        <f t="shared" si="29"/>
        <v>8882.7000000000007</v>
      </c>
    </row>
    <row r="2059" spans="1:70" hidden="1">
      <c r="A2059" s="6" t="s">
        <v>3155</v>
      </c>
      <c r="B2059" s="6" t="s">
        <v>3156</v>
      </c>
      <c r="C2059" s="6" t="s">
        <v>7</v>
      </c>
      <c r="D2059" s="6" t="s">
        <v>18</v>
      </c>
      <c r="E2059" s="6" t="s">
        <v>21</v>
      </c>
      <c r="F2059" s="6" t="s">
        <v>3120</v>
      </c>
      <c r="G2059" s="6"/>
      <c r="H2059" s="1"/>
      <c r="I2059" s="5"/>
      <c r="J2059" s="5"/>
      <c r="K2059" s="1"/>
      <c r="L2059" s="5"/>
      <c r="M2059" s="5"/>
      <c r="N2059" s="26"/>
      <c r="O2059" s="1"/>
      <c r="P2059" s="1"/>
      <c r="Q2059" s="1"/>
      <c r="R2059" s="1"/>
      <c r="S2059" s="1"/>
      <c r="T2059" s="1"/>
      <c r="U2059" s="1"/>
      <c r="V2059" s="5"/>
      <c r="W2059" s="5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37" t="e">
        <f>BQ2059+BP2059+BO2059+BN2059+BM2059+#REF!+#REF!+BG2059+BF2059+#REF!+BC2059+#REF!+#REF!+AY2059+#REF!+#REF!+#REF!+#REF!+AS2059+#REF!+#REF!+#REF!+#REF!+AM2059+AK2059+#REF!+#REF!+#REF!+AF2059+AD2059+AC2059+AB2059+BL2059+AA2059+Z2059+Y2059+X2059+U2059+T2059+S2059+R2059+Q2059+P2059+O2059+N2059+M2059+L2059+K2059+J2059+I2059+H2059</f>
        <v>#REF!</v>
      </c>
    </row>
    <row r="2060" spans="1:70" hidden="1">
      <c r="A2060" s="6" t="s">
        <v>3157</v>
      </c>
      <c r="B2060" s="6" t="s">
        <v>3158</v>
      </c>
      <c r="C2060" s="6" t="s">
        <v>7</v>
      </c>
      <c r="D2060" s="6" t="s">
        <v>18</v>
      </c>
      <c r="E2060" s="6" t="s">
        <v>21</v>
      </c>
      <c r="F2060" s="6" t="s">
        <v>3120</v>
      </c>
      <c r="G2060" s="6"/>
      <c r="H2060" s="1"/>
      <c r="I2060" s="5"/>
      <c r="J2060" s="5"/>
      <c r="K2060" s="1"/>
      <c r="L2060" s="5"/>
      <c r="M2060" s="5"/>
      <c r="N2060" s="26"/>
      <c r="O2060" s="1"/>
      <c r="P2060" s="1"/>
      <c r="Q2060" s="1"/>
      <c r="R2060" s="1"/>
      <c r="S2060" s="1"/>
      <c r="T2060" s="1"/>
      <c r="U2060" s="1"/>
      <c r="V2060" s="5"/>
      <c r="W2060" s="5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37" t="e">
        <f>BQ2060+BP2060+BO2060+BN2060+BM2060+#REF!+#REF!+BG2060+BF2060+#REF!+BC2060+#REF!+#REF!+AY2060+#REF!+#REF!+#REF!+#REF!+AS2060+#REF!+#REF!+#REF!+#REF!+AM2060+AK2060+#REF!+#REF!+#REF!+AF2060+AD2060+AC2060+AB2060+BL2060+AA2060+Z2060+Y2060+X2060+U2060+T2060+S2060+R2060+Q2060+P2060+O2060+N2060+M2060+L2060+K2060+J2060+I2060+H2060</f>
        <v>#REF!</v>
      </c>
    </row>
    <row r="2061" spans="1:70" hidden="1">
      <c r="A2061" s="6" t="s">
        <v>3159</v>
      </c>
      <c r="B2061" s="6" t="s">
        <v>3160</v>
      </c>
      <c r="C2061" s="6" t="s">
        <v>7</v>
      </c>
      <c r="D2061" s="6" t="s">
        <v>18</v>
      </c>
      <c r="E2061" s="6" t="s">
        <v>21</v>
      </c>
      <c r="F2061" s="6" t="s">
        <v>3120</v>
      </c>
      <c r="G2061" s="6"/>
      <c r="H2061" s="1"/>
      <c r="I2061" s="5"/>
      <c r="J2061" s="5"/>
      <c r="K2061" s="1"/>
      <c r="L2061" s="5"/>
      <c r="M2061" s="5"/>
      <c r="N2061" s="26"/>
      <c r="O2061" s="1"/>
      <c r="P2061" s="1"/>
      <c r="Q2061" s="1"/>
      <c r="R2061" s="1"/>
      <c r="S2061" s="1"/>
      <c r="T2061" s="1"/>
      <c r="U2061" s="1"/>
      <c r="V2061" s="5"/>
      <c r="W2061" s="5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37" t="e">
        <f>BQ2061+BP2061+BO2061+BN2061+BM2061+#REF!+#REF!+BG2061+BF2061+#REF!+BC2061+#REF!+#REF!+AY2061+#REF!+#REF!+#REF!+#REF!+AS2061+#REF!+#REF!+#REF!+#REF!+AM2061+AK2061+#REF!+#REF!+#REF!+AF2061+AD2061+AC2061+AB2061+BL2061+AA2061+Z2061+Y2061+X2061+U2061+T2061+S2061+R2061+Q2061+P2061+O2061+N2061+M2061+L2061+K2061+J2061+I2061+H2061</f>
        <v>#REF!</v>
      </c>
    </row>
    <row r="2062" spans="1:70" hidden="1">
      <c r="A2062" s="6" t="s">
        <v>3161</v>
      </c>
      <c r="B2062" s="6" t="s">
        <v>3162</v>
      </c>
      <c r="C2062" s="6" t="s">
        <v>7</v>
      </c>
      <c r="D2062" s="6" t="s">
        <v>18</v>
      </c>
      <c r="E2062" s="6" t="s">
        <v>21</v>
      </c>
      <c r="F2062" s="6" t="s">
        <v>3120</v>
      </c>
      <c r="G2062" s="6"/>
      <c r="H2062" s="1"/>
      <c r="I2062" s="5"/>
      <c r="J2062" s="5"/>
      <c r="K2062" s="1"/>
      <c r="L2062" s="5"/>
      <c r="M2062" s="5"/>
      <c r="N2062" s="26"/>
      <c r="O2062" s="1"/>
      <c r="P2062" s="1"/>
      <c r="Q2062" s="1"/>
      <c r="R2062" s="1"/>
      <c r="S2062" s="1"/>
      <c r="T2062" s="1"/>
      <c r="U2062" s="1"/>
      <c r="V2062" s="5"/>
      <c r="W2062" s="5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37" t="e">
        <f>BQ2062+BP2062+BO2062+BN2062+BM2062+#REF!+#REF!+BG2062+BF2062+#REF!+BC2062+#REF!+#REF!+AY2062+#REF!+#REF!+#REF!+#REF!+AS2062+#REF!+#REF!+#REF!+#REF!+AM2062+AK2062+#REF!+#REF!+#REF!+AF2062+AD2062+AC2062+AB2062+BL2062+AA2062+Z2062+Y2062+X2062+U2062+T2062+S2062+R2062+Q2062+P2062+O2062+N2062+M2062+L2062+K2062+J2062+I2062+H2062</f>
        <v>#REF!</v>
      </c>
    </row>
    <row r="2063" spans="1:70" hidden="1">
      <c r="A2063" s="6" t="s">
        <v>3163</v>
      </c>
      <c r="B2063" s="6" t="s">
        <v>3164</v>
      </c>
      <c r="C2063" s="6" t="s">
        <v>7</v>
      </c>
      <c r="D2063" s="6" t="s">
        <v>18</v>
      </c>
      <c r="E2063" s="6" t="s">
        <v>13</v>
      </c>
      <c r="F2063" s="6" t="s">
        <v>3120</v>
      </c>
      <c r="G2063" s="6"/>
      <c r="H2063" s="1"/>
      <c r="I2063" s="5"/>
      <c r="J2063" s="5"/>
      <c r="K2063" s="1"/>
      <c r="L2063" s="5"/>
      <c r="M2063" s="5"/>
      <c r="N2063" s="26"/>
      <c r="O2063" s="1"/>
      <c r="P2063" s="1"/>
      <c r="Q2063" s="1"/>
      <c r="R2063" s="1"/>
      <c r="S2063" s="1"/>
      <c r="T2063" s="1"/>
      <c r="U2063" s="1"/>
      <c r="V2063" s="5"/>
      <c r="W2063" s="5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37" t="e">
        <f>BQ2063+BP2063+BO2063+BN2063+BM2063+#REF!+#REF!+BG2063+BF2063+#REF!+BC2063+#REF!+#REF!+AY2063+#REF!+#REF!+#REF!+#REF!+AS2063+#REF!+#REF!+#REF!+#REF!+AM2063+AK2063+#REF!+#REF!+#REF!+AF2063+AD2063+AC2063+AB2063+BL2063+AA2063+Z2063+Y2063+X2063+U2063+T2063+S2063+R2063+Q2063+P2063+O2063+N2063+M2063+L2063+K2063+J2063+I2063+H2063</f>
        <v>#REF!</v>
      </c>
    </row>
    <row r="2064" spans="1:70" hidden="1">
      <c r="A2064" s="6" t="s">
        <v>3319</v>
      </c>
      <c r="B2064" s="6" t="s">
        <v>7851</v>
      </c>
      <c r="C2064" s="6" t="s">
        <v>151</v>
      </c>
      <c r="D2064" s="6"/>
      <c r="E2064" s="6" t="s">
        <v>152</v>
      </c>
      <c r="F2064" s="6" t="s">
        <v>3120</v>
      </c>
      <c r="G2064" s="6"/>
      <c r="H2064" s="1"/>
      <c r="I2064" s="5"/>
      <c r="J2064" s="5"/>
      <c r="K2064" s="1"/>
      <c r="L2064" s="5"/>
      <c r="M2064" s="5"/>
      <c r="N2064" s="26"/>
      <c r="O2064" s="1"/>
      <c r="P2064" s="1"/>
      <c r="Q2064" s="1"/>
      <c r="R2064" s="1"/>
      <c r="S2064" s="1"/>
      <c r="T2064" s="1"/>
      <c r="U2064" s="1"/>
      <c r="V2064" s="5"/>
      <c r="W2064" s="5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37" t="e">
        <f>BQ2064+BP2064+BO2064+BN2064+BM2064+#REF!+#REF!+BG2064+BF2064+#REF!+BC2064+#REF!+#REF!+AY2064+#REF!+#REF!+#REF!+#REF!+AS2064+#REF!+#REF!+#REF!+#REF!+AM2064+AK2064+#REF!+#REF!+#REF!+AF2064+AD2064+AC2064+AB2064+BL2064+AA2064+Z2064+Y2064+X2064+U2064+T2064+S2064+R2064+Q2064+P2064+O2064+N2064+M2064+L2064+K2064+J2064+I2064+H2064</f>
        <v>#REF!</v>
      </c>
    </row>
    <row r="2065" spans="1:70" hidden="1">
      <c r="A2065" s="7" t="s">
        <v>3320</v>
      </c>
      <c r="B2065" s="7" t="s">
        <v>7852</v>
      </c>
      <c r="C2065" s="7" t="s">
        <v>151</v>
      </c>
      <c r="D2065" s="7"/>
      <c r="E2065" s="7" t="s">
        <v>152</v>
      </c>
      <c r="F2065" s="7" t="s">
        <v>3120</v>
      </c>
      <c r="G2065" s="25"/>
      <c r="H2065" s="1"/>
      <c r="I2065" s="5"/>
      <c r="J2065" s="5"/>
      <c r="K2065" s="1"/>
      <c r="L2065" s="5"/>
      <c r="M2065" s="5"/>
      <c r="N2065" s="26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37">
        <f>BQ2065+BP2065+BO2065+BN2065+BM2065+BG2065+BF2065+BC2065+AY2065+AS2065+AM2065+AL2065+AK2065+AF2065+AE2065+AD2065+AC2065+AB2065+++BK2065+BL2065+AA2065+Z2065+Y2065+X2065+V2065+U2065+T2065+S2065+R2065+Q2065+P2065+O2065+N2065+M2065+L2065+K2065+J2065+I2065+H2065+G2065</f>
        <v>0</v>
      </c>
    </row>
    <row r="2066" spans="1:70" hidden="1">
      <c r="A2066" s="6" t="s">
        <v>6799</v>
      </c>
      <c r="B2066" s="6" t="s">
        <v>7853</v>
      </c>
      <c r="C2066" s="6" t="s">
        <v>151</v>
      </c>
      <c r="D2066" s="6"/>
      <c r="E2066" s="6" t="s">
        <v>8192</v>
      </c>
      <c r="F2066" s="6" t="s">
        <v>3120</v>
      </c>
      <c r="G2066" s="6"/>
      <c r="H2066" s="1"/>
      <c r="I2066" s="5"/>
      <c r="J2066" s="5"/>
      <c r="K2066" s="1"/>
      <c r="L2066" s="5"/>
      <c r="M2066" s="5"/>
      <c r="N2066" s="26"/>
      <c r="O2066" s="1"/>
      <c r="P2066" s="1"/>
      <c r="Q2066" s="1"/>
      <c r="R2066" s="1"/>
      <c r="S2066" s="1"/>
      <c r="T2066" s="1"/>
      <c r="U2066" s="1"/>
      <c r="V2066" s="5"/>
      <c r="W2066" s="5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37" t="e">
        <f>BQ2066+BP2066+BO2066+BN2066+BM2066+#REF!+#REF!+BG2066+BF2066+#REF!+BC2066+#REF!+#REF!+AY2066+#REF!+#REF!+#REF!+#REF!+AS2066+#REF!+#REF!+#REF!+#REF!+AM2066+AK2066+#REF!+#REF!+#REF!+AF2066+AD2066+AC2066+AB2066+BL2066+AA2066+Z2066+Y2066+X2066+U2066+T2066+S2066+R2066+Q2066+P2066+O2066+N2066+M2066+L2066+K2066+J2066+I2066+H2066</f>
        <v>#REF!</v>
      </c>
    </row>
    <row r="2067" spans="1:70" hidden="1">
      <c r="A2067" s="6" t="s">
        <v>3321</v>
      </c>
      <c r="B2067" s="6" t="s">
        <v>3322</v>
      </c>
      <c r="C2067" s="6" t="s">
        <v>151</v>
      </c>
      <c r="D2067" s="6"/>
      <c r="E2067" s="6" t="s">
        <v>152</v>
      </c>
      <c r="F2067" s="6" t="s">
        <v>3120</v>
      </c>
      <c r="G2067" s="6"/>
      <c r="H2067" s="1"/>
      <c r="I2067" s="5"/>
      <c r="J2067" s="5"/>
      <c r="K2067" s="1"/>
      <c r="L2067" s="5"/>
      <c r="M2067" s="5"/>
      <c r="N2067" s="26"/>
      <c r="O2067" s="1"/>
      <c r="P2067" s="1"/>
      <c r="Q2067" s="1"/>
      <c r="R2067" s="1"/>
      <c r="S2067" s="1"/>
      <c r="T2067" s="1"/>
      <c r="U2067" s="1"/>
      <c r="V2067" s="5"/>
      <c r="W2067" s="5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37" t="e">
        <f>BQ2067+BP2067+BO2067+BN2067+BM2067+#REF!+#REF!+BG2067+BF2067+#REF!+BC2067+#REF!+#REF!+AY2067+#REF!+#REF!+#REF!+#REF!+AS2067+#REF!+#REF!+#REF!+#REF!+AM2067+AK2067+#REF!+#REF!+#REF!+AF2067+AD2067+AC2067+AB2067+BL2067+AA2067+Z2067+Y2067+X2067+U2067+T2067+S2067+R2067+Q2067+P2067+O2067+N2067+M2067+L2067+K2067+J2067+I2067+H2067</f>
        <v>#REF!</v>
      </c>
    </row>
    <row r="2068" spans="1:70" hidden="1">
      <c r="A2068" s="6" t="s">
        <v>6800</v>
      </c>
      <c r="B2068" s="6" t="s">
        <v>6801</v>
      </c>
      <c r="C2068" s="6" t="s">
        <v>151</v>
      </c>
      <c r="D2068" s="6"/>
      <c r="E2068" s="6" t="s">
        <v>8192</v>
      </c>
      <c r="F2068" s="6" t="s">
        <v>3120</v>
      </c>
      <c r="G2068" s="6"/>
      <c r="H2068" s="1"/>
      <c r="I2068" s="5"/>
      <c r="J2068" s="5"/>
      <c r="K2068" s="1"/>
      <c r="L2068" s="5"/>
      <c r="M2068" s="5"/>
      <c r="N2068" s="26"/>
      <c r="O2068" s="1"/>
      <c r="P2068" s="1"/>
      <c r="Q2068" s="1"/>
      <c r="R2068" s="1"/>
      <c r="S2068" s="1"/>
      <c r="T2068" s="1"/>
      <c r="U2068" s="1"/>
      <c r="V2068" s="5"/>
      <c r="W2068" s="5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37" t="e">
        <f>BQ2068+BP2068+BO2068+BN2068+BM2068+#REF!+#REF!+BG2068+BF2068+#REF!+BC2068+#REF!+#REF!+AY2068+#REF!+#REF!+#REF!+#REF!+AS2068+#REF!+#REF!+#REF!+#REF!+AM2068+AK2068+#REF!+#REF!+#REF!+AF2068+AD2068+AC2068+AB2068+BL2068+AA2068+Z2068+Y2068+X2068+U2068+T2068+S2068+R2068+Q2068+P2068+O2068+N2068+M2068+L2068+K2068+J2068+I2068+H2068</f>
        <v>#REF!</v>
      </c>
    </row>
    <row r="2069" spans="1:70" hidden="1">
      <c r="A2069" s="6" t="s">
        <v>6802</v>
      </c>
      <c r="B2069" s="6" t="s">
        <v>7854</v>
      </c>
      <c r="C2069" s="6" t="s">
        <v>151</v>
      </c>
      <c r="D2069" s="6"/>
      <c r="E2069" s="6" t="s">
        <v>8192</v>
      </c>
      <c r="F2069" s="6" t="s">
        <v>3120</v>
      </c>
      <c r="G2069" s="6"/>
      <c r="H2069" s="1"/>
      <c r="I2069" s="5"/>
      <c r="J2069" s="5"/>
      <c r="K2069" s="1"/>
      <c r="L2069" s="5"/>
      <c r="M2069" s="5"/>
      <c r="N2069" s="26"/>
      <c r="O2069" s="1"/>
      <c r="P2069" s="1"/>
      <c r="Q2069" s="1"/>
      <c r="R2069" s="1"/>
      <c r="S2069" s="1"/>
      <c r="T2069" s="1"/>
      <c r="U2069" s="1"/>
      <c r="V2069" s="5"/>
      <c r="W2069" s="5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37" t="e">
        <f>BQ2069+BP2069+BO2069+BN2069+BM2069+#REF!+#REF!+BG2069+BF2069+#REF!+BC2069+#REF!+#REF!+AY2069+#REF!+#REF!+#REF!+#REF!+AS2069+#REF!+#REF!+#REF!+#REF!+AM2069+AK2069+#REF!+#REF!+#REF!+AF2069+AD2069+AC2069+AB2069+BL2069+AA2069+Z2069+Y2069+X2069+U2069+T2069+S2069+R2069+Q2069+P2069+O2069+N2069+M2069+L2069+K2069+J2069+I2069+H2069</f>
        <v>#REF!</v>
      </c>
    </row>
    <row r="2070" spans="1:70" hidden="1">
      <c r="A2070" s="6" t="s">
        <v>6803</v>
      </c>
      <c r="B2070" s="6" t="s">
        <v>7855</v>
      </c>
      <c r="C2070" s="6" t="s">
        <v>151</v>
      </c>
      <c r="D2070" s="6"/>
      <c r="E2070" s="6" t="s">
        <v>8192</v>
      </c>
      <c r="F2070" s="6" t="s">
        <v>3120</v>
      </c>
      <c r="G2070" s="6"/>
      <c r="H2070" s="1"/>
      <c r="I2070" s="5"/>
      <c r="J2070" s="5"/>
      <c r="K2070" s="1"/>
      <c r="L2070" s="5"/>
      <c r="M2070" s="5"/>
      <c r="N2070" s="26"/>
      <c r="O2070" s="1"/>
      <c r="P2070" s="1"/>
      <c r="Q2070" s="1"/>
      <c r="R2070" s="1"/>
      <c r="S2070" s="1"/>
      <c r="T2070" s="1"/>
      <c r="U2070" s="1"/>
      <c r="V2070" s="5"/>
      <c r="W2070" s="5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37" t="e">
        <f>BQ2070+BP2070+BO2070+BN2070+BM2070+#REF!+#REF!+BG2070+BF2070+#REF!+BC2070+#REF!+#REF!+AY2070+#REF!+#REF!+#REF!+#REF!+AS2070+#REF!+#REF!+#REF!+#REF!+AM2070+AK2070+#REF!+#REF!+#REF!+AF2070+AD2070+AC2070+AB2070+BL2070+AA2070+Z2070+Y2070+X2070+U2070+T2070+S2070+R2070+Q2070+P2070+O2070+N2070+M2070+L2070+K2070+J2070+I2070+H2070</f>
        <v>#REF!</v>
      </c>
    </row>
    <row r="2071" spans="1:70" hidden="1">
      <c r="A2071" s="6" t="s">
        <v>3323</v>
      </c>
      <c r="B2071" s="6" t="s">
        <v>3324</v>
      </c>
      <c r="C2071" s="6" t="s">
        <v>151</v>
      </c>
      <c r="D2071" s="6"/>
      <c r="E2071" s="6" t="s">
        <v>152</v>
      </c>
      <c r="F2071" s="6" t="s">
        <v>3120</v>
      </c>
      <c r="G2071" s="6"/>
      <c r="H2071" s="1"/>
      <c r="I2071" s="5"/>
      <c r="J2071" s="5"/>
      <c r="K2071" s="1"/>
      <c r="L2071" s="5"/>
      <c r="M2071" s="5"/>
      <c r="N2071" s="26"/>
      <c r="O2071" s="1"/>
      <c r="P2071" s="1"/>
      <c r="Q2071" s="1"/>
      <c r="R2071" s="1"/>
      <c r="S2071" s="1"/>
      <c r="T2071" s="1"/>
      <c r="U2071" s="1"/>
      <c r="V2071" s="5"/>
      <c r="W2071" s="5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37" t="e">
        <f>BQ2071+BP2071+BO2071+BN2071+BM2071+#REF!+#REF!+BG2071+BF2071+#REF!+BC2071+#REF!+#REF!+AY2071+#REF!+#REF!+#REF!+#REF!+AS2071+#REF!+#REF!+#REF!+#REF!+AM2071+AK2071+#REF!+#REF!+#REF!+AF2071+AD2071+AC2071+AB2071+BL2071+AA2071+Z2071+Y2071+X2071+U2071+T2071+S2071+R2071+Q2071+P2071+O2071+N2071+M2071+L2071+K2071+J2071+I2071+H2071</f>
        <v>#REF!</v>
      </c>
    </row>
    <row r="2072" spans="1:70" hidden="1">
      <c r="A2072" s="6" t="s">
        <v>3165</v>
      </c>
      <c r="B2072" s="6" t="s">
        <v>3166</v>
      </c>
      <c r="C2072" s="6" t="s">
        <v>7</v>
      </c>
      <c r="D2072" s="6" t="s">
        <v>18</v>
      </c>
      <c r="E2072" s="6" t="s">
        <v>13</v>
      </c>
      <c r="F2072" s="6" t="s">
        <v>3120</v>
      </c>
      <c r="G2072" s="6"/>
      <c r="H2072" s="1"/>
      <c r="I2072" s="5"/>
      <c r="J2072" s="5"/>
      <c r="K2072" s="1"/>
      <c r="L2072" s="5"/>
      <c r="M2072" s="5"/>
      <c r="N2072" s="26"/>
      <c r="O2072" s="1"/>
      <c r="P2072" s="1"/>
      <c r="Q2072" s="1"/>
      <c r="R2072" s="1"/>
      <c r="S2072" s="1"/>
      <c r="T2072" s="1"/>
      <c r="U2072" s="1"/>
      <c r="V2072" s="5"/>
      <c r="W2072" s="5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37" t="e">
        <f>BQ2072+BP2072+BO2072+BN2072+BM2072+#REF!+#REF!+BG2072+BF2072+#REF!+BC2072+#REF!+#REF!+AY2072+#REF!+#REF!+#REF!+#REF!+AS2072+#REF!+#REF!+#REF!+#REF!+AM2072+AK2072+#REF!+#REF!+#REF!+AF2072+AD2072+AC2072+AB2072+BL2072+AA2072+Z2072+Y2072+X2072+U2072+T2072+S2072+R2072+Q2072+P2072+O2072+N2072+M2072+L2072+K2072+J2072+I2072+H2072</f>
        <v>#REF!</v>
      </c>
    </row>
    <row r="2073" spans="1:70" hidden="1">
      <c r="A2073" s="6" t="s">
        <v>6804</v>
      </c>
      <c r="B2073" s="6" t="s">
        <v>6805</v>
      </c>
      <c r="C2073" s="6" t="s">
        <v>151</v>
      </c>
      <c r="D2073" s="6"/>
      <c r="E2073" s="6" t="s">
        <v>8186</v>
      </c>
      <c r="F2073" s="6" t="s">
        <v>3120</v>
      </c>
      <c r="G2073" s="6"/>
      <c r="H2073" s="1"/>
      <c r="I2073" s="5"/>
      <c r="J2073" s="5"/>
      <c r="K2073" s="1"/>
      <c r="L2073" s="5"/>
      <c r="M2073" s="5"/>
      <c r="N2073" s="26"/>
      <c r="O2073" s="1"/>
      <c r="P2073" s="1"/>
      <c r="Q2073" s="1"/>
      <c r="R2073" s="1"/>
      <c r="S2073" s="1"/>
      <c r="T2073" s="1"/>
      <c r="U2073" s="1"/>
      <c r="V2073" s="5"/>
      <c r="W2073" s="5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37" t="e">
        <f>BQ2073+BP2073+BO2073+BN2073+BM2073+#REF!+#REF!+BG2073+BF2073+#REF!+BC2073+#REF!+#REF!+AY2073+#REF!+#REF!+#REF!+#REF!+AS2073+#REF!+#REF!+#REF!+#REF!+AM2073+AK2073+#REF!+#REF!+#REF!+AF2073+AD2073+AC2073+AB2073+BL2073+AA2073+Z2073+Y2073+X2073+U2073+T2073+S2073+R2073+Q2073+P2073+O2073+N2073+M2073+L2073+K2073+J2073+I2073+H2073</f>
        <v>#REF!</v>
      </c>
    </row>
    <row r="2074" spans="1:70" hidden="1">
      <c r="A2074" s="6" t="s">
        <v>6806</v>
      </c>
      <c r="B2074" s="6" t="s">
        <v>6807</v>
      </c>
      <c r="C2074" s="6" t="s">
        <v>151</v>
      </c>
      <c r="D2074" s="6"/>
      <c r="E2074" s="6" t="s">
        <v>8186</v>
      </c>
      <c r="F2074" s="6" t="s">
        <v>3120</v>
      </c>
      <c r="G2074" s="6"/>
      <c r="H2074" s="1"/>
      <c r="I2074" s="5"/>
      <c r="J2074" s="5"/>
      <c r="K2074" s="1"/>
      <c r="L2074" s="5"/>
      <c r="M2074" s="5"/>
      <c r="N2074" s="26"/>
      <c r="O2074" s="1"/>
      <c r="P2074" s="1"/>
      <c r="Q2074" s="1"/>
      <c r="R2074" s="1"/>
      <c r="S2074" s="1"/>
      <c r="T2074" s="1"/>
      <c r="U2074" s="1"/>
      <c r="V2074" s="5"/>
      <c r="W2074" s="5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37" t="e">
        <f>BQ2074+BP2074+BO2074+BN2074+BM2074+#REF!+#REF!+BG2074+BF2074+#REF!+BC2074+#REF!+#REF!+AY2074+#REF!+#REF!+#REF!+#REF!+AS2074+#REF!+#REF!+#REF!+#REF!+AM2074+AK2074+#REF!+#REF!+#REF!+AF2074+AD2074+AC2074+AB2074+BL2074+AA2074+Z2074+Y2074+X2074+U2074+T2074+S2074+R2074+Q2074+P2074+O2074+N2074+M2074+L2074+K2074+J2074+I2074+H2074</f>
        <v>#REF!</v>
      </c>
    </row>
    <row r="2075" spans="1:70" hidden="1">
      <c r="A2075" s="6" t="s">
        <v>3167</v>
      </c>
      <c r="B2075" s="6" t="s">
        <v>7471</v>
      </c>
      <c r="C2075" s="6" t="s">
        <v>7</v>
      </c>
      <c r="D2075" s="6" t="s">
        <v>18</v>
      </c>
      <c r="E2075" s="6" t="s">
        <v>13</v>
      </c>
      <c r="F2075" s="6" t="s">
        <v>3120</v>
      </c>
      <c r="G2075" s="6"/>
      <c r="H2075" s="1"/>
      <c r="I2075" s="5"/>
      <c r="J2075" s="5"/>
      <c r="K2075" s="1"/>
      <c r="L2075" s="5"/>
      <c r="M2075" s="5"/>
      <c r="N2075" s="26"/>
      <c r="O2075" s="1"/>
      <c r="P2075" s="1"/>
      <c r="Q2075" s="1"/>
      <c r="R2075" s="1"/>
      <c r="S2075" s="1"/>
      <c r="T2075" s="1"/>
      <c r="U2075" s="1"/>
      <c r="V2075" s="5"/>
      <c r="W2075" s="5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37" t="e">
        <f>BQ2075+BP2075+BO2075+BN2075+BM2075+#REF!+#REF!+BG2075+BF2075+#REF!+BC2075+#REF!+#REF!+AY2075+#REF!+#REF!+#REF!+#REF!+AS2075+#REF!+#REF!+#REF!+#REF!+AM2075+AK2075+#REF!+#REF!+#REF!+AF2075+AD2075+AC2075+AB2075+BL2075+AA2075+Z2075+Y2075+X2075+U2075+T2075+S2075+R2075+Q2075+P2075+O2075+N2075+M2075+L2075+K2075+J2075+I2075+H2075</f>
        <v>#REF!</v>
      </c>
    </row>
    <row r="2076" spans="1:70" hidden="1">
      <c r="A2076" s="6" t="s">
        <v>6808</v>
      </c>
      <c r="B2076" s="6" t="s">
        <v>6809</v>
      </c>
      <c r="C2076" s="6" t="s">
        <v>151</v>
      </c>
      <c r="D2076" s="6"/>
      <c r="E2076" s="6" t="s">
        <v>8186</v>
      </c>
      <c r="F2076" s="6" t="s">
        <v>3120</v>
      </c>
      <c r="G2076" s="6"/>
      <c r="H2076" s="1"/>
      <c r="I2076" s="5"/>
      <c r="J2076" s="5"/>
      <c r="K2076" s="1"/>
      <c r="L2076" s="5"/>
      <c r="M2076" s="5"/>
      <c r="N2076" s="26"/>
      <c r="O2076" s="1"/>
      <c r="P2076" s="1"/>
      <c r="Q2076" s="1"/>
      <c r="R2076" s="1"/>
      <c r="S2076" s="1"/>
      <c r="T2076" s="1"/>
      <c r="U2076" s="1"/>
      <c r="V2076" s="5"/>
      <c r="W2076" s="5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37" t="e">
        <f>BQ2076+BP2076+BO2076+BN2076+BM2076+#REF!+#REF!+BG2076+BF2076+#REF!+BC2076+#REF!+#REF!+AY2076+#REF!+#REF!+#REF!+#REF!+AS2076+#REF!+#REF!+#REF!+#REF!+AM2076+AK2076+#REF!+#REF!+#REF!+AF2076+AD2076+AC2076+AB2076+BL2076+AA2076+Z2076+Y2076+X2076+U2076+T2076+S2076+R2076+Q2076+P2076+O2076+N2076+M2076+L2076+K2076+J2076+I2076+H2076</f>
        <v>#REF!</v>
      </c>
    </row>
    <row r="2077" spans="1:70" hidden="1">
      <c r="A2077" s="6" t="s">
        <v>3168</v>
      </c>
      <c r="B2077" s="6" t="s">
        <v>3169</v>
      </c>
      <c r="C2077" s="6" t="s">
        <v>7</v>
      </c>
      <c r="D2077" s="6" t="s">
        <v>18</v>
      </c>
      <c r="E2077" s="6" t="s">
        <v>13</v>
      </c>
      <c r="F2077" s="6" t="s">
        <v>3120</v>
      </c>
      <c r="G2077" s="6"/>
      <c r="H2077" s="1"/>
      <c r="I2077" s="5"/>
      <c r="J2077" s="5"/>
      <c r="K2077" s="1"/>
      <c r="L2077" s="5"/>
      <c r="M2077" s="5"/>
      <c r="N2077" s="26"/>
      <c r="O2077" s="1"/>
      <c r="P2077" s="1"/>
      <c r="Q2077" s="1"/>
      <c r="R2077" s="1"/>
      <c r="S2077" s="1"/>
      <c r="T2077" s="1"/>
      <c r="U2077" s="1"/>
      <c r="V2077" s="5"/>
      <c r="W2077" s="5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37" t="e">
        <f>BQ2077+BP2077+BO2077+BN2077+BM2077+#REF!+#REF!+BG2077+BF2077+#REF!+BC2077+#REF!+#REF!+AY2077+#REF!+#REF!+#REF!+#REF!+AS2077+#REF!+#REF!+#REF!+#REF!+AM2077+AK2077+#REF!+#REF!+#REF!+AF2077+AD2077+AC2077+AB2077+BL2077+AA2077+Z2077+Y2077+X2077+U2077+T2077+S2077+R2077+Q2077+P2077+O2077+N2077+M2077+L2077+K2077+J2077+I2077+H2077</f>
        <v>#REF!</v>
      </c>
    </row>
    <row r="2078" spans="1:70" hidden="1">
      <c r="A2078" s="6" t="s">
        <v>3170</v>
      </c>
      <c r="B2078" s="6" t="s">
        <v>3171</v>
      </c>
      <c r="C2078" s="6" t="s">
        <v>7</v>
      </c>
      <c r="D2078" s="6" t="s">
        <v>8180</v>
      </c>
      <c r="E2078" s="6" t="s">
        <v>21</v>
      </c>
      <c r="F2078" s="6" t="s">
        <v>3120</v>
      </c>
      <c r="G2078" s="6"/>
      <c r="H2078" s="1"/>
      <c r="I2078" s="5"/>
      <c r="J2078" s="5"/>
      <c r="K2078" s="1"/>
      <c r="L2078" s="5"/>
      <c r="M2078" s="5"/>
      <c r="N2078" s="26"/>
      <c r="O2078" s="1"/>
      <c r="P2078" s="1"/>
      <c r="Q2078" s="1"/>
      <c r="R2078" s="1"/>
      <c r="S2078" s="1"/>
      <c r="T2078" s="1"/>
      <c r="U2078" s="1"/>
      <c r="V2078" s="5"/>
      <c r="W2078" s="5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37" t="e">
        <f>BQ2078+BP2078+BO2078+BN2078+BM2078+#REF!+#REF!+BG2078+BF2078+#REF!+BC2078+#REF!+#REF!+AY2078+#REF!+#REF!+#REF!+#REF!+AS2078+#REF!+#REF!+#REF!+#REF!+AM2078+AK2078+#REF!+#REF!+#REF!+AF2078+AD2078+AC2078+AB2078+BL2078+AA2078+Z2078+Y2078+X2078+U2078+T2078+S2078+R2078+Q2078+P2078+O2078+N2078+M2078+L2078+K2078+J2078+I2078+H2078</f>
        <v>#REF!</v>
      </c>
    </row>
    <row r="2079" spans="1:70" hidden="1">
      <c r="A2079" s="6" t="s">
        <v>6810</v>
      </c>
      <c r="B2079" s="6" t="s">
        <v>7856</v>
      </c>
      <c r="C2079" s="6" t="s">
        <v>151</v>
      </c>
      <c r="D2079" s="6"/>
      <c r="E2079" s="6" t="s">
        <v>8192</v>
      </c>
      <c r="F2079" s="6" t="s">
        <v>3120</v>
      </c>
      <c r="G2079" s="6"/>
      <c r="H2079" s="1"/>
      <c r="I2079" s="5"/>
      <c r="J2079" s="5"/>
      <c r="K2079" s="1"/>
      <c r="L2079" s="5"/>
      <c r="M2079" s="5"/>
      <c r="N2079" s="26"/>
      <c r="O2079" s="1"/>
      <c r="P2079" s="1"/>
      <c r="Q2079" s="1"/>
      <c r="R2079" s="1"/>
      <c r="S2079" s="1"/>
      <c r="T2079" s="1"/>
      <c r="U2079" s="1"/>
      <c r="V2079" s="5"/>
      <c r="W2079" s="5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37" t="e">
        <f>BQ2079+BP2079+BO2079+BN2079+BM2079+#REF!+#REF!+BG2079+BF2079+#REF!+BC2079+#REF!+#REF!+AY2079+#REF!+#REF!+#REF!+#REF!+AS2079+#REF!+#REF!+#REF!+#REF!+AM2079+AK2079+#REF!+#REF!+#REF!+AF2079+AD2079+AC2079+AB2079+BL2079+AA2079+Z2079+Y2079+X2079+U2079+T2079+S2079+R2079+Q2079+P2079+O2079+N2079+M2079+L2079+K2079+J2079+I2079+H2079</f>
        <v>#REF!</v>
      </c>
    </row>
    <row r="2080" spans="1:70" hidden="1">
      <c r="A2080" s="6" t="s">
        <v>6811</v>
      </c>
      <c r="B2080" s="6" t="s">
        <v>7857</v>
      </c>
      <c r="C2080" s="6" t="s">
        <v>151</v>
      </c>
      <c r="D2080" s="6"/>
      <c r="E2080" s="6" t="s">
        <v>8186</v>
      </c>
      <c r="F2080" s="6" t="s">
        <v>3120</v>
      </c>
      <c r="G2080" s="6"/>
      <c r="H2080" s="1"/>
      <c r="I2080" s="5"/>
      <c r="J2080" s="5"/>
      <c r="K2080" s="1"/>
      <c r="L2080" s="5"/>
      <c r="M2080" s="5"/>
      <c r="N2080" s="26"/>
      <c r="O2080" s="1"/>
      <c r="P2080" s="1"/>
      <c r="Q2080" s="1"/>
      <c r="R2080" s="1"/>
      <c r="S2080" s="1"/>
      <c r="T2080" s="1"/>
      <c r="U2080" s="1"/>
      <c r="V2080" s="5"/>
      <c r="W2080" s="5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37" t="e">
        <f>BQ2080+BP2080+BO2080+BN2080+BM2080+#REF!+#REF!+BG2080+BF2080+#REF!+BC2080+#REF!+#REF!+AY2080+#REF!+#REF!+#REF!+#REF!+AS2080+#REF!+#REF!+#REF!+#REF!+AM2080+AK2080+#REF!+#REF!+#REF!+AF2080+AD2080+AC2080+AB2080+BL2080+AA2080+Z2080+Y2080+X2080+U2080+T2080+S2080+R2080+Q2080+P2080+O2080+N2080+M2080+L2080+K2080+J2080+I2080+H2080</f>
        <v>#REF!</v>
      </c>
    </row>
    <row r="2081" spans="1:70" hidden="1">
      <c r="A2081" s="6" t="s">
        <v>3325</v>
      </c>
      <c r="B2081" s="6" t="s">
        <v>3326</v>
      </c>
      <c r="C2081" s="6" t="s">
        <v>151</v>
      </c>
      <c r="D2081" s="6"/>
      <c r="E2081" s="6" t="s">
        <v>152</v>
      </c>
      <c r="F2081" s="6" t="s">
        <v>3120</v>
      </c>
      <c r="G2081" s="6"/>
      <c r="H2081" s="1"/>
      <c r="I2081" s="5"/>
      <c r="J2081" s="5"/>
      <c r="K2081" s="1"/>
      <c r="L2081" s="5"/>
      <c r="M2081" s="5"/>
      <c r="N2081" s="26"/>
      <c r="O2081" s="1"/>
      <c r="P2081" s="1"/>
      <c r="Q2081" s="1"/>
      <c r="R2081" s="1"/>
      <c r="S2081" s="1"/>
      <c r="T2081" s="1"/>
      <c r="U2081" s="1"/>
      <c r="V2081" s="5"/>
      <c r="W2081" s="5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37" t="e">
        <f>BQ2081+BP2081+BO2081+BN2081+BM2081+#REF!+#REF!+BG2081+BF2081+#REF!+BC2081+#REF!+#REF!+AY2081+#REF!+#REF!+#REF!+#REF!+AS2081+#REF!+#REF!+#REF!+#REF!+AM2081+AK2081+#REF!+#REF!+#REF!+AF2081+AD2081+AC2081+AB2081+BL2081+AA2081+Z2081+Y2081+X2081+U2081+T2081+S2081+R2081+Q2081+P2081+O2081+N2081+M2081+L2081+K2081+J2081+I2081+H2081</f>
        <v>#REF!</v>
      </c>
    </row>
    <row r="2082" spans="1:70" hidden="1">
      <c r="A2082" s="6" t="s">
        <v>3172</v>
      </c>
      <c r="B2082" s="6" t="s">
        <v>3173</v>
      </c>
      <c r="C2082" s="6" t="s">
        <v>7</v>
      </c>
      <c r="D2082" s="6" t="s">
        <v>67</v>
      </c>
      <c r="E2082" s="6" t="s">
        <v>67</v>
      </c>
      <c r="F2082" s="6" t="s">
        <v>3120</v>
      </c>
      <c r="G2082" s="6"/>
      <c r="H2082" s="1"/>
      <c r="I2082" s="5"/>
      <c r="J2082" s="5"/>
      <c r="K2082" s="1"/>
      <c r="L2082" s="5"/>
      <c r="M2082" s="5"/>
      <c r="N2082" s="26"/>
      <c r="O2082" s="1"/>
      <c r="P2082" s="1"/>
      <c r="Q2082" s="1"/>
      <c r="R2082" s="1"/>
      <c r="S2082" s="1"/>
      <c r="T2082" s="1"/>
      <c r="U2082" s="1"/>
      <c r="V2082" s="5"/>
      <c r="W2082" s="5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37" t="e">
        <f>BQ2082+BP2082+BO2082+BN2082+BM2082+#REF!+#REF!+BG2082+BF2082+#REF!+BC2082+#REF!+#REF!+AY2082+#REF!+#REF!+#REF!+#REF!+AS2082+#REF!+#REF!+#REF!+#REF!+AM2082+AK2082+#REF!+#REF!+#REF!+AF2082+AD2082+AC2082+AB2082+BL2082+AA2082+Z2082+Y2082+X2082+U2082+T2082+S2082+R2082+Q2082+P2082+O2082+N2082+M2082+L2082+K2082+J2082+I2082+H2082</f>
        <v>#REF!</v>
      </c>
    </row>
    <row r="2083" spans="1:70" hidden="1">
      <c r="A2083" s="6" t="s">
        <v>3174</v>
      </c>
      <c r="B2083" s="6" t="s">
        <v>3175</v>
      </c>
      <c r="C2083" s="6" t="s">
        <v>7</v>
      </c>
      <c r="D2083" s="6" t="s">
        <v>67</v>
      </c>
      <c r="E2083" s="6" t="s">
        <v>67</v>
      </c>
      <c r="F2083" s="6" t="s">
        <v>3120</v>
      </c>
      <c r="G2083" s="6"/>
      <c r="H2083" s="1"/>
      <c r="I2083" s="5"/>
      <c r="J2083" s="5"/>
      <c r="K2083" s="1"/>
      <c r="L2083" s="5"/>
      <c r="M2083" s="5"/>
      <c r="N2083" s="26"/>
      <c r="O2083" s="1"/>
      <c r="P2083" s="1"/>
      <c r="Q2083" s="1"/>
      <c r="R2083" s="1"/>
      <c r="S2083" s="1"/>
      <c r="T2083" s="1"/>
      <c r="U2083" s="1"/>
      <c r="V2083" s="5"/>
      <c r="W2083" s="5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37" t="e">
        <f>BQ2083+BP2083+BO2083+BN2083+BM2083+#REF!+#REF!+BG2083+BF2083+#REF!+BC2083+#REF!+#REF!+AY2083+#REF!+#REF!+#REF!+#REF!+AS2083+#REF!+#REF!+#REF!+#REF!+AM2083+AK2083+#REF!+#REF!+#REF!+AF2083+AD2083+AC2083+AB2083+BL2083+AA2083+Z2083+Y2083+X2083+U2083+T2083+S2083+R2083+Q2083+P2083+O2083+N2083+M2083+L2083+K2083+J2083+I2083+H2083</f>
        <v>#REF!</v>
      </c>
    </row>
    <row r="2084" spans="1:70" hidden="1">
      <c r="A2084" s="6" t="s">
        <v>3176</v>
      </c>
      <c r="B2084" s="6" t="s">
        <v>3177</v>
      </c>
      <c r="C2084" s="6" t="s">
        <v>7</v>
      </c>
      <c r="D2084" s="6" t="s">
        <v>67</v>
      </c>
      <c r="E2084" s="6" t="s">
        <v>67</v>
      </c>
      <c r="F2084" s="6" t="s">
        <v>3120</v>
      </c>
      <c r="G2084" s="6"/>
      <c r="H2084" s="1"/>
      <c r="I2084" s="5"/>
      <c r="J2084" s="5"/>
      <c r="K2084" s="1"/>
      <c r="L2084" s="5"/>
      <c r="M2084" s="5"/>
      <c r="N2084" s="26"/>
      <c r="O2084" s="1"/>
      <c r="P2084" s="1"/>
      <c r="Q2084" s="1"/>
      <c r="R2084" s="1"/>
      <c r="S2084" s="1"/>
      <c r="T2084" s="1"/>
      <c r="U2084" s="1"/>
      <c r="V2084" s="5"/>
      <c r="W2084" s="5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37" t="e">
        <f>BQ2084+BP2084+BO2084+BN2084+BM2084+#REF!+#REF!+BG2084+BF2084+#REF!+BC2084+#REF!+#REF!+AY2084+#REF!+#REF!+#REF!+#REF!+AS2084+#REF!+#REF!+#REF!+#REF!+AM2084+AK2084+#REF!+#REF!+#REF!+AF2084+AD2084+AC2084+AB2084+BL2084+AA2084+Z2084+Y2084+X2084+U2084+T2084+S2084+R2084+Q2084+P2084+O2084+N2084+M2084+L2084+K2084+J2084+I2084+H2084</f>
        <v>#REF!</v>
      </c>
    </row>
    <row r="2085" spans="1:70" hidden="1">
      <c r="A2085" s="6" t="s">
        <v>3178</v>
      </c>
      <c r="B2085" s="6" t="s">
        <v>3179</v>
      </c>
      <c r="C2085" s="6" t="s">
        <v>7</v>
      </c>
      <c r="D2085" s="6" t="s">
        <v>67</v>
      </c>
      <c r="E2085" s="6" t="s">
        <v>67</v>
      </c>
      <c r="F2085" s="6" t="s">
        <v>3120</v>
      </c>
      <c r="G2085" s="6"/>
      <c r="H2085" s="1"/>
      <c r="I2085" s="5"/>
      <c r="J2085" s="5"/>
      <c r="K2085" s="1"/>
      <c r="L2085" s="5"/>
      <c r="M2085" s="5"/>
      <c r="N2085" s="26"/>
      <c r="O2085" s="1"/>
      <c r="P2085" s="1"/>
      <c r="Q2085" s="1"/>
      <c r="R2085" s="1"/>
      <c r="S2085" s="1"/>
      <c r="T2085" s="1"/>
      <c r="U2085" s="1"/>
      <c r="V2085" s="5"/>
      <c r="W2085" s="5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37" t="e">
        <f>BQ2085+BP2085+BO2085+BN2085+BM2085+#REF!+#REF!+BG2085+BF2085+#REF!+BC2085+#REF!+#REF!+AY2085+#REF!+#REF!+#REF!+#REF!+AS2085+#REF!+#REF!+#REF!+#REF!+AM2085+AK2085+#REF!+#REF!+#REF!+AF2085+AD2085+AC2085+AB2085+BL2085+AA2085+Z2085+Y2085+X2085+U2085+T2085+S2085+R2085+Q2085+P2085+O2085+N2085+M2085+L2085+K2085+J2085+I2085+H2085</f>
        <v>#REF!</v>
      </c>
    </row>
    <row r="2086" spans="1:70" hidden="1">
      <c r="A2086" s="6" t="s">
        <v>3180</v>
      </c>
      <c r="B2086" s="6" t="s">
        <v>7472</v>
      </c>
      <c r="C2086" s="6" t="s">
        <v>7</v>
      </c>
      <c r="D2086" s="6" t="s">
        <v>18</v>
      </c>
      <c r="E2086" s="6" t="s">
        <v>13</v>
      </c>
      <c r="F2086" s="6" t="s">
        <v>3120</v>
      </c>
      <c r="G2086" s="6"/>
      <c r="H2086" s="1"/>
      <c r="I2086" s="5"/>
      <c r="J2086" s="5"/>
      <c r="K2086" s="1"/>
      <c r="L2086" s="5"/>
      <c r="M2086" s="5"/>
      <c r="N2086" s="26"/>
      <c r="O2086" s="1"/>
      <c r="P2086" s="1"/>
      <c r="Q2086" s="1"/>
      <c r="R2086" s="1"/>
      <c r="S2086" s="1"/>
      <c r="T2086" s="1"/>
      <c r="U2086" s="1"/>
      <c r="V2086" s="5"/>
      <c r="W2086" s="5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37" t="e">
        <f>BQ2086+BP2086+BO2086+BN2086+BM2086+#REF!+#REF!+BG2086+BF2086+#REF!+BC2086+#REF!+#REF!+AY2086+#REF!+#REF!+#REF!+#REF!+AS2086+#REF!+#REF!+#REF!+#REF!+AM2086+AK2086+#REF!+#REF!+#REF!+AF2086+AD2086+AC2086+AB2086+BL2086+AA2086+Z2086+Y2086+X2086+U2086+T2086+S2086+R2086+Q2086+P2086+O2086+N2086+M2086+L2086+K2086+J2086+I2086+H2086</f>
        <v>#REF!</v>
      </c>
    </row>
    <row r="2087" spans="1:70" hidden="1">
      <c r="A2087" s="6" t="s">
        <v>3181</v>
      </c>
      <c r="B2087" s="6" t="s">
        <v>3182</v>
      </c>
      <c r="C2087" s="6" t="s">
        <v>7</v>
      </c>
      <c r="D2087" s="6" t="s">
        <v>67</v>
      </c>
      <c r="E2087" s="6" t="s">
        <v>67</v>
      </c>
      <c r="F2087" s="6" t="s">
        <v>3120</v>
      </c>
      <c r="G2087" s="6"/>
      <c r="H2087" s="1"/>
      <c r="I2087" s="5"/>
      <c r="J2087" s="5"/>
      <c r="K2087" s="1"/>
      <c r="L2087" s="5"/>
      <c r="M2087" s="5"/>
      <c r="N2087" s="26"/>
      <c r="O2087" s="1"/>
      <c r="P2087" s="1"/>
      <c r="Q2087" s="1"/>
      <c r="R2087" s="1"/>
      <c r="S2087" s="1"/>
      <c r="T2087" s="1"/>
      <c r="U2087" s="1"/>
      <c r="V2087" s="5"/>
      <c r="W2087" s="5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37" t="e">
        <f>BQ2087+BP2087+BO2087+BN2087+BM2087+#REF!+#REF!+BG2087+BF2087+#REF!+BC2087+#REF!+#REF!+AY2087+#REF!+#REF!+#REF!+#REF!+AS2087+#REF!+#REF!+#REF!+#REF!+AM2087+AK2087+#REF!+#REF!+#REF!+AF2087+AD2087+AC2087+AB2087+BL2087+AA2087+Z2087+Y2087+X2087+U2087+T2087+S2087+R2087+Q2087+P2087+O2087+N2087+M2087+L2087+K2087+J2087+I2087+H2087</f>
        <v>#REF!</v>
      </c>
    </row>
    <row r="2088" spans="1:70" hidden="1">
      <c r="A2088" s="6" t="s">
        <v>3183</v>
      </c>
      <c r="B2088" s="6" t="s">
        <v>3184</v>
      </c>
      <c r="C2088" s="6" t="s">
        <v>7</v>
      </c>
      <c r="D2088" s="6" t="s">
        <v>18</v>
      </c>
      <c r="E2088" s="6" t="s">
        <v>13</v>
      </c>
      <c r="F2088" s="6" t="s">
        <v>3120</v>
      </c>
      <c r="G2088" s="6"/>
      <c r="H2088" s="1"/>
      <c r="I2088" s="5"/>
      <c r="J2088" s="5"/>
      <c r="K2088" s="1"/>
      <c r="L2088" s="5"/>
      <c r="M2088" s="5"/>
      <c r="N2088" s="26"/>
      <c r="O2088" s="1"/>
      <c r="P2088" s="1"/>
      <c r="Q2088" s="1"/>
      <c r="R2088" s="1"/>
      <c r="S2088" s="1"/>
      <c r="T2088" s="1"/>
      <c r="U2088" s="1"/>
      <c r="V2088" s="5"/>
      <c r="W2088" s="5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37" t="e">
        <f>BQ2088+BP2088+BO2088+BN2088+BM2088+#REF!+#REF!+BG2088+BF2088+#REF!+BC2088+#REF!+#REF!+AY2088+#REF!+#REF!+#REF!+#REF!+AS2088+#REF!+#REF!+#REF!+#REF!+AM2088+AK2088+#REF!+#REF!+#REF!+AF2088+AD2088+AC2088+AB2088+BL2088+AA2088+Z2088+Y2088+X2088+U2088+T2088+S2088+R2088+Q2088+P2088+O2088+N2088+M2088+L2088+K2088+J2088+I2088+H2088</f>
        <v>#REF!</v>
      </c>
    </row>
    <row r="2089" spans="1:70" hidden="1">
      <c r="A2089" s="6" t="s">
        <v>3327</v>
      </c>
      <c r="B2089" s="6" t="s">
        <v>7858</v>
      </c>
      <c r="C2089" s="6" t="s">
        <v>151</v>
      </c>
      <c r="D2089" s="6"/>
      <c r="E2089" s="6" t="s">
        <v>152</v>
      </c>
      <c r="F2089" s="6" t="s">
        <v>3120</v>
      </c>
      <c r="G2089" s="6"/>
      <c r="H2089" s="1"/>
      <c r="I2089" s="5"/>
      <c r="J2089" s="5"/>
      <c r="K2089" s="1"/>
      <c r="L2089" s="5"/>
      <c r="M2089" s="5"/>
      <c r="N2089" s="26"/>
      <c r="O2089" s="1"/>
      <c r="P2089" s="1"/>
      <c r="Q2089" s="1"/>
      <c r="R2089" s="1"/>
      <c r="S2089" s="1"/>
      <c r="T2089" s="1"/>
      <c r="U2089" s="1"/>
      <c r="V2089" s="5"/>
      <c r="W2089" s="5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37" t="e">
        <f>BQ2089+BP2089+BO2089+BN2089+BM2089+#REF!+#REF!+BG2089+BF2089+#REF!+BC2089+#REF!+#REF!+AY2089+#REF!+#REF!+#REF!+#REF!+AS2089+#REF!+#REF!+#REF!+#REF!+AM2089+AK2089+#REF!+#REF!+#REF!+AF2089+AD2089+AC2089+AB2089+BL2089+AA2089+Z2089+Y2089+X2089+U2089+T2089+S2089+R2089+Q2089+P2089+O2089+N2089+M2089+L2089+K2089+J2089+I2089+H2089</f>
        <v>#REF!</v>
      </c>
    </row>
    <row r="2090" spans="1:70">
      <c r="A2090" s="6" t="s">
        <v>3328</v>
      </c>
      <c r="B2090" s="6" t="s">
        <v>3329</v>
      </c>
      <c r="C2090" s="6" t="s">
        <v>151</v>
      </c>
      <c r="D2090" s="6"/>
      <c r="E2090" s="6" t="s">
        <v>152</v>
      </c>
      <c r="F2090" s="6" t="s">
        <v>3120</v>
      </c>
      <c r="G2090" s="6"/>
      <c r="H2090" s="1"/>
      <c r="I2090" s="5"/>
      <c r="J2090" s="5"/>
      <c r="K2090" s="1"/>
      <c r="L2090" s="5"/>
      <c r="M2090" s="5"/>
      <c r="N2090" s="26"/>
      <c r="O2090" s="1"/>
      <c r="P2090" s="1">
        <f>1000*38.4917+14800</f>
        <v>53291.700000000004</v>
      </c>
      <c r="Q2090" s="1"/>
      <c r="R2090" s="1"/>
      <c r="S2090" s="1"/>
      <c r="T2090" s="1"/>
      <c r="U2090" s="1"/>
      <c r="V2090" s="5"/>
      <c r="W2090" s="5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37">
        <f>BQ2090+BP2090+BO2090+BN2090+BM2090+BG2090+BF2090+BC2090+AY2090+AS2090+AM2090+AL2090+AK2090+AF2090+AE2090+AD2090+AC2090+AB2090+BK2090+BL2090+AA2090+Z2090+Y2090+X2090+V2090+U2090+T2090+S2090+R2090+Q2090+P2090+O2090+N2090+M2090+L2090+K2090+J2090+I2090+H2090+G2090+AX2090+W2090</f>
        <v>53291.700000000004</v>
      </c>
    </row>
    <row r="2091" spans="1:70" hidden="1">
      <c r="A2091" s="6" t="s">
        <v>3185</v>
      </c>
      <c r="B2091" s="6" t="s">
        <v>3186</v>
      </c>
      <c r="C2091" s="6" t="s">
        <v>7</v>
      </c>
      <c r="D2091" s="6" t="s">
        <v>8180</v>
      </c>
      <c r="E2091" s="6" t="s">
        <v>13</v>
      </c>
      <c r="F2091" s="6" t="s">
        <v>3120</v>
      </c>
      <c r="G2091" s="6"/>
      <c r="H2091" s="1"/>
      <c r="I2091" s="5"/>
      <c r="J2091" s="5"/>
      <c r="K2091" s="1"/>
      <c r="L2091" s="5"/>
      <c r="M2091" s="5"/>
      <c r="N2091" s="26"/>
      <c r="O2091" s="1"/>
      <c r="P2091" s="1"/>
      <c r="Q2091" s="1"/>
      <c r="R2091" s="1"/>
      <c r="S2091" s="1"/>
      <c r="T2091" s="1"/>
      <c r="U2091" s="1"/>
      <c r="V2091" s="5"/>
      <c r="W2091" s="5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37" t="e">
        <f>BQ2091+BP2091+BO2091+BN2091+BM2091+#REF!+#REF!+BG2091+BF2091+#REF!+BC2091+#REF!+#REF!+AY2091+#REF!+#REF!+#REF!+#REF!+AS2091+#REF!+#REF!+#REF!+#REF!+AM2091+AK2091+#REF!+#REF!+#REF!+AF2091+AD2091+AC2091+AB2091+BL2091+AA2091+Z2091+Y2091+X2091+U2091+T2091+S2091+R2091+Q2091+P2091+O2091+N2091+M2091+L2091+K2091+J2091+I2091+H2091</f>
        <v>#REF!</v>
      </c>
    </row>
    <row r="2092" spans="1:70">
      <c r="A2092" s="7" t="s">
        <v>3187</v>
      </c>
      <c r="B2092" s="7" t="s">
        <v>7419</v>
      </c>
      <c r="C2092" s="7" t="s">
        <v>7</v>
      </c>
      <c r="D2092" s="7" t="s">
        <v>8180</v>
      </c>
      <c r="E2092" s="7" t="s">
        <v>9</v>
      </c>
      <c r="F2092" s="7" t="s">
        <v>3120</v>
      </c>
      <c r="G2092" s="25"/>
      <c r="H2092" s="1"/>
      <c r="I2092" s="5"/>
      <c r="J2092" s="1"/>
      <c r="K2092" s="1"/>
      <c r="L2092" s="5"/>
      <c r="M2092" s="5"/>
      <c r="N2092" s="26"/>
      <c r="O2092" s="1"/>
      <c r="P2092" s="1">
        <f>1000*5.8197</f>
        <v>5819.7</v>
      </c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>
        <v>31586</v>
      </c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37">
        <f>BQ2092+BP2092+BO2092+BN2092+BM2092+BG2092+BF2092+BC2092+AY2092+AS2092+AM2092+AL2092+AK2092+AF2092+AE2092+AD2092+AC2092+AB2092+BK2092+BL2092+AA2092+Z2092+Y2092+X2092+V2092+U2092+T2092+S2092+R2092+Q2092+P2092+O2092+N2092+M2092+L2092+K2092+J2092+I2092+H2092+G2092+AX2092+W2092</f>
        <v>37405.699999999997</v>
      </c>
    </row>
    <row r="2093" spans="1:70" hidden="1">
      <c r="A2093" s="6" t="s">
        <v>3188</v>
      </c>
      <c r="B2093" s="6" t="s">
        <v>3189</v>
      </c>
      <c r="C2093" s="6" t="s">
        <v>7</v>
      </c>
      <c r="D2093" s="6" t="s">
        <v>18</v>
      </c>
      <c r="E2093" s="6" t="s">
        <v>13</v>
      </c>
      <c r="F2093" s="6" t="s">
        <v>3120</v>
      </c>
      <c r="G2093" s="6"/>
      <c r="H2093" s="1"/>
      <c r="I2093" s="5"/>
      <c r="J2093" s="5"/>
      <c r="K2093" s="1"/>
      <c r="L2093" s="5"/>
      <c r="M2093" s="5"/>
      <c r="N2093" s="26"/>
      <c r="O2093" s="1"/>
      <c r="P2093" s="1"/>
      <c r="Q2093" s="1"/>
      <c r="R2093" s="1"/>
      <c r="S2093" s="1"/>
      <c r="T2093" s="1"/>
      <c r="U2093" s="1"/>
      <c r="V2093" s="5"/>
      <c r="W2093" s="5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37" t="e">
        <f>BQ2093+BP2093+BO2093+BN2093+BM2093+#REF!+#REF!+BG2093+BF2093+#REF!+BC2093+#REF!+#REF!+AY2093+#REF!+#REF!+#REF!+#REF!+AS2093+#REF!+#REF!+#REF!+#REF!+AM2093+AK2093+#REF!+#REF!+#REF!+AF2093+AD2093+AC2093+AB2093+BL2093+AA2093+Z2093+Y2093+X2093+U2093+T2093+S2093+R2093+Q2093+P2093+O2093+N2093+M2093+L2093+K2093+J2093+I2093+H2093</f>
        <v>#REF!</v>
      </c>
    </row>
    <row r="2094" spans="1:70" hidden="1">
      <c r="A2094" s="6" t="s">
        <v>3190</v>
      </c>
      <c r="B2094" s="6" t="s">
        <v>3191</v>
      </c>
      <c r="C2094" s="6" t="s">
        <v>7</v>
      </c>
      <c r="D2094" s="6" t="s">
        <v>18</v>
      </c>
      <c r="E2094" s="6" t="s">
        <v>13</v>
      </c>
      <c r="F2094" s="6" t="s">
        <v>3120</v>
      </c>
      <c r="G2094" s="6"/>
      <c r="H2094" s="1"/>
      <c r="I2094" s="5"/>
      <c r="J2094" s="5"/>
      <c r="K2094" s="1"/>
      <c r="L2094" s="5"/>
      <c r="M2094" s="5"/>
      <c r="N2094" s="26"/>
      <c r="O2094" s="1"/>
      <c r="P2094" s="1"/>
      <c r="Q2094" s="1"/>
      <c r="R2094" s="1"/>
      <c r="S2094" s="1"/>
      <c r="T2094" s="1"/>
      <c r="U2094" s="1"/>
      <c r="V2094" s="5"/>
      <c r="W2094" s="5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37" t="e">
        <f>BQ2094+BP2094+BO2094+BN2094+BM2094+#REF!+#REF!+BG2094+BF2094+#REF!+BC2094+#REF!+#REF!+AY2094+#REF!+#REF!+#REF!+#REF!+AS2094+#REF!+#REF!+#REF!+#REF!+AM2094+AK2094+#REF!+#REF!+#REF!+AF2094+AD2094+AC2094+AB2094+BL2094+AA2094+Z2094+Y2094+X2094+U2094+T2094+S2094+R2094+Q2094+P2094+O2094+N2094+M2094+L2094+K2094+J2094+I2094+H2094</f>
        <v>#REF!</v>
      </c>
    </row>
    <row r="2095" spans="1:70" hidden="1">
      <c r="A2095" s="6" t="s">
        <v>3192</v>
      </c>
      <c r="B2095" s="6" t="s">
        <v>3193</v>
      </c>
      <c r="C2095" s="6" t="s">
        <v>7</v>
      </c>
      <c r="D2095" s="6" t="s">
        <v>67</v>
      </c>
      <c r="E2095" s="6" t="s">
        <v>67</v>
      </c>
      <c r="F2095" s="6" t="s">
        <v>3120</v>
      </c>
      <c r="G2095" s="6"/>
      <c r="H2095" s="1"/>
      <c r="I2095" s="5"/>
      <c r="J2095" s="5"/>
      <c r="K2095" s="1"/>
      <c r="L2095" s="5"/>
      <c r="M2095" s="5"/>
      <c r="N2095" s="26"/>
      <c r="O2095" s="1"/>
      <c r="P2095" s="1"/>
      <c r="Q2095" s="1"/>
      <c r="R2095" s="1"/>
      <c r="S2095" s="1"/>
      <c r="T2095" s="1"/>
      <c r="U2095" s="1"/>
      <c r="V2095" s="5"/>
      <c r="W2095" s="5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37" t="e">
        <f>BQ2095+BP2095+BO2095+BN2095+BM2095+#REF!+#REF!+BG2095+BF2095+#REF!+BC2095+#REF!+#REF!+AY2095+#REF!+#REF!+#REF!+#REF!+AS2095+#REF!+#REF!+#REF!+#REF!+AM2095+AK2095+#REF!+#REF!+#REF!+AF2095+AD2095+AC2095+AB2095+BL2095+AA2095+Z2095+Y2095+X2095+U2095+T2095+S2095+R2095+Q2095+P2095+O2095+N2095+M2095+L2095+K2095+J2095+I2095+H2095</f>
        <v>#REF!</v>
      </c>
    </row>
    <row r="2096" spans="1:70" hidden="1">
      <c r="A2096" s="6" t="s">
        <v>6812</v>
      </c>
      <c r="B2096" s="6" t="s">
        <v>7859</v>
      </c>
      <c r="C2096" s="6" t="s">
        <v>151</v>
      </c>
      <c r="D2096" s="6"/>
      <c r="E2096" s="6" t="s">
        <v>8186</v>
      </c>
      <c r="F2096" s="6" t="s">
        <v>3120</v>
      </c>
      <c r="G2096" s="6"/>
      <c r="H2096" s="1"/>
      <c r="I2096" s="5"/>
      <c r="J2096" s="5"/>
      <c r="K2096" s="1"/>
      <c r="L2096" s="5"/>
      <c r="M2096" s="5"/>
      <c r="N2096" s="26"/>
      <c r="O2096" s="1"/>
      <c r="P2096" s="1"/>
      <c r="Q2096" s="1"/>
      <c r="R2096" s="1"/>
      <c r="S2096" s="1"/>
      <c r="T2096" s="1"/>
      <c r="U2096" s="1"/>
      <c r="V2096" s="5"/>
      <c r="W2096" s="5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37" t="e">
        <f>BQ2096+BP2096+BO2096+BN2096+BM2096+#REF!+#REF!+BG2096+BF2096+#REF!+BC2096+#REF!+#REF!+AY2096+#REF!+#REF!+#REF!+#REF!+AS2096+#REF!+#REF!+#REF!+#REF!+AM2096+AK2096+#REF!+#REF!+#REF!+AF2096+AD2096+AC2096+AB2096+BL2096+AA2096+Z2096+Y2096+X2096+U2096+T2096+S2096+R2096+Q2096+P2096+O2096+N2096+M2096+L2096+K2096+J2096+I2096+H2096</f>
        <v>#REF!</v>
      </c>
    </row>
    <row r="2097" spans="1:70" hidden="1">
      <c r="A2097" s="6" t="s">
        <v>3330</v>
      </c>
      <c r="B2097" s="6" t="s">
        <v>7860</v>
      </c>
      <c r="C2097" s="6" t="s">
        <v>151</v>
      </c>
      <c r="D2097" s="6"/>
      <c r="E2097" s="6" t="s">
        <v>152</v>
      </c>
      <c r="F2097" s="6" t="s">
        <v>3120</v>
      </c>
      <c r="G2097" s="6"/>
      <c r="H2097" s="1"/>
      <c r="I2097" s="5"/>
      <c r="J2097" s="5"/>
      <c r="K2097" s="1"/>
      <c r="L2097" s="5"/>
      <c r="M2097" s="5"/>
      <c r="N2097" s="26"/>
      <c r="O2097" s="1"/>
      <c r="P2097" s="1"/>
      <c r="Q2097" s="1"/>
      <c r="R2097" s="1"/>
      <c r="S2097" s="1"/>
      <c r="T2097" s="1"/>
      <c r="U2097" s="1"/>
      <c r="V2097" s="5"/>
      <c r="W2097" s="5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37" t="e">
        <f>BQ2097+BP2097+BO2097+BN2097+BM2097+#REF!+#REF!+BG2097+BF2097+#REF!+BC2097+#REF!+#REF!+AY2097+#REF!+#REF!+#REF!+#REF!+AS2097+#REF!+#REF!+#REF!+#REF!+AM2097+AK2097+#REF!+#REF!+#REF!+AF2097+AD2097+AC2097+AB2097+BL2097+AA2097+Z2097+Y2097+X2097+U2097+T2097+S2097+R2097+Q2097+P2097+O2097+N2097+M2097+L2097+K2097+J2097+I2097+H2097</f>
        <v>#REF!</v>
      </c>
    </row>
    <row r="2098" spans="1:70" hidden="1">
      <c r="A2098" s="6" t="s">
        <v>3331</v>
      </c>
      <c r="B2098" s="6" t="s">
        <v>3332</v>
      </c>
      <c r="C2098" s="6" t="s">
        <v>151</v>
      </c>
      <c r="D2098" s="6"/>
      <c r="E2098" s="6" t="s">
        <v>152</v>
      </c>
      <c r="F2098" s="6" t="s">
        <v>3120</v>
      </c>
      <c r="G2098" s="6"/>
      <c r="H2098" s="1"/>
      <c r="I2098" s="5"/>
      <c r="J2098" s="5"/>
      <c r="K2098" s="1"/>
      <c r="L2098" s="5"/>
      <c r="M2098" s="5"/>
      <c r="N2098" s="26"/>
      <c r="O2098" s="1"/>
      <c r="P2098" s="1"/>
      <c r="Q2098" s="1"/>
      <c r="R2098" s="1"/>
      <c r="S2098" s="1"/>
      <c r="T2098" s="1"/>
      <c r="U2098" s="1"/>
      <c r="V2098" s="5"/>
      <c r="W2098" s="5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37" t="e">
        <f>BQ2098+BP2098+BO2098+BN2098+BM2098+#REF!+#REF!+BG2098+BF2098+#REF!+BC2098+#REF!+#REF!+AY2098+#REF!+#REF!+#REF!+#REF!+AS2098+#REF!+#REF!+#REF!+#REF!+AM2098+AK2098+#REF!+#REF!+#REF!+AF2098+AD2098+AC2098+AB2098+BL2098+AA2098+Z2098+Y2098+X2098+U2098+T2098+S2098+R2098+Q2098+P2098+O2098+N2098+M2098+L2098+K2098+J2098+I2098+H2098</f>
        <v>#REF!</v>
      </c>
    </row>
    <row r="2099" spans="1:70" hidden="1">
      <c r="A2099" s="6" t="s">
        <v>3194</v>
      </c>
      <c r="B2099" s="6" t="s">
        <v>3195</v>
      </c>
      <c r="C2099" s="6" t="s">
        <v>7</v>
      </c>
      <c r="D2099" s="6" t="s">
        <v>18</v>
      </c>
      <c r="E2099" s="6" t="s">
        <v>21</v>
      </c>
      <c r="F2099" s="6" t="s">
        <v>3120</v>
      </c>
      <c r="G2099" s="6"/>
      <c r="H2099" s="1"/>
      <c r="I2099" s="5"/>
      <c r="J2099" s="5"/>
      <c r="K2099" s="1"/>
      <c r="L2099" s="5"/>
      <c r="M2099" s="5"/>
      <c r="N2099" s="26"/>
      <c r="O2099" s="1"/>
      <c r="P2099" s="1"/>
      <c r="Q2099" s="1"/>
      <c r="R2099" s="1"/>
      <c r="S2099" s="1"/>
      <c r="T2099" s="1"/>
      <c r="U2099" s="1"/>
      <c r="V2099" s="5"/>
      <c r="W2099" s="5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37" t="e">
        <f>BQ2099+BP2099+BO2099+BN2099+BM2099+#REF!+#REF!+BG2099+BF2099+#REF!+BC2099+#REF!+#REF!+AY2099+#REF!+#REF!+#REF!+#REF!+AS2099+#REF!+#REF!+#REF!+#REF!+AM2099+AK2099+#REF!+#REF!+#REF!+AF2099+AD2099+AC2099+AB2099+BL2099+AA2099+Z2099+Y2099+X2099+U2099+T2099+S2099+R2099+Q2099+P2099+O2099+N2099+M2099+L2099+K2099+J2099+I2099+H2099</f>
        <v>#REF!</v>
      </c>
    </row>
    <row r="2100" spans="1:70" hidden="1">
      <c r="A2100" s="6" t="s">
        <v>6813</v>
      </c>
      <c r="B2100" s="6" t="s">
        <v>7861</v>
      </c>
      <c r="C2100" s="6" t="s">
        <v>151</v>
      </c>
      <c r="D2100" s="6"/>
      <c r="E2100" s="6" t="s">
        <v>8192</v>
      </c>
      <c r="F2100" s="6" t="s">
        <v>3120</v>
      </c>
      <c r="G2100" s="6"/>
      <c r="H2100" s="1"/>
      <c r="I2100" s="5"/>
      <c r="J2100" s="5"/>
      <c r="K2100" s="1"/>
      <c r="L2100" s="5"/>
      <c r="M2100" s="5"/>
      <c r="N2100" s="26"/>
      <c r="O2100" s="1"/>
      <c r="P2100" s="1"/>
      <c r="Q2100" s="1"/>
      <c r="R2100" s="1"/>
      <c r="S2100" s="1"/>
      <c r="T2100" s="1"/>
      <c r="U2100" s="1"/>
      <c r="V2100" s="5"/>
      <c r="W2100" s="5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37" t="e">
        <f>BQ2100+BP2100+BO2100+BN2100+BM2100+#REF!+#REF!+BG2100+BF2100+#REF!+BC2100+#REF!+#REF!+AY2100+#REF!+#REF!+#REF!+#REF!+AS2100+#REF!+#REF!+#REF!+#REF!+AM2100+AK2100+#REF!+#REF!+#REF!+AF2100+AD2100+AC2100+AB2100+BL2100+AA2100+Z2100+Y2100+X2100+U2100+T2100+S2100+R2100+Q2100+P2100+O2100+N2100+M2100+L2100+K2100+J2100+I2100+H2100</f>
        <v>#REF!</v>
      </c>
    </row>
    <row r="2101" spans="1:70" hidden="1">
      <c r="A2101" s="7" t="s">
        <v>3196</v>
      </c>
      <c r="B2101" s="7" t="s">
        <v>3197</v>
      </c>
      <c r="C2101" s="7" t="s">
        <v>7</v>
      </c>
      <c r="D2101" s="7" t="s">
        <v>8180</v>
      </c>
      <c r="E2101" s="7" t="s">
        <v>21</v>
      </c>
      <c r="F2101" s="7" t="s">
        <v>3120</v>
      </c>
      <c r="G2101" s="25"/>
      <c r="H2101" s="1"/>
      <c r="I2101" s="5"/>
      <c r="J2101" s="5"/>
      <c r="K2101" s="1"/>
      <c r="L2101" s="5"/>
      <c r="M2101" s="5"/>
      <c r="N2101" s="26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37">
        <f>BQ2101+BP2101+BO2101+BN2101+BM2101+BG2101+BF2101+BC2101+AY2101+AS2101+AM2101+AL2101+AK2101+AF2101+AE2101+AD2101+AC2101+AB2101+++BK2101+BL2101+AA2101+Z2101+Y2101+X2101+V2101+U2101+T2101+S2101+R2101+Q2101+P2101+O2101+N2101+M2101+L2101+K2101+J2101+I2101+H2101+G2101</f>
        <v>0</v>
      </c>
    </row>
    <row r="2102" spans="1:70" hidden="1">
      <c r="A2102" s="6" t="s">
        <v>3198</v>
      </c>
      <c r="B2102" s="6" t="s">
        <v>3199</v>
      </c>
      <c r="C2102" s="6" t="s">
        <v>7</v>
      </c>
      <c r="D2102" s="6" t="s">
        <v>18</v>
      </c>
      <c r="E2102" s="6" t="s">
        <v>13</v>
      </c>
      <c r="F2102" s="6" t="s">
        <v>3120</v>
      </c>
      <c r="G2102" s="6"/>
      <c r="H2102" s="1"/>
      <c r="I2102" s="5"/>
      <c r="J2102" s="5"/>
      <c r="K2102" s="1"/>
      <c r="L2102" s="5"/>
      <c r="M2102" s="5"/>
      <c r="N2102" s="26"/>
      <c r="O2102" s="1"/>
      <c r="P2102" s="1"/>
      <c r="Q2102" s="1"/>
      <c r="R2102" s="1"/>
      <c r="S2102" s="1"/>
      <c r="T2102" s="1"/>
      <c r="U2102" s="1"/>
      <c r="V2102" s="5"/>
      <c r="W2102" s="5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37" t="e">
        <f>BQ2102+BP2102+BO2102+BN2102+BM2102+#REF!+#REF!+BG2102+BF2102+#REF!+BC2102+#REF!+#REF!+AY2102+#REF!+#REF!+#REF!+#REF!+AS2102+#REF!+#REF!+#REF!+#REF!+AM2102+AK2102+#REF!+#REF!+#REF!+AF2102+AD2102+AC2102+AB2102+BL2102+AA2102+Z2102+Y2102+X2102+U2102+T2102+S2102+R2102+Q2102+P2102+O2102+N2102+M2102+L2102+K2102+J2102+I2102+H2102</f>
        <v>#REF!</v>
      </c>
    </row>
    <row r="2103" spans="1:70" hidden="1">
      <c r="A2103" s="6" t="s">
        <v>3333</v>
      </c>
      <c r="B2103" s="6" t="s">
        <v>3334</v>
      </c>
      <c r="C2103" s="6" t="s">
        <v>151</v>
      </c>
      <c r="D2103" s="6"/>
      <c r="E2103" s="6" t="s">
        <v>152</v>
      </c>
      <c r="F2103" s="6" t="s">
        <v>3120</v>
      </c>
      <c r="G2103" s="6"/>
      <c r="H2103" s="1"/>
      <c r="I2103" s="5"/>
      <c r="J2103" s="5"/>
      <c r="K2103" s="1"/>
      <c r="L2103" s="5"/>
      <c r="M2103" s="5"/>
      <c r="N2103" s="26"/>
      <c r="O2103" s="1"/>
      <c r="P2103" s="1"/>
      <c r="Q2103" s="1"/>
      <c r="R2103" s="1"/>
      <c r="S2103" s="1"/>
      <c r="T2103" s="1"/>
      <c r="U2103" s="1"/>
      <c r="V2103" s="5"/>
      <c r="W2103" s="5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37" t="e">
        <f>BQ2103+BP2103+BO2103+BN2103+BM2103+#REF!+#REF!+BG2103+BF2103+#REF!+BC2103+#REF!+#REF!+AY2103+#REF!+#REF!+#REF!+#REF!+AS2103+#REF!+#REF!+#REF!+#REF!+AM2103+AK2103+#REF!+#REF!+#REF!+AF2103+AD2103+AC2103+AB2103+BL2103+AA2103+Z2103+Y2103+X2103+U2103+T2103+S2103+R2103+Q2103+P2103+O2103+N2103+M2103+L2103+K2103+J2103+I2103+H2103</f>
        <v>#REF!</v>
      </c>
    </row>
    <row r="2104" spans="1:70" hidden="1">
      <c r="A2104" s="6" t="s">
        <v>3335</v>
      </c>
      <c r="B2104" s="6" t="s">
        <v>7862</v>
      </c>
      <c r="C2104" s="6" t="s">
        <v>151</v>
      </c>
      <c r="D2104" s="6"/>
      <c r="E2104" s="6" t="s">
        <v>152</v>
      </c>
      <c r="F2104" s="6" t="s">
        <v>3120</v>
      </c>
      <c r="G2104" s="6"/>
      <c r="H2104" s="1"/>
      <c r="I2104" s="5"/>
      <c r="J2104" s="5"/>
      <c r="K2104" s="1"/>
      <c r="L2104" s="5"/>
      <c r="M2104" s="5"/>
      <c r="N2104" s="26"/>
      <c r="O2104" s="1"/>
      <c r="P2104" s="1"/>
      <c r="Q2104" s="1"/>
      <c r="R2104" s="1"/>
      <c r="S2104" s="1"/>
      <c r="T2104" s="1"/>
      <c r="U2104" s="1"/>
      <c r="V2104" s="5"/>
      <c r="W2104" s="5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37" t="e">
        <f>BQ2104+BP2104+BO2104+BN2104+BM2104+#REF!+#REF!+BG2104+BF2104+#REF!+BC2104+#REF!+#REF!+AY2104+#REF!+#REF!+#REF!+#REF!+AS2104+#REF!+#REF!+#REF!+#REF!+AM2104+AK2104+#REF!+#REF!+#REF!+AF2104+AD2104+AC2104+AB2104+BL2104+AA2104+Z2104+Y2104+X2104+U2104+T2104+S2104+R2104+Q2104+P2104+O2104+N2104+M2104+L2104+K2104+J2104+I2104+H2104</f>
        <v>#REF!</v>
      </c>
    </row>
    <row r="2105" spans="1:70" hidden="1">
      <c r="A2105" s="6" t="s">
        <v>3336</v>
      </c>
      <c r="B2105" s="6" t="s">
        <v>7863</v>
      </c>
      <c r="C2105" s="6" t="s">
        <v>151</v>
      </c>
      <c r="D2105" s="6"/>
      <c r="E2105" s="6" t="s">
        <v>152</v>
      </c>
      <c r="F2105" s="6" t="s">
        <v>3120</v>
      </c>
      <c r="G2105" s="6"/>
      <c r="H2105" s="1"/>
      <c r="I2105" s="5"/>
      <c r="J2105" s="5"/>
      <c r="K2105" s="1"/>
      <c r="L2105" s="5"/>
      <c r="M2105" s="5"/>
      <c r="N2105" s="26"/>
      <c r="O2105" s="1"/>
      <c r="P2105" s="1"/>
      <c r="Q2105" s="1"/>
      <c r="R2105" s="1"/>
      <c r="S2105" s="1"/>
      <c r="T2105" s="1"/>
      <c r="U2105" s="1"/>
      <c r="V2105" s="5"/>
      <c r="W2105" s="5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37" t="e">
        <f>BQ2105+BP2105+BO2105+BN2105+BM2105+#REF!+#REF!+BG2105+BF2105+#REF!+BC2105+#REF!+#REF!+AY2105+#REF!+#REF!+#REF!+#REF!+AS2105+#REF!+#REF!+#REF!+#REF!+AM2105+AK2105+#REF!+#REF!+#REF!+AF2105+AD2105+AC2105+AB2105+BL2105+AA2105+Z2105+Y2105+X2105+U2105+T2105+S2105+R2105+Q2105+P2105+O2105+N2105+M2105+L2105+K2105+J2105+I2105+H2105</f>
        <v>#REF!</v>
      </c>
    </row>
    <row r="2106" spans="1:70" hidden="1">
      <c r="A2106" s="6" t="s">
        <v>3337</v>
      </c>
      <c r="B2106" s="6" t="s">
        <v>3338</v>
      </c>
      <c r="C2106" s="6" t="s">
        <v>151</v>
      </c>
      <c r="D2106" s="6"/>
      <c r="E2106" s="6" t="s">
        <v>152</v>
      </c>
      <c r="F2106" s="6" t="s">
        <v>3120</v>
      </c>
      <c r="G2106" s="6"/>
      <c r="H2106" s="1"/>
      <c r="I2106" s="5"/>
      <c r="J2106" s="5"/>
      <c r="K2106" s="1"/>
      <c r="L2106" s="5"/>
      <c r="M2106" s="5"/>
      <c r="N2106" s="26"/>
      <c r="O2106" s="1"/>
      <c r="P2106" s="1"/>
      <c r="Q2106" s="1"/>
      <c r="R2106" s="1"/>
      <c r="S2106" s="1"/>
      <c r="T2106" s="1"/>
      <c r="U2106" s="1"/>
      <c r="V2106" s="5"/>
      <c r="W2106" s="5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37" t="e">
        <f>BQ2106+BP2106+BO2106+BN2106+BM2106+#REF!+#REF!+BG2106+BF2106+#REF!+BC2106+#REF!+#REF!+AY2106+#REF!+#REF!+#REF!+#REF!+AS2106+#REF!+#REF!+#REF!+#REF!+AM2106+AK2106+#REF!+#REF!+#REF!+AF2106+AD2106+AC2106+AB2106+BL2106+AA2106+Z2106+Y2106+X2106+U2106+T2106+S2106+R2106+Q2106+P2106+O2106+N2106+M2106+L2106+K2106+J2106+I2106+H2106</f>
        <v>#REF!</v>
      </c>
    </row>
    <row r="2107" spans="1:70" hidden="1">
      <c r="A2107" s="6" t="s">
        <v>3339</v>
      </c>
      <c r="B2107" s="6" t="s">
        <v>7864</v>
      </c>
      <c r="C2107" s="6" t="s">
        <v>151</v>
      </c>
      <c r="D2107" s="6"/>
      <c r="E2107" s="6" t="s">
        <v>152</v>
      </c>
      <c r="F2107" s="6" t="s">
        <v>3120</v>
      </c>
      <c r="G2107" s="6"/>
      <c r="H2107" s="1"/>
      <c r="I2107" s="5"/>
      <c r="J2107" s="5"/>
      <c r="K2107" s="1"/>
      <c r="L2107" s="5"/>
      <c r="M2107" s="5"/>
      <c r="N2107" s="26"/>
      <c r="O2107" s="1"/>
      <c r="P2107" s="1"/>
      <c r="Q2107" s="1"/>
      <c r="R2107" s="1"/>
      <c r="S2107" s="1"/>
      <c r="T2107" s="1"/>
      <c r="U2107" s="1"/>
      <c r="V2107" s="5"/>
      <c r="W2107" s="5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37" t="e">
        <f>BQ2107+BP2107+BO2107+BN2107+BM2107+#REF!+#REF!+BG2107+BF2107+#REF!+BC2107+#REF!+#REF!+AY2107+#REF!+#REF!+#REF!+#REF!+AS2107+#REF!+#REF!+#REF!+#REF!+AM2107+AK2107+#REF!+#REF!+#REF!+AF2107+AD2107+AC2107+AB2107+BL2107+AA2107+Z2107+Y2107+X2107+U2107+T2107+S2107+R2107+Q2107+P2107+O2107+N2107+M2107+L2107+K2107+J2107+I2107+H2107</f>
        <v>#REF!</v>
      </c>
    </row>
    <row r="2108" spans="1:70" hidden="1">
      <c r="A2108" s="6" t="s">
        <v>3340</v>
      </c>
      <c r="B2108" s="6" t="s">
        <v>3341</v>
      </c>
      <c r="C2108" s="6" t="s">
        <v>151</v>
      </c>
      <c r="D2108" s="6"/>
      <c r="E2108" s="6" t="s">
        <v>152</v>
      </c>
      <c r="F2108" s="6" t="s">
        <v>3120</v>
      </c>
      <c r="G2108" s="6"/>
      <c r="H2108" s="1"/>
      <c r="I2108" s="5"/>
      <c r="J2108" s="5"/>
      <c r="K2108" s="1"/>
      <c r="L2108" s="5"/>
      <c r="M2108" s="5"/>
      <c r="N2108" s="26"/>
      <c r="O2108" s="1"/>
      <c r="P2108" s="1"/>
      <c r="Q2108" s="1"/>
      <c r="R2108" s="1"/>
      <c r="S2108" s="1"/>
      <c r="T2108" s="1"/>
      <c r="U2108" s="1"/>
      <c r="V2108" s="5"/>
      <c r="W2108" s="5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37" t="e">
        <f>BQ2108+BP2108+BO2108+BN2108+BM2108+#REF!+#REF!+BG2108+BF2108+#REF!+BC2108+#REF!+#REF!+AY2108+#REF!+#REF!+#REF!+#REF!+AS2108+#REF!+#REF!+#REF!+#REF!+AM2108+AK2108+#REF!+#REF!+#REF!+AF2108+AD2108+AC2108+AB2108+BL2108+AA2108+Z2108+Y2108+X2108+U2108+T2108+S2108+R2108+Q2108+P2108+O2108+N2108+M2108+L2108+K2108+J2108+I2108+H2108</f>
        <v>#REF!</v>
      </c>
    </row>
    <row r="2109" spans="1:70" hidden="1">
      <c r="A2109" s="6" t="s">
        <v>3342</v>
      </c>
      <c r="B2109" s="6" t="s">
        <v>3343</v>
      </c>
      <c r="C2109" s="6" t="s">
        <v>151</v>
      </c>
      <c r="D2109" s="6"/>
      <c r="E2109" s="6" t="s">
        <v>152</v>
      </c>
      <c r="F2109" s="6" t="s">
        <v>3120</v>
      </c>
      <c r="G2109" s="6"/>
      <c r="H2109" s="1"/>
      <c r="I2109" s="5"/>
      <c r="J2109" s="5"/>
      <c r="K2109" s="1"/>
      <c r="L2109" s="5"/>
      <c r="M2109" s="5"/>
      <c r="N2109" s="26"/>
      <c r="O2109" s="1"/>
      <c r="P2109" s="1"/>
      <c r="Q2109" s="1"/>
      <c r="R2109" s="1"/>
      <c r="S2109" s="1"/>
      <c r="T2109" s="1"/>
      <c r="U2109" s="1"/>
      <c r="V2109" s="5"/>
      <c r="W2109" s="5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37" t="e">
        <f>BQ2109+BP2109+BO2109+BN2109+BM2109+#REF!+#REF!+BG2109+BF2109+#REF!+BC2109+#REF!+#REF!+AY2109+#REF!+#REF!+#REF!+#REF!+AS2109+#REF!+#REF!+#REF!+#REF!+AM2109+AK2109+#REF!+#REF!+#REF!+AF2109+AD2109+AC2109+AB2109+BL2109+AA2109+Z2109+Y2109+X2109+U2109+T2109+S2109+R2109+Q2109+P2109+O2109+N2109+M2109+L2109+K2109+J2109+I2109+H2109</f>
        <v>#REF!</v>
      </c>
    </row>
    <row r="2110" spans="1:70" hidden="1">
      <c r="A2110" s="6" t="s">
        <v>3344</v>
      </c>
      <c r="B2110" s="6" t="s">
        <v>3345</v>
      </c>
      <c r="C2110" s="6" t="s">
        <v>151</v>
      </c>
      <c r="D2110" s="6"/>
      <c r="E2110" s="6" t="s">
        <v>152</v>
      </c>
      <c r="F2110" s="6" t="s">
        <v>3120</v>
      </c>
      <c r="G2110" s="6"/>
      <c r="H2110" s="1"/>
      <c r="I2110" s="5"/>
      <c r="J2110" s="5"/>
      <c r="K2110" s="1"/>
      <c r="L2110" s="5"/>
      <c r="M2110" s="5"/>
      <c r="N2110" s="26"/>
      <c r="O2110" s="1"/>
      <c r="P2110" s="1"/>
      <c r="Q2110" s="1"/>
      <c r="R2110" s="1"/>
      <c r="S2110" s="1"/>
      <c r="T2110" s="1"/>
      <c r="U2110" s="1"/>
      <c r="V2110" s="5"/>
      <c r="W2110" s="5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37" t="e">
        <f>BQ2110+BP2110+BO2110+BN2110+BM2110+#REF!+#REF!+BG2110+BF2110+#REF!+BC2110+#REF!+#REF!+AY2110+#REF!+#REF!+#REF!+#REF!+AS2110+#REF!+#REF!+#REF!+#REF!+AM2110+AK2110+#REF!+#REF!+#REF!+AF2110+AD2110+AC2110+AB2110+BL2110+AA2110+Z2110+Y2110+X2110+U2110+T2110+S2110+R2110+Q2110+P2110+O2110+N2110+M2110+L2110+K2110+J2110+I2110+H2110</f>
        <v>#REF!</v>
      </c>
    </row>
    <row r="2111" spans="1:70" hidden="1">
      <c r="A2111" s="6" t="s">
        <v>3346</v>
      </c>
      <c r="B2111" s="6" t="s">
        <v>3347</v>
      </c>
      <c r="C2111" s="6" t="s">
        <v>151</v>
      </c>
      <c r="D2111" s="6"/>
      <c r="E2111" s="6" t="s">
        <v>152</v>
      </c>
      <c r="F2111" s="6" t="s">
        <v>3120</v>
      </c>
      <c r="G2111" s="6"/>
      <c r="H2111" s="1"/>
      <c r="I2111" s="5"/>
      <c r="J2111" s="5"/>
      <c r="K2111" s="1"/>
      <c r="L2111" s="5"/>
      <c r="M2111" s="5"/>
      <c r="N2111" s="26"/>
      <c r="O2111" s="1"/>
      <c r="P2111" s="1"/>
      <c r="Q2111" s="1"/>
      <c r="R2111" s="1"/>
      <c r="S2111" s="1"/>
      <c r="T2111" s="1"/>
      <c r="U2111" s="1"/>
      <c r="V2111" s="5"/>
      <c r="W2111" s="5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37" t="e">
        <f>BQ2111+BP2111+BO2111+BN2111+BM2111+#REF!+#REF!+BG2111+BF2111+#REF!+BC2111+#REF!+#REF!+AY2111+#REF!+#REF!+#REF!+#REF!+AS2111+#REF!+#REF!+#REF!+#REF!+AM2111+AK2111+#REF!+#REF!+#REF!+AF2111+AD2111+AC2111+AB2111+BL2111+AA2111+Z2111+Y2111+X2111+U2111+T2111+S2111+R2111+Q2111+P2111+O2111+N2111+M2111+L2111+K2111+J2111+I2111+H2111</f>
        <v>#REF!</v>
      </c>
    </row>
    <row r="2112" spans="1:70" hidden="1">
      <c r="A2112" s="7" t="s">
        <v>3348</v>
      </c>
      <c r="B2112" s="7" t="s">
        <v>7865</v>
      </c>
      <c r="C2112" s="7" t="s">
        <v>151</v>
      </c>
      <c r="D2112" s="7"/>
      <c r="E2112" s="7" t="s">
        <v>152</v>
      </c>
      <c r="F2112" s="7" t="s">
        <v>3120</v>
      </c>
      <c r="G2112" s="25"/>
      <c r="H2112" s="1"/>
      <c r="I2112" s="5"/>
      <c r="J2112" s="5"/>
      <c r="K2112" s="1"/>
      <c r="L2112" s="5"/>
      <c r="M2112" s="5"/>
      <c r="N2112" s="26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37">
        <f>BQ2112+BP2112+BO2112+BN2112+BM2112+BG2112+BF2112+BC2112+AY2112+AS2112+AM2112+AL2112+AK2112+AF2112+AE2112+AD2112+AC2112+AB2112+++BK2112+BL2112+AA2112+Z2112+Y2112+X2112+V2112+U2112+T2112+S2112+R2112+Q2112+P2112+O2112+N2112+M2112+L2112+K2112+J2112+I2112+H2112+G2112</f>
        <v>0</v>
      </c>
    </row>
    <row r="2113" spans="1:70" hidden="1">
      <c r="A2113" s="6" t="s">
        <v>3349</v>
      </c>
      <c r="B2113" s="6" t="s">
        <v>7866</v>
      </c>
      <c r="C2113" s="6" t="s">
        <v>151</v>
      </c>
      <c r="D2113" s="6"/>
      <c r="E2113" s="6" t="s">
        <v>152</v>
      </c>
      <c r="F2113" s="6" t="s">
        <v>3120</v>
      </c>
      <c r="G2113" s="6"/>
      <c r="H2113" s="1"/>
      <c r="I2113" s="5"/>
      <c r="J2113" s="5"/>
      <c r="K2113" s="1"/>
      <c r="L2113" s="5"/>
      <c r="M2113" s="5"/>
      <c r="N2113" s="26"/>
      <c r="O2113" s="1"/>
      <c r="P2113" s="1"/>
      <c r="Q2113" s="1"/>
      <c r="R2113" s="1"/>
      <c r="S2113" s="1"/>
      <c r="T2113" s="1"/>
      <c r="U2113" s="1"/>
      <c r="V2113" s="5"/>
      <c r="W2113" s="5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37" t="e">
        <f>BQ2113+BP2113+BO2113+BN2113+BM2113+#REF!+#REF!+BG2113+BF2113+#REF!+BC2113+#REF!+#REF!+AY2113+#REF!+#REF!+#REF!+#REF!+AS2113+#REF!+#REF!+#REF!+#REF!+AM2113+AK2113+#REF!+#REF!+#REF!+AF2113+AD2113+AC2113+AB2113+BL2113+AA2113+Z2113+Y2113+X2113+U2113+T2113+S2113+R2113+Q2113+P2113+O2113+N2113+M2113+L2113+K2113+J2113+I2113+H2113</f>
        <v>#REF!</v>
      </c>
    </row>
    <row r="2114" spans="1:70" hidden="1">
      <c r="A2114" s="6" t="s">
        <v>3350</v>
      </c>
      <c r="B2114" s="6" t="s">
        <v>7867</v>
      </c>
      <c r="C2114" s="6" t="s">
        <v>151</v>
      </c>
      <c r="D2114" s="6"/>
      <c r="E2114" s="6" t="s">
        <v>152</v>
      </c>
      <c r="F2114" s="6" t="s">
        <v>3120</v>
      </c>
      <c r="G2114" s="6"/>
      <c r="H2114" s="1"/>
      <c r="I2114" s="5"/>
      <c r="J2114" s="5"/>
      <c r="K2114" s="1"/>
      <c r="L2114" s="5"/>
      <c r="M2114" s="5"/>
      <c r="N2114" s="26"/>
      <c r="O2114" s="1"/>
      <c r="P2114" s="1"/>
      <c r="Q2114" s="1"/>
      <c r="R2114" s="1"/>
      <c r="S2114" s="1"/>
      <c r="T2114" s="1"/>
      <c r="U2114" s="1"/>
      <c r="V2114" s="5"/>
      <c r="W2114" s="5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37" t="e">
        <f>BQ2114+BP2114+BO2114+BN2114+BM2114+#REF!+#REF!+BG2114+BF2114+#REF!+BC2114+#REF!+#REF!+AY2114+#REF!+#REF!+#REF!+#REF!+AS2114+#REF!+#REF!+#REF!+#REF!+AM2114+AK2114+#REF!+#REF!+#REF!+AF2114+AD2114+AC2114+AB2114+BL2114+AA2114+Z2114+Y2114+X2114+U2114+T2114+S2114+R2114+Q2114+P2114+O2114+N2114+M2114+L2114+K2114+J2114+I2114+H2114</f>
        <v>#REF!</v>
      </c>
    </row>
    <row r="2115" spans="1:70" hidden="1">
      <c r="A2115" s="6" t="s">
        <v>3351</v>
      </c>
      <c r="B2115" s="6" t="s">
        <v>3352</v>
      </c>
      <c r="C2115" s="6" t="s">
        <v>151</v>
      </c>
      <c r="D2115" s="6"/>
      <c r="E2115" s="6" t="s">
        <v>152</v>
      </c>
      <c r="F2115" s="6" t="s">
        <v>3120</v>
      </c>
      <c r="G2115" s="6"/>
      <c r="H2115" s="1"/>
      <c r="I2115" s="5"/>
      <c r="J2115" s="5"/>
      <c r="K2115" s="1"/>
      <c r="L2115" s="5"/>
      <c r="M2115" s="5"/>
      <c r="N2115" s="26"/>
      <c r="O2115" s="1"/>
      <c r="P2115" s="1"/>
      <c r="Q2115" s="1"/>
      <c r="R2115" s="1"/>
      <c r="S2115" s="1"/>
      <c r="T2115" s="1"/>
      <c r="U2115" s="1"/>
      <c r="V2115" s="5"/>
      <c r="W2115" s="5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37" t="e">
        <f>BQ2115+BP2115+BO2115+BN2115+BM2115+#REF!+#REF!+BG2115+BF2115+#REF!+BC2115+#REF!+#REF!+AY2115+#REF!+#REF!+#REF!+#REF!+AS2115+#REF!+#REF!+#REF!+#REF!+AM2115+AK2115+#REF!+#REF!+#REF!+AF2115+AD2115+AC2115+AB2115+BL2115+AA2115+Z2115+Y2115+X2115+U2115+T2115+S2115+R2115+Q2115+P2115+O2115+N2115+M2115+L2115+K2115+J2115+I2115+H2115</f>
        <v>#REF!</v>
      </c>
    </row>
    <row r="2116" spans="1:70" hidden="1">
      <c r="A2116" s="6" t="s">
        <v>3353</v>
      </c>
      <c r="B2116" s="6" t="s">
        <v>7868</v>
      </c>
      <c r="C2116" s="6" t="s">
        <v>151</v>
      </c>
      <c r="D2116" s="6"/>
      <c r="E2116" s="6" t="s">
        <v>152</v>
      </c>
      <c r="F2116" s="6" t="s">
        <v>3120</v>
      </c>
      <c r="G2116" s="6"/>
      <c r="H2116" s="1"/>
      <c r="I2116" s="1"/>
      <c r="J2116" s="5"/>
      <c r="K2116" s="1"/>
      <c r="L2116" s="5"/>
      <c r="M2116" s="5"/>
      <c r="N2116" s="26"/>
      <c r="O2116" s="1"/>
      <c r="P2116" s="1"/>
      <c r="Q2116" s="1"/>
      <c r="R2116" s="1"/>
      <c r="S2116" s="1"/>
      <c r="T2116" s="1"/>
      <c r="U2116" s="1"/>
      <c r="V2116" s="5"/>
      <c r="W2116" s="5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37" t="e">
        <f>BQ2116+BP2116+BO2116+BN2116+BM2116+#REF!+#REF!+BG2116+BF2116+#REF!+BC2116+#REF!+#REF!+AY2116+#REF!+#REF!+#REF!+#REF!+AS2116+#REF!+#REF!+#REF!+#REF!+AM2116+AK2116+#REF!+#REF!+#REF!+AF2116+AD2116+AC2116+AB2116+BL2116+AA2116+Z2116+Y2116+X2116+U2116+T2116+S2116+R2116+Q2116+P2116+O2116+N2116+M2116+L2116+K2116+J2116+I2116+H2116</f>
        <v>#REF!</v>
      </c>
    </row>
    <row r="2117" spans="1:70" hidden="1">
      <c r="A2117" s="6" t="s">
        <v>3354</v>
      </c>
      <c r="B2117" s="6" t="s">
        <v>3355</v>
      </c>
      <c r="C2117" s="6" t="s">
        <v>151</v>
      </c>
      <c r="D2117" s="6"/>
      <c r="E2117" s="6" t="s">
        <v>152</v>
      </c>
      <c r="F2117" s="6" t="s">
        <v>3120</v>
      </c>
      <c r="G2117" s="6"/>
      <c r="H2117" s="1"/>
      <c r="I2117" s="5"/>
      <c r="J2117" s="5"/>
      <c r="K2117" s="1"/>
      <c r="L2117" s="5"/>
      <c r="M2117" s="5"/>
      <c r="N2117" s="26"/>
      <c r="O2117" s="1"/>
      <c r="P2117" s="1"/>
      <c r="Q2117" s="1"/>
      <c r="R2117" s="1"/>
      <c r="S2117" s="1"/>
      <c r="T2117" s="1"/>
      <c r="U2117" s="1"/>
      <c r="V2117" s="5"/>
      <c r="W2117" s="5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37" t="e">
        <f>BQ2117+BP2117+BO2117+BN2117+BM2117+#REF!+#REF!+BG2117+BF2117+#REF!+BC2117+#REF!+#REF!+AY2117+#REF!+#REF!+#REF!+#REF!+AS2117+#REF!+#REF!+#REF!+#REF!+AM2117+AK2117+#REF!+#REF!+#REF!+AF2117+AD2117+AC2117+AB2117+BL2117+AA2117+Z2117+Y2117+X2117+U2117+T2117+S2117+R2117+Q2117+P2117+O2117+N2117+M2117+L2117+K2117+J2117+I2117+H2117</f>
        <v>#REF!</v>
      </c>
    </row>
    <row r="2118" spans="1:70" hidden="1">
      <c r="A2118" s="6" t="s">
        <v>3356</v>
      </c>
      <c r="B2118" s="6" t="s">
        <v>7869</v>
      </c>
      <c r="C2118" s="6" t="s">
        <v>151</v>
      </c>
      <c r="D2118" s="6"/>
      <c r="E2118" s="6" t="s">
        <v>152</v>
      </c>
      <c r="F2118" s="6" t="s">
        <v>3120</v>
      </c>
      <c r="G2118" s="6"/>
      <c r="H2118" s="1"/>
      <c r="I2118" s="5"/>
      <c r="J2118" s="5"/>
      <c r="K2118" s="1"/>
      <c r="L2118" s="5"/>
      <c r="M2118" s="5"/>
      <c r="N2118" s="26"/>
      <c r="O2118" s="1"/>
      <c r="P2118" s="1"/>
      <c r="Q2118" s="1"/>
      <c r="R2118" s="1"/>
      <c r="S2118" s="1"/>
      <c r="T2118" s="1"/>
      <c r="U2118" s="1"/>
      <c r="V2118" s="5"/>
      <c r="W2118" s="5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37" t="e">
        <f>BQ2118+BP2118+BO2118+BN2118+BM2118+#REF!+#REF!+BG2118+BF2118+#REF!+BC2118+#REF!+#REF!+AY2118+#REF!+#REF!+#REF!+#REF!+AS2118+#REF!+#REF!+#REF!+#REF!+AM2118+AK2118+#REF!+#REF!+#REF!+AF2118+AD2118+AC2118+AB2118+BL2118+AA2118+Z2118+Y2118+X2118+U2118+T2118+S2118+R2118+Q2118+P2118+O2118+N2118+M2118+L2118+K2118+J2118+I2118+H2118</f>
        <v>#REF!</v>
      </c>
    </row>
    <row r="2119" spans="1:70" hidden="1">
      <c r="A2119" s="6" t="s">
        <v>3357</v>
      </c>
      <c r="B2119" s="6" t="s">
        <v>3358</v>
      </c>
      <c r="C2119" s="6" t="s">
        <v>151</v>
      </c>
      <c r="D2119" s="6"/>
      <c r="E2119" s="6" t="s">
        <v>152</v>
      </c>
      <c r="F2119" s="6" t="s">
        <v>3120</v>
      </c>
      <c r="G2119" s="6"/>
      <c r="H2119" s="1"/>
      <c r="I2119" s="5"/>
      <c r="J2119" s="5"/>
      <c r="K2119" s="1"/>
      <c r="L2119" s="5"/>
      <c r="M2119" s="5"/>
      <c r="N2119" s="26"/>
      <c r="O2119" s="1"/>
      <c r="P2119" s="1"/>
      <c r="Q2119" s="1"/>
      <c r="R2119" s="1"/>
      <c r="S2119" s="1"/>
      <c r="T2119" s="1"/>
      <c r="U2119" s="1"/>
      <c r="V2119" s="5"/>
      <c r="W2119" s="5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37" t="e">
        <f>BQ2119+BP2119+BO2119+BN2119+BM2119+#REF!+#REF!+BG2119+BF2119+#REF!+BC2119+#REF!+#REF!+AY2119+#REF!+#REF!+#REF!+#REF!+AS2119+#REF!+#REF!+#REF!+#REF!+AM2119+AK2119+#REF!+#REF!+#REF!+AF2119+AD2119+AC2119+AB2119+BL2119+AA2119+Z2119+Y2119+X2119+U2119+T2119+S2119+R2119+Q2119+P2119+O2119+N2119+M2119+L2119+K2119+J2119+I2119+H2119</f>
        <v>#REF!</v>
      </c>
    </row>
    <row r="2120" spans="1:70" hidden="1">
      <c r="A2120" s="6" t="s">
        <v>6814</v>
      </c>
      <c r="B2120" s="6" t="s">
        <v>6815</v>
      </c>
      <c r="C2120" s="6" t="s">
        <v>151</v>
      </c>
      <c r="D2120" s="6"/>
      <c r="E2120" s="6" t="s">
        <v>8186</v>
      </c>
      <c r="F2120" s="6" t="s">
        <v>3120</v>
      </c>
      <c r="G2120" s="6"/>
      <c r="H2120" s="1"/>
      <c r="I2120" s="5"/>
      <c r="J2120" s="5"/>
      <c r="K2120" s="1"/>
      <c r="L2120" s="5"/>
      <c r="M2120" s="5"/>
      <c r="N2120" s="26"/>
      <c r="O2120" s="1"/>
      <c r="P2120" s="1"/>
      <c r="Q2120" s="1"/>
      <c r="R2120" s="1"/>
      <c r="S2120" s="1"/>
      <c r="T2120" s="1"/>
      <c r="U2120" s="1"/>
      <c r="V2120" s="5"/>
      <c r="W2120" s="5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37" t="e">
        <f>BQ2120+BP2120+BO2120+BN2120+BM2120+#REF!+#REF!+BG2120+BF2120+#REF!+BC2120+#REF!+#REF!+AY2120+#REF!+#REF!+#REF!+#REF!+AS2120+#REF!+#REF!+#REF!+#REF!+AM2120+AK2120+#REF!+#REF!+#REF!+AF2120+AD2120+AC2120+AB2120+BL2120+AA2120+Z2120+Y2120+X2120+U2120+T2120+S2120+R2120+Q2120+P2120+O2120+N2120+M2120+L2120+K2120+J2120+I2120+H2120</f>
        <v>#REF!</v>
      </c>
    </row>
    <row r="2121" spans="1:70" hidden="1">
      <c r="A2121" s="6" t="s">
        <v>3200</v>
      </c>
      <c r="B2121" s="6" t="s">
        <v>3201</v>
      </c>
      <c r="C2121" s="6" t="s">
        <v>7</v>
      </c>
      <c r="D2121" s="6" t="s">
        <v>8180</v>
      </c>
      <c r="E2121" s="6" t="s">
        <v>13</v>
      </c>
      <c r="F2121" s="6" t="s">
        <v>3120</v>
      </c>
      <c r="G2121" s="6"/>
      <c r="H2121" s="1"/>
      <c r="I2121" s="5"/>
      <c r="J2121" s="5"/>
      <c r="K2121" s="1"/>
      <c r="L2121" s="5"/>
      <c r="M2121" s="5"/>
      <c r="N2121" s="26"/>
      <c r="O2121" s="1"/>
      <c r="P2121" s="1"/>
      <c r="Q2121" s="1"/>
      <c r="R2121" s="1"/>
      <c r="S2121" s="1"/>
      <c r="T2121" s="1"/>
      <c r="U2121" s="1"/>
      <c r="V2121" s="5"/>
      <c r="W2121" s="5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37" t="e">
        <f>BQ2121+BP2121+BO2121+BN2121+BM2121+#REF!+#REF!+BG2121+BF2121+#REF!+BC2121+#REF!+#REF!+AY2121+#REF!+#REF!+#REF!+#REF!+AS2121+#REF!+#REF!+#REF!+#REF!+AM2121+AK2121+#REF!+#REF!+#REF!+AF2121+AD2121+AC2121+AB2121+BL2121+AA2121+Z2121+Y2121+X2121+U2121+T2121+S2121+R2121+Q2121+P2121+O2121+N2121+M2121+L2121+K2121+J2121+I2121+H2121</f>
        <v>#REF!</v>
      </c>
    </row>
    <row r="2122" spans="1:70" hidden="1">
      <c r="A2122" s="6" t="s">
        <v>7221</v>
      </c>
      <c r="B2122" s="6" t="s">
        <v>7420</v>
      </c>
      <c r="C2122" s="6" t="s">
        <v>7</v>
      </c>
      <c r="D2122" s="6" t="s">
        <v>8180</v>
      </c>
      <c r="E2122" s="6" t="s">
        <v>8197</v>
      </c>
      <c r="F2122" s="6" t="s">
        <v>3120</v>
      </c>
      <c r="G2122" s="6"/>
      <c r="H2122" s="1"/>
      <c r="I2122" s="5"/>
      <c r="J2122" s="5"/>
      <c r="K2122" s="1"/>
      <c r="L2122" s="5"/>
      <c r="M2122" s="5"/>
      <c r="N2122" s="26"/>
      <c r="O2122" s="1"/>
      <c r="P2122" s="1"/>
      <c r="Q2122" s="1"/>
      <c r="R2122" s="1"/>
      <c r="S2122" s="1"/>
      <c r="T2122" s="1"/>
      <c r="U2122" s="1"/>
      <c r="V2122" s="5"/>
      <c r="W2122" s="5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37" t="e">
        <f>BQ2122+BP2122+BO2122+BN2122+BM2122+#REF!+#REF!+BG2122+BF2122+#REF!+BC2122+#REF!+#REF!+AY2122+#REF!+#REF!+#REF!+#REF!+AS2122+#REF!+#REF!+#REF!+#REF!+AM2122+AK2122+#REF!+#REF!+#REF!+AF2122+AD2122+AC2122+AB2122+BL2122+AA2122+Z2122+Y2122+X2122+U2122+T2122+S2122+R2122+Q2122+P2122+O2122+N2122+M2122+L2122+K2122+J2122+I2122+H2122</f>
        <v>#REF!</v>
      </c>
    </row>
    <row r="2123" spans="1:70" hidden="1">
      <c r="A2123" s="6" t="s">
        <v>3359</v>
      </c>
      <c r="B2123" s="6" t="s">
        <v>3360</v>
      </c>
      <c r="C2123" s="6" t="s">
        <v>151</v>
      </c>
      <c r="D2123" s="6"/>
      <c r="E2123" s="6" t="s">
        <v>152</v>
      </c>
      <c r="F2123" s="6" t="s">
        <v>3120</v>
      </c>
      <c r="G2123" s="6"/>
      <c r="H2123" s="1"/>
      <c r="I2123" s="5"/>
      <c r="J2123" s="5"/>
      <c r="K2123" s="1"/>
      <c r="L2123" s="5"/>
      <c r="M2123" s="5"/>
      <c r="N2123" s="26"/>
      <c r="O2123" s="1"/>
      <c r="P2123" s="1"/>
      <c r="Q2123" s="1"/>
      <c r="R2123" s="1"/>
      <c r="S2123" s="1"/>
      <c r="T2123" s="1"/>
      <c r="U2123" s="1"/>
      <c r="V2123" s="5"/>
      <c r="W2123" s="5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37" t="e">
        <f>BQ2123+BP2123+BO2123+BN2123+BM2123+#REF!+#REF!+BG2123+BF2123+#REF!+BC2123+#REF!+#REF!+AY2123+#REF!+#REF!+#REF!+#REF!+AS2123+#REF!+#REF!+#REF!+#REF!+AM2123+AK2123+#REF!+#REF!+#REF!+AF2123+AD2123+AC2123+AB2123+BL2123+AA2123+Z2123+Y2123+X2123+U2123+T2123+S2123+R2123+Q2123+P2123+O2123+N2123+M2123+L2123+K2123+J2123+I2123+H2123</f>
        <v>#REF!</v>
      </c>
    </row>
    <row r="2124" spans="1:70" hidden="1">
      <c r="A2124" s="6" t="s">
        <v>3361</v>
      </c>
      <c r="B2124" s="6" t="s">
        <v>3362</v>
      </c>
      <c r="C2124" s="6" t="s">
        <v>151</v>
      </c>
      <c r="D2124" s="6"/>
      <c r="E2124" s="6" t="s">
        <v>152</v>
      </c>
      <c r="F2124" s="6" t="s">
        <v>3120</v>
      </c>
      <c r="G2124" s="6"/>
      <c r="H2124" s="1"/>
      <c r="I2124" s="5"/>
      <c r="J2124" s="5"/>
      <c r="K2124" s="1"/>
      <c r="L2124" s="5"/>
      <c r="M2124" s="5"/>
      <c r="N2124" s="26"/>
      <c r="O2124" s="1"/>
      <c r="P2124" s="1"/>
      <c r="Q2124" s="1"/>
      <c r="R2124" s="1"/>
      <c r="S2124" s="1"/>
      <c r="T2124" s="1"/>
      <c r="U2124" s="1"/>
      <c r="V2124" s="5"/>
      <c r="W2124" s="5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37" t="e">
        <f>BQ2124+BP2124+BO2124+BN2124+BM2124+#REF!+#REF!+BG2124+BF2124+#REF!+BC2124+#REF!+#REF!+AY2124+#REF!+#REF!+#REF!+#REF!+AS2124+#REF!+#REF!+#REF!+#REF!+AM2124+AK2124+#REF!+#REF!+#REF!+AF2124+AD2124+AC2124+AB2124+BL2124+AA2124+Z2124+Y2124+X2124+U2124+T2124+S2124+R2124+Q2124+P2124+O2124+N2124+M2124+L2124+K2124+J2124+I2124+H2124</f>
        <v>#REF!</v>
      </c>
    </row>
    <row r="2125" spans="1:70" hidden="1">
      <c r="A2125" s="6" t="s">
        <v>7340</v>
      </c>
      <c r="B2125" s="6" t="s">
        <v>7870</v>
      </c>
      <c r="C2125" s="6" t="s">
        <v>151</v>
      </c>
      <c r="D2125" s="6"/>
      <c r="E2125" s="6" t="s">
        <v>8185</v>
      </c>
      <c r="F2125" s="6" t="s">
        <v>3120</v>
      </c>
      <c r="G2125" s="6"/>
      <c r="H2125" s="1"/>
      <c r="I2125" s="5"/>
      <c r="J2125" s="5"/>
      <c r="K2125" s="1"/>
      <c r="L2125" s="5"/>
      <c r="M2125" s="5"/>
      <c r="N2125" s="26"/>
      <c r="O2125" s="1"/>
      <c r="P2125" s="1"/>
      <c r="Q2125" s="1"/>
      <c r="R2125" s="1"/>
      <c r="S2125" s="1"/>
      <c r="T2125" s="1"/>
      <c r="U2125" s="1"/>
      <c r="V2125" s="5"/>
      <c r="W2125" s="5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37" t="e">
        <f>BQ2125+BP2125+BO2125+BN2125+BM2125+#REF!+#REF!+BG2125+BF2125+#REF!+BC2125+#REF!+#REF!+AY2125+#REF!+#REF!+#REF!+#REF!+AS2125+#REF!+#REF!+#REF!+#REF!+AM2125+AK2125+#REF!+#REF!+#REF!+AF2125+AD2125+AC2125+AB2125+BL2125+AA2125+Z2125+Y2125+X2125+U2125+T2125+S2125+R2125+Q2125+P2125+O2125+N2125+M2125+L2125+K2125+J2125+I2125+H2125</f>
        <v>#REF!</v>
      </c>
    </row>
    <row r="2126" spans="1:70" hidden="1">
      <c r="A2126" s="6" t="s">
        <v>7341</v>
      </c>
      <c r="B2126" s="6" t="s">
        <v>7871</v>
      </c>
      <c r="C2126" s="6" t="s">
        <v>151</v>
      </c>
      <c r="D2126" s="6"/>
      <c r="E2126" s="6" t="s">
        <v>152</v>
      </c>
      <c r="F2126" s="6" t="s">
        <v>3120</v>
      </c>
      <c r="G2126" s="6"/>
      <c r="H2126" s="1"/>
      <c r="I2126" s="5"/>
      <c r="J2126" s="5"/>
      <c r="K2126" s="1"/>
      <c r="L2126" s="5"/>
      <c r="M2126" s="5"/>
      <c r="N2126" s="26"/>
      <c r="O2126" s="1"/>
      <c r="P2126" s="1"/>
      <c r="Q2126" s="1"/>
      <c r="R2126" s="1"/>
      <c r="S2126" s="1"/>
      <c r="T2126" s="1"/>
      <c r="U2126" s="1"/>
      <c r="V2126" s="5"/>
      <c r="W2126" s="5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37" t="e">
        <f>BQ2126+BP2126+BO2126+BN2126+BM2126+#REF!+#REF!+BG2126+BF2126+#REF!+BC2126+#REF!+#REF!+AY2126+#REF!+#REF!+#REF!+#REF!+AS2126+#REF!+#REF!+#REF!+#REF!+AM2126+AK2126+#REF!+#REF!+#REF!+AF2126+AD2126+AC2126+AB2126+BL2126+AA2126+Z2126+Y2126+X2126+U2126+T2126+S2126+R2126+Q2126+P2126+O2126+N2126+M2126+L2126+K2126+J2126+I2126+H2126</f>
        <v>#REF!</v>
      </c>
    </row>
    <row r="2127" spans="1:70">
      <c r="A2127" s="7" t="s">
        <v>3202</v>
      </c>
      <c r="B2127" s="7" t="s">
        <v>3203</v>
      </c>
      <c r="C2127" s="7" t="s">
        <v>7</v>
      </c>
      <c r="D2127" s="7" t="s">
        <v>8180</v>
      </c>
      <c r="E2127" s="7" t="s">
        <v>21</v>
      </c>
      <c r="F2127" s="7" t="s">
        <v>3120</v>
      </c>
      <c r="G2127" s="25"/>
      <c r="H2127" s="1"/>
      <c r="I2127" s="5"/>
      <c r="J2127" s="5"/>
      <c r="K2127" s="1"/>
      <c r="L2127" s="5"/>
      <c r="M2127" s="5"/>
      <c r="N2127" s="26"/>
      <c r="O2127" s="1"/>
      <c r="P2127" s="1">
        <f>1000*7.230554</f>
        <v>7230.5540000000001</v>
      </c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37">
        <f>BQ2127+BP2127+BO2127+BN2127+BM2127+BG2127+BF2127+BC2127+AY2127+AS2127+AM2127+AL2127+AK2127+AF2127+AE2127+AD2127+AC2127+AB2127+BK2127+BL2127+AA2127+Z2127+Y2127+X2127+V2127+U2127+T2127+S2127+R2127+Q2127+P2127+O2127+N2127+M2127+L2127+K2127+J2127+I2127+H2127+G2127+AX2127+W2127</f>
        <v>7230.5540000000001</v>
      </c>
    </row>
    <row r="2128" spans="1:70" hidden="1">
      <c r="A2128" s="6" t="s">
        <v>6816</v>
      </c>
      <c r="B2128" s="6" t="s">
        <v>7872</v>
      </c>
      <c r="C2128" s="6" t="s">
        <v>151</v>
      </c>
      <c r="D2128" s="6"/>
      <c r="E2128" s="6" t="s">
        <v>8192</v>
      </c>
      <c r="F2128" s="6" t="s">
        <v>3120</v>
      </c>
      <c r="G2128" s="6"/>
      <c r="H2128" s="1"/>
      <c r="I2128" s="5"/>
      <c r="J2128" s="5"/>
      <c r="K2128" s="1"/>
      <c r="L2128" s="5"/>
      <c r="M2128" s="5"/>
      <c r="N2128" s="26"/>
      <c r="O2128" s="1"/>
      <c r="P2128" s="1"/>
      <c r="Q2128" s="1"/>
      <c r="R2128" s="1"/>
      <c r="S2128" s="1"/>
      <c r="T2128" s="1"/>
      <c r="U2128" s="1"/>
      <c r="V2128" s="5"/>
      <c r="W2128" s="5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37" t="e">
        <f>BQ2128+BP2128+BO2128+BN2128+BM2128+#REF!+#REF!+BG2128+BF2128+#REF!+BC2128+#REF!+#REF!+AY2128+#REF!+#REF!+#REF!+#REF!+AS2128+#REF!+#REF!+#REF!+#REF!+AM2128+AK2128+#REF!+#REF!+#REF!+AF2128+AD2128+AC2128+AB2128+BL2128+AA2128+Z2128+Y2128+X2128+U2128+T2128+S2128+R2128+Q2128+P2128+O2128+N2128+M2128+L2128+K2128+J2128+I2128+H2128</f>
        <v>#REF!</v>
      </c>
    </row>
    <row r="2129" spans="1:70" hidden="1">
      <c r="A2129" s="6" t="s">
        <v>3363</v>
      </c>
      <c r="B2129" s="6" t="s">
        <v>7873</v>
      </c>
      <c r="C2129" s="6" t="s">
        <v>151</v>
      </c>
      <c r="D2129" s="6"/>
      <c r="E2129" s="6" t="s">
        <v>152</v>
      </c>
      <c r="F2129" s="6" t="s">
        <v>3120</v>
      </c>
      <c r="G2129" s="6"/>
      <c r="H2129" s="1"/>
      <c r="I2129" s="5"/>
      <c r="J2129" s="5"/>
      <c r="K2129" s="1"/>
      <c r="L2129" s="5"/>
      <c r="M2129" s="5"/>
      <c r="N2129" s="26"/>
      <c r="O2129" s="1"/>
      <c r="P2129" s="1"/>
      <c r="Q2129" s="1"/>
      <c r="R2129" s="1"/>
      <c r="S2129" s="1"/>
      <c r="T2129" s="1"/>
      <c r="U2129" s="1"/>
      <c r="V2129" s="5"/>
      <c r="W2129" s="5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37" t="e">
        <f>BQ2129+BP2129+BO2129+BN2129+BM2129+#REF!+#REF!+BG2129+BF2129+#REF!+BC2129+#REF!+#REF!+AY2129+#REF!+#REF!+#REF!+#REF!+AS2129+#REF!+#REF!+#REF!+#REF!+AM2129+AK2129+#REF!+#REF!+#REF!+AF2129+AD2129+AC2129+AB2129+BL2129+AA2129+Z2129+Y2129+X2129+U2129+T2129+S2129+R2129+Q2129+P2129+O2129+N2129+M2129+L2129+K2129+J2129+I2129+H2129</f>
        <v>#REF!</v>
      </c>
    </row>
    <row r="2130" spans="1:70" hidden="1">
      <c r="A2130" s="6" t="s">
        <v>3364</v>
      </c>
      <c r="B2130" s="6" t="s">
        <v>3365</v>
      </c>
      <c r="C2130" s="6" t="s">
        <v>151</v>
      </c>
      <c r="D2130" s="6"/>
      <c r="E2130" s="6" t="s">
        <v>152</v>
      </c>
      <c r="F2130" s="6" t="s">
        <v>3120</v>
      </c>
      <c r="G2130" s="6"/>
      <c r="H2130" s="1"/>
      <c r="I2130" s="5"/>
      <c r="J2130" s="5"/>
      <c r="K2130" s="1"/>
      <c r="L2130" s="5"/>
      <c r="M2130" s="5"/>
      <c r="N2130" s="26"/>
      <c r="O2130" s="1"/>
      <c r="P2130" s="1"/>
      <c r="Q2130" s="1"/>
      <c r="R2130" s="1"/>
      <c r="S2130" s="1"/>
      <c r="T2130" s="1"/>
      <c r="U2130" s="1"/>
      <c r="V2130" s="5"/>
      <c r="W2130" s="5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37" t="e">
        <f>BQ2130+BP2130+BO2130+BN2130+BM2130+#REF!+#REF!+BG2130+BF2130+#REF!+BC2130+#REF!+#REF!+AY2130+#REF!+#REF!+#REF!+#REF!+AS2130+#REF!+#REF!+#REF!+#REF!+AM2130+AK2130+#REF!+#REF!+#REF!+AF2130+AD2130+AC2130+AB2130+BL2130+AA2130+Z2130+Y2130+X2130+U2130+T2130+S2130+R2130+Q2130+P2130+O2130+N2130+M2130+L2130+K2130+J2130+I2130+H2130</f>
        <v>#REF!</v>
      </c>
    </row>
    <row r="2131" spans="1:70" hidden="1">
      <c r="A2131" s="6" t="s">
        <v>3366</v>
      </c>
      <c r="B2131" s="6" t="s">
        <v>3367</v>
      </c>
      <c r="C2131" s="6" t="s">
        <v>151</v>
      </c>
      <c r="D2131" s="6"/>
      <c r="E2131" s="6" t="s">
        <v>152</v>
      </c>
      <c r="F2131" s="6" t="s">
        <v>3120</v>
      </c>
      <c r="G2131" s="6"/>
      <c r="H2131" s="1"/>
      <c r="I2131" s="5"/>
      <c r="J2131" s="5"/>
      <c r="K2131" s="1"/>
      <c r="L2131" s="5"/>
      <c r="M2131" s="5"/>
      <c r="N2131" s="26"/>
      <c r="O2131" s="1"/>
      <c r="P2131" s="1"/>
      <c r="Q2131" s="1"/>
      <c r="R2131" s="1"/>
      <c r="S2131" s="1"/>
      <c r="T2131" s="1"/>
      <c r="U2131" s="1"/>
      <c r="V2131" s="5"/>
      <c r="W2131" s="5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37" t="e">
        <f>BQ2131+BP2131+BO2131+BN2131+BM2131+#REF!+#REF!+BG2131+BF2131+#REF!+BC2131+#REF!+#REF!+AY2131+#REF!+#REF!+#REF!+#REF!+AS2131+#REF!+#REF!+#REF!+#REF!+AM2131+AK2131+#REF!+#REF!+#REF!+AF2131+AD2131+AC2131+AB2131+BL2131+AA2131+Z2131+Y2131+X2131+U2131+T2131+S2131+R2131+Q2131+P2131+O2131+N2131+M2131+L2131+K2131+J2131+I2131+H2131</f>
        <v>#REF!</v>
      </c>
    </row>
    <row r="2132" spans="1:70" hidden="1">
      <c r="A2132" s="6" t="s">
        <v>6817</v>
      </c>
      <c r="B2132" s="6" t="s">
        <v>7874</v>
      </c>
      <c r="C2132" s="6" t="s">
        <v>151</v>
      </c>
      <c r="D2132" s="6"/>
      <c r="E2132" s="6" t="s">
        <v>8186</v>
      </c>
      <c r="F2132" s="6" t="s">
        <v>3120</v>
      </c>
      <c r="G2132" s="6"/>
      <c r="H2132" s="1"/>
      <c r="I2132" s="5"/>
      <c r="J2132" s="5"/>
      <c r="K2132" s="1"/>
      <c r="L2132" s="5"/>
      <c r="M2132" s="5"/>
      <c r="N2132" s="26"/>
      <c r="O2132" s="1"/>
      <c r="P2132" s="1"/>
      <c r="Q2132" s="1"/>
      <c r="R2132" s="1"/>
      <c r="S2132" s="1"/>
      <c r="T2132" s="1"/>
      <c r="U2132" s="1"/>
      <c r="V2132" s="5"/>
      <c r="W2132" s="5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37" t="e">
        <f>BQ2132+BP2132+BO2132+BN2132+BM2132+#REF!+#REF!+BG2132+BF2132+#REF!+BC2132+#REF!+#REF!+AY2132+#REF!+#REF!+#REF!+#REF!+AS2132+#REF!+#REF!+#REF!+#REF!+AM2132+AK2132+#REF!+#REF!+#REF!+AF2132+AD2132+AC2132+AB2132+BL2132+AA2132+Z2132+Y2132+X2132+U2132+T2132+S2132+R2132+Q2132+P2132+O2132+N2132+M2132+L2132+K2132+J2132+I2132+H2132</f>
        <v>#REF!</v>
      </c>
    </row>
    <row r="2133" spans="1:70" hidden="1">
      <c r="A2133" s="6" t="s">
        <v>3204</v>
      </c>
      <c r="B2133" s="6" t="s">
        <v>7473</v>
      </c>
      <c r="C2133" s="6" t="s">
        <v>7</v>
      </c>
      <c r="D2133" s="6" t="s">
        <v>18</v>
      </c>
      <c r="E2133" s="6" t="s">
        <v>13</v>
      </c>
      <c r="F2133" s="6" t="s">
        <v>3120</v>
      </c>
      <c r="G2133" s="6"/>
      <c r="H2133" s="1"/>
      <c r="I2133" s="5"/>
      <c r="J2133" s="5"/>
      <c r="K2133" s="1"/>
      <c r="L2133" s="5"/>
      <c r="M2133" s="5"/>
      <c r="N2133" s="26"/>
      <c r="O2133" s="1"/>
      <c r="P2133" s="1"/>
      <c r="Q2133" s="1"/>
      <c r="R2133" s="1"/>
      <c r="S2133" s="1"/>
      <c r="T2133" s="1"/>
      <c r="U2133" s="1"/>
      <c r="V2133" s="5"/>
      <c r="W2133" s="5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37" t="e">
        <f>BQ2133+BP2133+BO2133+BN2133+BM2133+#REF!+#REF!+BG2133+BF2133+#REF!+BC2133+#REF!+#REF!+AY2133+#REF!+#REF!+#REF!+#REF!+AS2133+#REF!+#REF!+#REF!+#REF!+AM2133+AK2133+#REF!+#REF!+#REF!+AF2133+AD2133+AC2133+AB2133+BL2133+AA2133+Z2133+Y2133+X2133+U2133+T2133+S2133+R2133+Q2133+P2133+O2133+N2133+M2133+L2133+K2133+J2133+I2133+H2133</f>
        <v>#REF!</v>
      </c>
    </row>
    <row r="2134" spans="1:70" hidden="1">
      <c r="A2134" s="6" t="s">
        <v>6818</v>
      </c>
      <c r="B2134" s="6" t="s">
        <v>7875</v>
      </c>
      <c r="C2134" s="6" t="s">
        <v>151</v>
      </c>
      <c r="D2134" s="6"/>
      <c r="E2134" s="6" t="s">
        <v>8186</v>
      </c>
      <c r="F2134" s="6" t="s">
        <v>3120</v>
      </c>
      <c r="G2134" s="6"/>
      <c r="H2134" s="1"/>
      <c r="I2134" s="5"/>
      <c r="J2134" s="5"/>
      <c r="K2134" s="1"/>
      <c r="L2134" s="5"/>
      <c r="M2134" s="5"/>
      <c r="N2134" s="26"/>
      <c r="O2134" s="1"/>
      <c r="P2134" s="1"/>
      <c r="Q2134" s="1"/>
      <c r="R2134" s="1"/>
      <c r="S2134" s="1"/>
      <c r="T2134" s="1"/>
      <c r="U2134" s="1"/>
      <c r="V2134" s="5"/>
      <c r="W2134" s="5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37" t="e">
        <f>BQ2134+BP2134+BO2134+BN2134+BM2134+#REF!+#REF!+BG2134+BF2134+#REF!+BC2134+#REF!+#REF!+AY2134+#REF!+#REF!+#REF!+#REF!+AS2134+#REF!+#REF!+#REF!+#REF!+AM2134+AK2134+#REF!+#REF!+#REF!+AF2134+AD2134+AC2134+AB2134+BL2134+AA2134+Z2134+Y2134+X2134+U2134+T2134+S2134+R2134+Q2134+P2134+O2134+N2134+M2134+L2134+K2134+J2134+I2134+H2134</f>
        <v>#REF!</v>
      </c>
    </row>
    <row r="2135" spans="1:70" hidden="1">
      <c r="A2135" s="6" t="s">
        <v>6819</v>
      </c>
      <c r="B2135" s="6" t="s">
        <v>7876</v>
      </c>
      <c r="C2135" s="6" t="s">
        <v>151</v>
      </c>
      <c r="D2135" s="6"/>
      <c r="E2135" s="6" t="s">
        <v>8186</v>
      </c>
      <c r="F2135" s="6" t="s">
        <v>3120</v>
      </c>
      <c r="G2135" s="6"/>
      <c r="H2135" s="1"/>
      <c r="I2135" s="5"/>
      <c r="J2135" s="5"/>
      <c r="K2135" s="1"/>
      <c r="L2135" s="5"/>
      <c r="M2135" s="5"/>
      <c r="N2135" s="26"/>
      <c r="O2135" s="1"/>
      <c r="P2135" s="1"/>
      <c r="Q2135" s="1"/>
      <c r="R2135" s="1"/>
      <c r="S2135" s="1"/>
      <c r="T2135" s="1"/>
      <c r="U2135" s="1"/>
      <c r="V2135" s="5"/>
      <c r="W2135" s="5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37" t="e">
        <f>BQ2135+BP2135+BO2135+BN2135+BM2135+#REF!+#REF!+BG2135+BF2135+#REF!+BC2135+#REF!+#REF!+AY2135+#REF!+#REF!+#REF!+#REF!+AS2135+#REF!+#REF!+#REF!+#REF!+AM2135+AK2135+#REF!+#REF!+#REF!+AF2135+AD2135+AC2135+AB2135+BL2135+AA2135+Z2135+Y2135+X2135+U2135+T2135+S2135+R2135+Q2135+P2135+O2135+N2135+M2135+L2135+K2135+J2135+I2135+H2135</f>
        <v>#REF!</v>
      </c>
    </row>
    <row r="2136" spans="1:70" hidden="1">
      <c r="A2136" s="6" t="s">
        <v>3205</v>
      </c>
      <c r="B2136" s="6" t="s">
        <v>3206</v>
      </c>
      <c r="C2136" s="6" t="s">
        <v>7</v>
      </c>
      <c r="D2136" s="6" t="s">
        <v>18</v>
      </c>
      <c r="E2136" s="6" t="s">
        <v>21</v>
      </c>
      <c r="F2136" s="6" t="s">
        <v>3120</v>
      </c>
      <c r="G2136" s="6"/>
      <c r="H2136" s="1"/>
      <c r="I2136" s="5"/>
      <c r="J2136" s="5"/>
      <c r="K2136" s="1"/>
      <c r="L2136" s="5"/>
      <c r="M2136" s="5"/>
      <c r="N2136" s="26"/>
      <c r="O2136" s="1"/>
      <c r="P2136" s="1"/>
      <c r="Q2136" s="1"/>
      <c r="R2136" s="1"/>
      <c r="S2136" s="1"/>
      <c r="T2136" s="1"/>
      <c r="U2136" s="1"/>
      <c r="V2136" s="5"/>
      <c r="W2136" s="5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37" t="e">
        <f>BQ2136+BP2136+BO2136+BN2136+BM2136+#REF!+#REF!+BG2136+BF2136+#REF!+BC2136+#REF!+#REF!+AY2136+#REF!+#REF!+#REF!+#REF!+AS2136+#REF!+#REF!+#REF!+#REF!+AM2136+AK2136+#REF!+#REF!+#REF!+AF2136+AD2136+AC2136+AB2136+BL2136+AA2136+Z2136+Y2136+X2136+U2136+T2136+S2136+R2136+Q2136+P2136+O2136+N2136+M2136+L2136+K2136+J2136+I2136+H2136</f>
        <v>#REF!</v>
      </c>
    </row>
    <row r="2137" spans="1:70" hidden="1">
      <c r="A2137" s="6" t="s">
        <v>3207</v>
      </c>
      <c r="B2137" s="6" t="s">
        <v>3208</v>
      </c>
      <c r="C2137" s="6" t="s">
        <v>7</v>
      </c>
      <c r="D2137" s="6" t="s">
        <v>18</v>
      </c>
      <c r="E2137" s="6" t="s">
        <v>21</v>
      </c>
      <c r="F2137" s="6" t="s">
        <v>3120</v>
      </c>
      <c r="G2137" s="6"/>
      <c r="H2137" s="1"/>
      <c r="I2137" s="5"/>
      <c r="J2137" s="5"/>
      <c r="K2137" s="1"/>
      <c r="L2137" s="5"/>
      <c r="M2137" s="5"/>
      <c r="N2137" s="26"/>
      <c r="O2137" s="1"/>
      <c r="P2137" s="1"/>
      <c r="Q2137" s="1"/>
      <c r="R2137" s="1"/>
      <c r="S2137" s="1"/>
      <c r="T2137" s="1"/>
      <c r="U2137" s="1"/>
      <c r="V2137" s="5"/>
      <c r="W2137" s="5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37" t="e">
        <f>BQ2137+BP2137+BO2137+BN2137+BM2137+#REF!+#REF!+BG2137+BF2137+#REF!+BC2137+#REF!+#REF!+AY2137+#REF!+#REF!+#REF!+#REF!+AS2137+#REF!+#REF!+#REF!+#REF!+AM2137+AK2137+#REF!+#REF!+#REF!+AF2137+AD2137+AC2137+AB2137+BL2137+AA2137+Z2137+Y2137+X2137+U2137+T2137+S2137+R2137+Q2137+P2137+O2137+N2137+M2137+L2137+K2137+J2137+I2137+H2137</f>
        <v>#REF!</v>
      </c>
    </row>
    <row r="2138" spans="1:70">
      <c r="A2138" s="7" t="s">
        <v>3209</v>
      </c>
      <c r="B2138" s="7" t="s">
        <v>3210</v>
      </c>
      <c r="C2138" s="7" t="s">
        <v>7</v>
      </c>
      <c r="D2138" s="7" t="s">
        <v>8180</v>
      </c>
      <c r="E2138" s="7" t="s">
        <v>28</v>
      </c>
      <c r="F2138" s="7" t="s">
        <v>3120</v>
      </c>
      <c r="G2138" s="25"/>
      <c r="H2138" s="1"/>
      <c r="I2138" s="1"/>
      <c r="J2138" s="5"/>
      <c r="K2138" s="1"/>
      <c r="L2138" s="5"/>
      <c r="M2138" s="1"/>
      <c r="N2138" s="26"/>
      <c r="O2138" s="1"/>
      <c r="P2138" s="1">
        <f>1000*435.690732</f>
        <v>435690.73200000002</v>
      </c>
      <c r="Q2138" s="1"/>
      <c r="R2138" s="1"/>
      <c r="S2138" s="1"/>
      <c r="T2138" s="1"/>
      <c r="U2138" s="1">
        <v>30500</v>
      </c>
      <c r="V2138" s="1"/>
      <c r="W2138" s="1">
        <f>1000*781.338283961579</f>
        <v>781338.28396157897</v>
      </c>
      <c r="X2138" s="1"/>
      <c r="Y2138" s="1"/>
      <c r="Z2138" s="1"/>
      <c r="AA2138" s="1"/>
      <c r="AB2138" s="1"/>
      <c r="AC2138" s="1"/>
      <c r="AD2138" s="1"/>
      <c r="AE2138" s="1"/>
      <c r="AF2138" s="1">
        <v>50000</v>
      </c>
      <c r="AG2138" s="1"/>
      <c r="AH2138" s="1"/>
      <c r="AI2138" s="1"/>
      <c r="AJ2138" s="1"/>
      <c r="AK2138" s="1">
        <f>1000*382.561</f>
        <v>382561</v>
      </c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>
        <v>11339</v>
      </c>
      <c r="AZ2138" s="1"/>
      <c r="BA2138" s="1"/>
      <c r="BB2138" s="1"/>
      <c r="BC2138" s="1">
        <v>105937</v>
      </c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37">
        <f>BQ2138+BP2138+BO2138+BN2138+BM2138+BG2138+BF2138+BC2138+AY2138+AS2138+AM2138+AL2138+AK2138+AF2138+AE2138+AD2138+AC2138+AB2138+BK2138+BL2138+AA2138+Z2138+Y2138+X2138+V2138+U2138+T2138+S2138+R2138+Q2138+P2138+O2138+N2138+M2138+L2138+K2138+J2138+I2138+H2138+G2138+AX2138+W2138</f>
        <v>1797366.015961579</v>
      </c>
    </row>
    <row r="2139" spans="1:70" hidden="1">
      <c r="A2139" s="6" t="s">
        <v>3211</v>
      </c>
      <c r="B2139" s="6" t="s">
        <v>3212</v>
      </c>
      <c r="C2139" s="6" t="s">
        <v>7</v>
      </c>
      <c r="D2139" s="6" t="s">
        <v>18</v>
      </c>
      <c r="E2139" s="6" t="s">
        <v>21</v>
      </c>
      <c r="F2139" s="6" t="s">
        <v>3120</v>
      </c>
      <c r="G2139" s="6"/>
      <c r="H2139" s="1"/>
      <c r="I2139" s="5"/>
      <c r="J2139" s="5"/>
      <c r="K2139" s="1"/>
      <c r="L2139" s="5"/>
      <c r="M2139" s="5"/>
      <c r="N2139" s="26"/>
      <c r="O2139" s="1"/>
      <c r="P2139" s="1"/>
      <c r="Q2139" s="1"/>
      <c r="R2139" s="1"/>
      <c r="S2139" s="1"/>
      <c r="T2139" s="1"/>
      <c r="U2139" s="1"/>
      <c r="V2139" s="5"/>
      <c r="W2139" s="5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37" t="e">
        <f>BQ2139+BP2139+BO2139+BN2139+BM2139+#REF!+#REF!+BG2139+BF2139+#REF!+BC2139+#REF!+#REF!+AY2139+#REF!+#REF!+#REF!+#REF!+AS2139+#REF!+#REF!+#REF!+#REF!+AM2139+AK2139+#REF!+#REF!+#REF!+AF2139+AD2139+AC2139+AB2139+BL2139+AA2139+Z2139+Y2139+X2139+U2139+T2139+S2139+R2139+Q2139+P2139+O2139+N2139+M2139+L2139+K2139+J2139+I2139+H2139</f>
        <v>#REF!</v>
      </c>
    </row>
    <row r="2140" spans="1:70" hidden="1">
      <c r="A2140" s="6" t="s">
        <v>3213</v>
      </c>
      <c r="B2140" s="6" t="s">
        <v>3214</v>
      </c>
      <c r="C2140" s="6" t="s">
        <v>7</v>
      </c>
      <c r="D2140" s="6" t="s">
        <v>18</v>
      </c>
      <c r="E2140" s="6" t="s">
        <v>21</v>
      </c>
      <c r="F2140" s="6" t="s">
        <v>3120</v>
      </c>
      <c r="G2140" s="6"/>
      <c r="H2140" s="1"/>
      <c r="I2140" s="5"/>
      <c r="J2140" s="5"/>
      <c r="K2140" s="1"/>
      <c r="L2140" s="5"/>
      <c r="M2140" s="5"/>
      <c r="N2140" s="26"/>
      <c r="O2140" s="1"/>
      <c r="P2140" s="1"/>
      <c r="Q2140" s="1"/>
      <c r="R2140" s="1"/>
      <c r="S2140" s="1"/>
      <c r="T2140" s="1"/>
      <c r="U2140" s="1"/>
      <c r="V2140" s="5"/>
      <c r="W2140" s="5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37" t="e">
        <f>BQ2140+BP2140+BO2140+BN2140+BM2140+#REF!+#REF!+BG2140+BF2140+#REF!+BC2140+#REF!+#REF!+AY2140+#REF!+#REF!+#REF!+#REF!+AS2140+#REF!+#REF!+#REF!+#REF!+AM2140+AK2140+#REF!+#REF!+#REF!+AF2140+AD2140+AC2140+AB2140+BL2140+AA2140+Z2140+Y2140+X2140+U2140+T2140+S2140+R2140+Q2140+P2140+O2140+N2140+M2140+L2140+K2140+J2140+I2140+H2140</f>
        <v>#REF!</v>
      </c>
    </row>
    <row r="2141" spans="1:70" hidden="1">
      <c r="A2141" s="6" t="s">
        <v>3215</v>
      </c>
      <c r="B2141" s="6" t="s">
        <v>3216</v>
      </c>
      <c r="C2141" s="6" t="s">
        <v>7</v>
      </c>
      <c r="D2141" s="6" t="s">
        <v>18</v>
      </c>
      <c r="E2141" s="6" t="s">
        <v>21</v>
      </c>
      <c r="F2141" s="6" t="s">
        <v>3120</v>
      </c>
      <c r="G2141" s="6"/>
      <c r="H2141" s="1"/>
      <c r="I2141" s="5"/>
      <c r="J2141" s="5"/>
      <c r="K2141" s="1"/>
      <c r="L2141" s="5"/>
      <c r="M2141" s="5"/>
      <c r="N2141" s="26"/>
      <c r="O2141" s="1"/>
      <c r="P2141" s="1"/>
      <c r="Q2141" s="1"/>
      <c r="R2141" s="1"/>
      <c r="S2141" s="1"/>
      <c r="T2141" s="1"/>
      <c r="U2141" s="1"/>
      <c r="V2141" s="5"/>
      <c r="W2141" s="5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37" t="e">
        <f>BQ2141+BP2141+BO2141+BN2141+BM2141+#REF!+#REF!+BG2141+BF2141+#REF!+BC2141+#REF!+#REF!+AY2141+#REF!+#REF!+#REF!+#REF!+AS2141+#REF!+#REF!+#REF!+#REF!+AM2141+AK2141+#REF!+#REF!+#REF!+AF2141+AD2141+AC2141+AB2141+BL2141+AA2141+Z2141+Y2141+X2141+U2141+T2141+S2141+R2141+Q2141+P2141+O2141+N2141+M2141+L2141+K2141+J2141+I2141+H2141</f>
        <v>#REF!</v>
      </c>
    </row>
    <row r="2142" spans="1:70" hidden="1">
      <c r="A2142" s="6" t="s">
        <v>3368</v>
      </c>
      <c r="B2142" s="6" t="s">
        <v>3369</v>
      </c>
      <c r="C2142" s="6" t="s">
        <v>151</v>
      </c>
      <c r="D2142" s="6"/>
      <c r="E2142" s="6" t="s">
        <v>152</v>
      </c>
      <c r="F2142" s="6" t="s">
        <v>3120</v>
      </c>
      <c r="G2142" s="6"/>
      <c r="H2142" s="1"/>
      <c r="I2142" s="5"/>
      <c r="J2142" s="5"/>
      <c r="K2142" s="1"/>
      <c r="L2142" s="5"/>
      <c r="M2142" s="5"/>
      <c r="N2142" s="26"/>
      <c r="O2142" s="1"/>
      <c r="P2142" s="1"/>
      <c r="Q2142" s="1"/>
      <c r="R2142" s="1"/>
      <c r="S2142" s="1"/>
      <c r="T2142" s="1"/>
      <c r="U2142" s="1"/>
      <c r="V2142" s="5"/>
      <c r="W2142" s="5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37" t="e">
        <f>BQ2142+BP2142+BO2142+BN2142+BM2142+#REF!+#REF!+BG2142+BF2142+#REF!+BC2142+#REF!+#REF!+AY2142+#REF!+#REF!+#REF!+#REF!+AS2142+#REF!+#REF!+#REF!+#REF!+AM2142+AK2142+#REF!+#REF!+#REF!+AF2142+AD2142+AC2142+AB2142+BL2142+AA2142+Z2142+Y2142+X2142+U2142+T2142+S2142+R2142+Q2142+P2142+O2142+N2142+M2142+L2142+K2142+J2142+I2142+H2142</f>
        <v>#REF!</v>
      </c>
    </row>
    <row r="2143" spans="1:70" hidden="1">
      <c r="A2143" s="6" t="s">
        <v>3370</v>
      </c>
      <c r="B2143" s="6" t="s">
        <v>4438</v>
      </c>
      <c r="C2143" s="6" t="s">
        <v>151</v>
      </c>
      <c r="D2143" s="6"/>
      <c r="E2143" s="6" t="s">
        <v>152</v>
      </c>
      <c r="F2143" s="6" t="s">
        <v>3120</v>
      </c>
      <c r="G2143" s="6"/>
      <c r="H2143" s="1"/>
      <c r="I2143" s="5"/>
      <c r="J2143" s="5"/>
      <c r="K2143" s="1"/>
      <c r="L2143" s="5"/>
      <c r="M2143" s="5"/>
      <c r="N2143" s="26"/>
      <c r="O2143" s="1"/>
      <c r="P2143" s="1"/>
      <c r="Q2143" s="1"/>
      <c r="R2143" s="1"/>
      <c r="S2143" s="1"/>
      <c r="T2143" s="1"/>
      <c r="U2143" s="1"/>
      <c r="V2143" s="5"/>
      <c r="W2143" s="5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37" t="e">
        <f>BQ2143+BP2143+BO2143+BN2143+BM2143+#REF!+#REF!+BG2143+BF2143+#REF!+BC2143+#REF!+#REF!+AY2143+#REF!+#REF!+#REF!+#REF!+AS2143+#REF!+#REF!+#REF!+#REF!+AM2143+AK2143+#REF!+#REF!+#REF!+AF2143+AD2143+AC2143+AB2143+BL2143+AA2143+Z2143+Y2143+X2143+U2143+T2143+S2143+R2143+Q2143+P2143+O2143+N2143+M2143+L2143+K2143+J2143+I2143+H2143</f>
        <v>#REF!</v>
      </c>
    </row>
    <row r="2144" spans="1:70" ht="15" hidden="1" customHeight="1">
      <c r="A2144" s="7" t="s">
        <v>3217</v>
      </c>
      <c r="B2144" s="7" t="s">
        <v>3218</v>
      </c>
      <c r="C2144" s="7" t="s">
        <v>7</v>
      </c>
      <c r="D2144" s="7" t="s">
        <v>8180</v>
      </c>
      <c r="E2144" s="7" t="s">
        <v>13</v>
      </c>
      <c r="F2144" s="7" t="s">
        <v>3120</v>
      </c>
      <c r="G2144" s="25"/>
      <c r="H2144" s="1"/>
      <c r="I2144" s="5"/>
      <c r="J2144" s="5"/>
      <c r="K2144" s="1"/>
      <c r="L2144" s="5"/>
      <c r="M2144" s="5"/>
      <c r="N2144" s="26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37">
        <f>BQ2144+BP2144+BO2144+BN2144+BM2144+BG2144+BF2144+BC2144+AY2144+AS2144+AM2144+AL2144+AK2144+AF2144+AE2144+AD2144+AC2144+AB2144+++BK2144+BL2144+AA2144+Z2144+Y2144+X2144+V2144+U2144+T2144+S2144+R2144+Q2144+P2144+O2144+N2144+M2144+L2144+K2144+J2144+I2144+H2144+G2144</f>
        <v>0</v>
      </c>
    </row>
    <row r="2145" spans="1:70" hidden="1">
      <c r="A2145" s="6" t="s">
        <v>3372</v>
      </c>
      <c r="B2145" s="6" t="s">
        <v>416</v>
      </c>
      <c r="C2145" s="6" t="s">
        <v>151</v>
      </c>
      <c r="D2145" s="6"/>
      <c r="E2145" s="6" t="s">
        <v>152</v>
      </c>
      <c r="F2145" s="6" t="s">
        <v>3120</v>
      </c>
      <c r="G2145" s="6"/>
      <c r="H2145" s="1"/>
      <c r="I2145" s="5"/>
      <c r="J2145" s="5"/>
      <c r="K2145" s="1"/>
      <c r="L2145" s="5"/>
      <c r="M2145" s="5"/>
      <c r="N2145" s="26"/>
      <c r="O2145" s="1"/>
      <c r="P2145" s="1"/>
      <c r="Q2145" s="1"/>
      <c r="R2145" s="1"/>
      <c r="S2145" s="1"/>
      <c r="T2145" s="1"/>
      <c r="U2145" s="1"/>
      <c r="V2145" s="5"/>
      <c r="W2145" s="5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37" t="e">
        <f>BQ2145+BP2145+BO2145+BN2145+BM2145+#REF!+#REF!+BG2145+BF2145+#REF!+BC2145+#REF!+#REF!+AY2145+#REF!+#REF!+#REF!+#REF!+AS2145+#REF!+#REF!+#REF!+#REF!+AM2145+AK2145+#REF!+#REF!+#REF!+AF2145+AD2145+AC2145+AB2145+BL2145+AA2145+Z2145+Y2145+X2145+U2145+T2145+S2145+R2145+Q2145+P2145+O2145+N2145+M2145+L2145+K2145+J2145+I2145+H2145</f>
        <v>#REF!</v>
      </c>
    </row>
    <row r="2146" spans="1:70">
      <c r="A2146" s="6" t="s">
        <v>3373</v>
      </c>
      <c r="B2146" s="6" t="s">
        <v>3374</v>
      </c>
      <c r="C2146" s="6" t="s">
        <v>151</v>
      </c>
      <c r="D2146" s="6"/>
      <c r="E2146" s="6" t="s">
        <v>152</v>
      </c>
      <c r="F2146" s="6" t="s">
        <v>3120</v>
      </c>
      <c r="G2146" s="6"/>
      <c r="H2146" s="1"/>
      <c r="I2146" s="5"/>
      <c r="J2146" s="5"/>
      <c r="K2146" s="1"/>
      <c r="L2146" s="5"/>
      <c r="M2146" s="5"/>
      <c r="N2146" s="26"/>
      <c r="O2146" s="1"/>
      <c r="P2146" s="1">
        <f>1000*28.500018</f>
        <v>28500.018</v>
      </c>
      <c r="Q2146" s="1"/>
      <c r="R2146" s="1"/>
      <c r="S2146" s="1"/>
      <c r="T2146" s="1"/>
      <c r="U2146" s="1"/>
      <c r="V2146" s="5"/>
      <c r="W2146" s="5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37">
        <f>BQ2146+BP2146+BO2146+BN2146+BM2146+BG2146+BF2146+BC2146+AY2146+AS2146+AM2146+AL2146+AK2146+AF2146+AE2146+AD2146+AC2146+AB2146+BK2146+BL2146+AA2146+Z2146+Y2146+X2146+V2146+U2146+T2146+S2146+R2146+Q2146+P2146+O2146+N2146+M2146+L2146+K2146+J2146+I2146+H2146+G2146+AX2146+W2146</f>
        <v>28500.018</v>
      </c>
    </row>
    <row r="2147" spans="1:70" hidden="1">
      <c r="A2147" s="6" t="s">
        <v>3375</v>
      </c>
      <c r="B2147" s="6" t="s">
        <v>3376</v>
      </c>
      <c r="C2147" s="6" t="s">
        <v>151</v>
      </c>
      <c r="D2147" s="6"/>
      <c r="E2147" s="6" t="s">
        <v>152</v>
      </c>
      <c r="F2147" s="6" t="s">
        <v>3120</v>
      </c>
      <c r="G2147" s="6"/>
      <c r="H2147" s="1"/>
      <c r="I2147" s="5"/>
      <c r="J2147" s="5"/>
      <c r="K2147" s="1"/>
      <c r="L2147" s="5"/>
      <c r="M2147" s="5"/>
      <c r="N2147" s="26"/>
      <c r="O2147" s="1"/>
      <c r="P2147" s="1"/>
      <c r="Q2147" s="1"/>
      <c r="R2147" s="1"/>
      <c r="S2147" s="1"/>
      <c r="T2147" s="1"/>
      <c r="U2147" s="1"/>
      <c r="V2147" s="5"/>
      <c r="W2147" s="5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37" t="e">
        <f>BQ2147+BP2147+BO2147+BN2147+BM2147+#REF!+#REF!+BG2147+BF2147+#REF!+BC2147+#REF!+#REF!+AY2147+#REF!+#REF!+#REF!+#REF!+AS2147+#REF!+#REF!+#REF!+#REF!+AM2147+AK2147+#REF!+#REF!+#REF!+AF2147+AD2147+AC2147+AB2147+BL2147+AA2147+Z2147+Y2147+X2147+U2147+T2147+S2147+R2147+Q2147+P2147+O2147+N2147+M2147+L2147+K2147+J2147+I2147+H2147</f>
        <v>#REF!</v>
      </c>
    </row>
    <row r="2148" spans="1:70" hidden="1">
      <c r="A2148" s="6" t="s">
        <v>3377</v>
      </c>
      <c r="B2148" s="6" t="s">
        <v>3378</v>
      </c>
      <c r="C2148" s="6" t="s">
        <v>151</v>
      </c>
      <c r="D2148" s="6"/>
      <c r="E2148" s="6" t="s">
        <v>152</v>
      </c>
      <c r="F2148" s="6" t="s">
        <v>3120</v>
      </c>
      <c r="G2148" s="6"/>
      <c r="H2148" s="1"/>
      <c r="I2148" s="5"/>
      <c r="J2148" s="5"/>
      <c r="K2148" s="1"/>
      <c r="L2148" s="5"/>
      <c r="M2148" s="5"/>
      <c r="N2148" s="26"/>
      <c r="O2148" s="1"/>
      <c r="P2148" s="1"/>
      <c r="Q2148" s="1"/>
      <c r="R2148" s="1"/>
      <c r="S2148" s="1"/>
      <c r="T2148" s="1"/>
      <c r="U2148" s="1"/>
      <c r="V2148" s="5"/>
      <c r="W2148" s="5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37" t="e">
        <f>BQ2148+BP2148+BO2148+BN2148+BM2148+#REF!+#REF!+BG2148+BF2148+#REF!+BC2148+#REF!+#REF!+AY2148+#REF!+#REF!+#REF!+#REF!+AS2148+#REF!+#REF!+#REF!+#REF!+AM2148+AK2148+#REF!+#REF!+#REF!+AF2148+AD2148+AC2148+AB2148+BL2148+AA2148+Z2148+Y2148+X2148+U2148+T2148+S2148+R2148+Q2148+P2148+O2148+N2148+M2148+L2148+K2148+J2148+I2148+H2148</f>
        <v>#REF!</v>
      </c>
    </row>
    <row r="2149" spans="1:70" hidden="1">
      <c r="A2149" s="6" t="s">
        <v>3379</v>
      </c>
      <c r="B2149" s="6" t="s">
        <v>3380</v>
      </c>
      <c r="C2149" s="6" t="s">
        <v>151</v>
      </c>
      <c r="D2149" s="6"/>
      <c r="E2149" s="6" t="s">
        <v>152</v>
      </c>
      <c r="F2149" s="6" t="s">
        <v>3120</v>
      </c>
      <c r="G2149" s="6"/>
      <c r="H2149" s="1"/>
      <c r="I2149" s="5"/>
      <c r="J2149" s="5"/>
      <c r="K2149" s="1"/>
      <c r="L2149" s="5"/>
      <c r="M2149" s="5"/>
      <c r="N2149" s="26"/>
      <c r="O2149" s="1"/>
      <c r="P2149" s="1"/>
      <c r="Q2149" s="1"/>
      <c r="R2149" s="1"/>
      <c r="S2149" s="1"/>
      <c r="T2149" s="1"/>
      <c r="U2149" s="1"/>
      <c r="V2149" s="5"/>
      <c r="W2149" s="5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37" t="e">
        <f>BQ2149+BP2149+BO2149+BN2149+BM2149+#REF!+#REF!+BG2149+BF2149+#REF!+BC2149+#REF!+#REF!+AY2149+#REF!+#REF!+#REF!+#REF!+AS2149+#REF!+#REF!+#REF!+#REF!+AM2149+AK2149+#REF!+#REF!+#REF!+AF2149+AD2149+AC2149+AB2149+BL2149+AA2149+Z2149+Y2149+X2149+U2149+T2149+S2149+R2149+Q2149+P2149+O2149+N2149+M2149+L2149+K2149+J2149+I2149+H2149</f>
        <v>#REF!</v>
      </c>
    </row>
    <row r="2150" spans="1:70" hidden="1">
      <c r="A2150" s="6" t="s">
        <v>3381</v>
      </c>
      <c r="B2150" s="6" t="s">
        <v>3382</v>
      </c>
      <c r="C2150" s="6" t="s">
        <v>151</v>
      </c>
      <c r="D2150" s="6"/>
      <c r="E2150" s="6" t="s">
        <v>152</v>
      </c>
      <c r="F2150" s="6" t="s">
        <v>3120</v>
      </c>
      <c r="G2150" s="6"/>
      <c r="H2150" s="1"/>
      <c r="I2150" s="5"/>
      <c r="J2150" s="5"/>
      <c r="K2150" s="1"/>
      <c r="L2150" s="5"/>
      <c r="M2150" s="5"/>
      <c r="N2150" s="26"/>
      <c r="O2150" s="1"/>
      <c r="P2150" s="1"/>
      <c r="Q2150" s="1"/>
      <c r="R2150" s="1"/>
      <c r="S2150" s="1"/>
      <c r="T2150" s="1"/>
      <c r="U2150" s="1"/>
      <c r="V2150" s="5"/>
      <c r="W2150" s="5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37" t="e">
        <f>BQ2150+BP2150+BO2150+BN2150+BM2150+#REF!+#REF!+BG2150+BF2150+#REF!+BC2150+#REF!+#REF!+AY2150+#REF!+#REF!+#REF!+#REF!+AS2150+#REF!+#REF!+#REF!+#REF!+AM2150+AK2150+#REF!+#REF!+#REF!+AF2150+AD2150+AC2150+AB2150+BL2150+AA2150+Z2150+Y2150+X2150+U2150+T2150+S2150+R2150+Q2150+P2150+O2150+N2150+M2150+L2150+K2150+J2150+I2150+H2150</f>
        <v>#REF!</v>
      </c>
    </row>
    <row r="2151" spans="1:70" hidden="1">
      <c r="A2151" s="6" t="s">
        <v>6820</v>
      </c>
      <c r="B2151" s="6" t="s">
        <v>7877</v>
      </c>
      <c r="C2151" s="6" t="s">
        <v>151</v>
      </c>
      <c r="D2151" s="6"/>
      <c r="E2151" s="6" t="s">
        <v>8192</v>
      </c>
      <c r="F2151" s="6" t="s">
        <v>3120</v>
      </c>
      <c r="G2151" s="6"/>
      <c r="H2151" s="1"/>
      <c r="I2151" s="5"/>
      <c r="J2151" s="5"/>
      <c r="K2151" s="1"/>
      <c r="L2151" s="5"/>
      <c r="M2151" s="5"/>
      <c r="N2151" s="26"/>
      <c r="O2151" s="1"/>
      <c r="P2151" s="1"/>
      <c r="Q2151" s="1"/>
      <c r="R2151" s="1"/>
      <c r="S2151" s="1"/>
      <c r="T2151" s="1"/>
      <c r="U2151" s="1"/>
      <c r="V2151" s="5"/>
      <c r="W2151" s="5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37" t="e">
        <f>BQ2151+BP2151+BO2151+BN2151+BM2151+#REF!+#REF!+BG2151+BF2151+#REF!+BC2151+#REF!+#REF!+AY2151+#REF!+#REF!+#REF!+#REF!+AS2151+#REF!+#REF!+#REF!+#REF!+AM2151+AK2151+#REF!+#REF!+#REF!+AF2151+AD2151+AC2151+AB2151+BL2151+AA2151+Z2151+Y2151+X2151+U2151+T2151+S2151+R2151+Q2151+P2151+O2151+N2151+M2151+L2151+K2151+J2151+I2151+H2151</f>
        <v>#REF!</v>
      </c>
    </row>
    <row r="2152" spans="1:70" hidden="1">
      <c r="A2152" s="6" t="s">
        <v>6821</v>
      </c>
      <c r="B2152" s="6" t="s">
        <v>7878</v>
      </c>
      <c r="C2152" s="6" t="s">
        <v>151</v>
      </c>
      <c r="D2152" s="6"/>
      <c r="E2152" s="6" t="s">
        <v>8192</v>
      </c>
      <c r="F2152" s="6" t="s">
        <v>3120</v>
      </c>
      <c r="G2152" s="6"/>
      <c r="H2152" s="1"/>
      <c r="I2152" s="5"/>
      <c r="J2152" s="5"/>
      <c r="K2152" s="1"/>
      <c r="L2152" s="5"/>
      <c r="M2152" s="5"/>
      <c r="N2152" s="26"/>
      <c r="O2152" s="1"/>
      <c r="P2152" s="1"/>
      <c r="Q2152" s="1"/>
      <c r="R2152" s="1"/>
      <c r="S2152" s="1"/>
      <c r="T2152" s="1"/>
      <c r="U2152" s="1"/>
      <c r="V2152" s="5"/>
      <c r="W2152" s="5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37" t="e">
        <f>BQ2152+BP2152+BO2152+BN2152+BM2152+#REF!+#REF!+BG2152+BF2152+#REF!+BC2152+#REF!+#REF!+AY2152+#REF!+#REF!+#REF!+#REF!+AS2152+#REF!+#REF!+#REF!+#REF!+AM2152+AK2152+#REF!+#REF!+#REF!+AF2152+AD2152+AC2152+AB2152+BL2152+AA2152+Z2152+Y2152+X2152+U2152+T2152+S2152+R2152+Q2152+P2152+O2152+N2152+M2152+L2152+K2152+J2152+I2152+H2152</f>
        <v>#REF!</v>
      </c>
    </row>
    <row r="2153" spans="1:70" hidden="1">
      <c r="A2153" s="6" t="s">
        <v>6822</v>
      </c>
      <c r="B2153" s="6" t="s">
        <v>7879</v>
      </c>
      <c r="C2153" s="6" t="s">
        <v>151</v>
      </c>
      <c r="D2153" s="6"/>
      <c r="E2153" s="6" t="s">
        <v>8192</v>
      </c>
      <c r="F2153" s="6" t="s">
        <v>3120</v>
      </c>
      <c r="G2153" s="6"/>
      <c r="H2153" s="1"/>
      <c r="I2153" s="5"/>
      <c r="J2153" s="5"/>
      <c r="K2153" s="1"/>
      <c r="L2153" s="5"/>
      <c r="M2153" s="5"/>
      <c r="N2153" s="26"/>
      <c r="O2153" s="1"/>
      <c r="P2153" s="1"/>
      <c r="Q2153" s="1"/>
      <c r="R2153" s="1"/>
      <c r="S2153" s="1"/>
      <c r="T2153" s="1"/>
      <c r="U2153" s="1"/>
      <c r="V2153" s="5"/>
      <c r="W2153" s="5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37" t="e">
        <f>BQ2153+BP2153+BO2153+BN2153+BM2153+#REF!+#REF!+BG2153+BF2153+#REF!+BC2153+#REF!+#REF!+AY2153+#REF!+#REF!+#REF!+#REF!+AS2153+#REF!+#REF!+#REF!+#REF!+AM2153+AK2153+#REF!+#REF!+#REF!+AF2153+AD2153+AC2153+AB2153+BL2153+AA2153+Z2153+Y2153+X2153+U2153+T2153+S2153+R2153+Q2153+P2153+O2153+N2153+M2153+L2153+K2153+J2153+I2153+H2153</f>
        <v>#REF!</v>
      </c>
    </row>
    <row r="2154" spans="1:70" hidden="1">
      <c r="A2154" s="6" t="s">
        <v>6823</v>
      </c>
      <c r="B2154" s="6" t="s">
        <v>2034</v>
      </c>
      <c r="C2154" s="6" t="s">
        <v>151</v>
      </c>
      <c r="D2154" s="6"/>
      <c r="E2154" s="6" t="s">
        <v>8192</v>
      </c>
      <c r="F2154" s="6" t="s">
        <v>3120</v>
      </c>
      <c r="G2154" s="6"/>
      <c r="H2154" s="1"/>
      <c r="I2154" s="5"/>
      <c r="J2154" s="5"/>
      <c r="K2154" s="1"/>
      <c r="L2154" s="5"/>
      <c r="M2154" s="5"/>
      <c r="N2154" s="26"/>
      <c r="O2154" s="1"/>
      <c r="P2154" s="1"/>
      <c r="Q2154" s="1"/>
      <c r="R2154" s="1"/>
      <c r="S2154" s="1"/>
      <c r="T2154" s="1"/>
      <c r="U2154" s="1"/>
      <c r="V2154" s="5"/>
      <c r="W2154" s="5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37" t="e">
        <f>BQ2154+BP2154+BO2154+BN2154+BM2154+#REF!+#REF!+BG2154+BF2154+#REF!+BC2154+#REF!+#REF!+AY2154+#REF!+#REF!+#REF!+#REF!+AS2154+#REF!+#REF!+#REF!+#REF!+AM2154+AK2154+#REF!+#REF!+#REF!+AF2154+AD2154+AC2154+AB2154+BL2154+AA2154+Z2154+Y2154+X2154+U2154+T2154+S2154+R2154+Q2154+P2154+O2154+N2154+M2154+L2154+K2154+J2154+I2154+H2154</f>
        <v>#REF!</v>
      </c>
    </row>
    <row r="2155" spans="1:70" hidden="1">
      <c r="A2155" s="6" t="s">
        <v>6824</v>
      </c>
      <c r="B2155" s="6" t="s">
        <v>6825</v>
      </c>
      <c r="C2155" s="6" t="s">
        <v>151</v>
      </c>
      <c r="D2155" s="6"/>
      <c r="E2155" s="6" t="s">
        <v>8186</v>
      </c>
      <c r="F2155" s="6" t="s">
        <v>3120</v>
      </c>
      <c r="G2155" s="6"/>
      <c r="H2155" s="1"/>
      <c r="I2155" s="5"/>
      <c r="J2155" s="5"/>
      <c r="K2155" s="1"/>
      <c r="L2155" s="5"/>
      <c r="M2155" s="5"/>
      <c r="N2155" s="26"/>
      <c r="O2155" s="1"/>
      <c r="P2155" s="1"/>
      <c r="Q2155" s="1"/>
      <c r="R2155" s="1"/>
      <c r="S2155" s="1"/>
      <c r="T2155" s="1"/>
      <c r="U2155" s="1"/>
      <c r="V2155" s="5"/>
      <c r="W2155" s="5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37" t="e">
        <f>BQ2155+BP2155+BO2155+BN2155+BM2155+#REF!+#REF!+BG2155+BF2155+#REF!+BC2155+#REF!+#REF!+AY2155+#REF!+#REF!+#REF!+#REF!+AS2155+#REF!+#REF!+#REF!+#REF!+AM2155+AK2155+#REF!+#REF!+#REF!+AF2155+AD2155+AC2155+AB2155+BL2155+AA2155+Z2155+Y2155+X2155+U2155+T2155+S2155+R2155+Q2155+P2155+O2155+N2155+M2155+L2155+K2155+J2155+I2155+H2155</f>
        <v>#REF!</v>
      </c>
    </row>
    <row r="2156" spans="1:70" hidden="1">
      <c r="A2156" s="6" t="s">
        <v>6826</v>
      </c>
      <c r="B2156" s="6" t="s">
        <v>7880</v>
      </c>
      <c r="C2156" s="6" t="s">
        <v>151</v>
      </c>
      <c r="D2156" s="6"/>
      <c r="E2156" s="6" t="s">
        <v>8186</v>
      </c>
      <c r="F2156" s="6" t="s">
        <v>3120</v>
      </c>
      <c r="G2156" s="6"/>
      <c r="H2156" s="1"/>
      <c r="I2156" s="5"/>
      <c r="J2156" s="5"/>
      <c r="K2156" s="1"/>
      <c r="L2156" s="5"/>
      <c r="M2156" s="5"/>
      <c r="N2156" s="26"/>
      <c r="O2156" s="1"/>
      <c r="P2156" s="1"/>
      <c r="Q2156" s="1"/>
      <c r="R2156" s="1"/>
      <c r="S2156" s="1"/>
      <c r="T2156" s="1"/>
      <c r="U2156" s="1"/>
      <c r="V2156" s="5"/>
      <c r="W2156" s="5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37" t="e">
        <f>BQ2156+BP2156+BO2156+BN2156+BM2156+#REF!+#REF!+BG2156+BF2156+#REF!+BC2156+#REF!+#REF!+AY2156+#REF!+#REF!+#REF!+#REF!+AS2156+#REF!+#REF!+#REF!+#REF!+AM2156+AK2156+#REF!+#REF!+#REF!+AF2156+AD2156+AC2156+AB2156+BL2156+AA2156+Z2156+Y2156+X2156+U2156+T2156+S2156+R2156+Q2156+P2156+O2156+N2156+M2156+L2156+K2156+J2156+I2156+H2156</f>
        <v>#REF!</v>
      </c>
    </row>
    <row r="2157" spans="1:70" hidden="1">
      <c r="A2157" s="6" t="s">
        <v>3383</v>
      </c>
      <c r="B2157" s="6" t="s">
        <v>3384</v>
      </c>
      <c r="C2157" s="6" t="s">
        <v>151</v>
      </c>
      <c r="D2157" s="6"/>
      <c r="E2157" s="6" t="s">
        <v>152</v>
      </c>
      <c r="F2157" s="6" t="s">
        <v>3120</v>
      </c>
      <c r="G2157" s="6"/>
      <c r="H2157" s="1"/>
      <c r="I2157" s="5"/>
      <c r="J2157" s="5"/>
      <c r="K2157" s="1"/>
      <c r="L2157" s="5"/>
      <c r="M2157" s="5"/>
      <c r="N2157" s="26"/>
      <c r="O2157" s="1"/>
      <c r="P2157" s="1"/>
      <c r="Q2157" s="1"/>
      <c r="R2157" s="1"/>
      <c r="S2157" s="1"/>
      <c r="T2157" s="1"/>
      <c r="U2157" s="1"/>
      <c r="V2157" s="5"/>
      <c r="W2157" s="5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37" t="e">
        <f>BQ2157+BP2157+BO2157+BN2157+BM2157+#REF!+#REF!+BG2157+BF2157+#REF!+BC2157+#REF!+#REF!+AY2157+#REF!+#REF!+#REF!+#REF!+AS2157+#REF!+#REF!+#REF!+#REF!+AM2157+AK2157+#REF!+#REF!+#REF!+AF2157+AD2157+AC2157+AB2157+BL2157+AA2157+Z2157+Y2157+X2157+U2157+T2157+S2157+R2157+Q2157+P2157+O2157+N2157+M2157+L2157+K2157+J2157+I2157+H2157</f>
        <v>#REF!</v>
      </c>
    </row>
    <row r="2158" spans="1:70" hidden="1">
      <c r="A2158" s="6" t="s">
        <v>6827</v>
      </c>
      <c r="B2158" s="6" t="s">
        <v>7881</v>
      </c>
      <c r="C2158" s="6" t="s">
        <v>151</v>
      </c>
      <c r="D2158" s="6"/>
      <c r="E2158" s="6" t="s">
        <v>8186</v>
      </c>
      <c r="F2158" s="6" t="s">
        <v>3120</v>
      </c>
      <c r="G2158" s="6"/>
      <c r="H2158" s="1"/>
      <c r="I2158" s="5"/>
      <c r="J2158" s="5"/>
      <c r="K2158" s="1"/>
      <c r="L2158" s="5"/>
      <c r="M2158" s="5"/>
      <c r="N2158" s="26"/>
      <c r="O2158" s="1"/>
      <c r="P2158" s="1"/>
      <c r="Q2158" s="1"/>
      <c r="R2158" s="1"/>
      <c r="S2158" s="1"/>
      <c r="T2158" s="1"/>
      <c r="U2158" s="1"/>
      <c r="V2158" s="5"/>
      <c r="W2158" s="5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37" t="e">
        <f>BQ2158+BP2158+BO2158+BN2158+BM2158+#REF!+#REF!+BG2158+BF2158+#REF!+BC2158+#REF!+#REF!+AY2158+#REF!+#REF!+#REF!+#REF!+AS2158+#REF!+#REF!+#REF!+#REF!+AM2158+AK2158+#REF!+#REF!+#REF!+AF2158+AD2158+AC2158+AB2158+BL2158+AA2158+Z2158+Y2158+X2158+U2158+T2158+S2158+R2158+Q2158+P2158+O2158+N2158+M2158+L2158+K2158+J2158+I2158+H2158</f>
        <v>#REF!</v>
      </c>
    </row>
    <row r="2159" spans="1:70" hidden="1">
      <c r="A2159" s="6" t="s">
        <v>6828</v>
      </c>
      <c r="B2159" s="6" t="s">
        <v>7882</v>
      </c>
      <c r="C2159" s="6" t="s">
        <v>151</v>
      </c>
      <c r="D2159" s="6"/>
      <c r="E2159" s="6" t="s">
        <v>8192</v>
      </c>
      <c r="F2159" s="6" t="s">
        <v>3120</v>
      </c>
      <c r="G2159" s="6"/>
      <c r="H2159" s="1"/>
      <c r="I2159" s="5"/>
      <c r="J2159" s="5"/>
      <c r="K2159" s="1"/>
      <c r="L2159" s="5"/>
      <c r="M2159" s="5"/>
      <c r="N2159" s="26"/>
      <c r="O2159" s="1"/>
      <c r="P2159" s="1"/>
      <c r="Q2159" s="1"/>
      <c r="R2159" s="1"/>
      <c r="S2159" s="1"/>
      <c r="T2159" s="1"/>
      <c r="U2159" s="1"/>
      <c r="V2159" s="5"/>
      <c r="W2159" s="5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37" t="e">
        <f>BQ2159+BP2159+BO2159+BN2159+BM2159+#REF!+#REF!+BG2159+BF2159+#REF!+BC2159+#REF!+#REF!+AY2159+#REF!+#REF!+#REF!+#REF!+AS2159+#REF!+#REF!+#REF!+#REF!+AM2159+AK2159+#REF!+#REF!+#REF!+AF2159+AD2159+AC2159+AB2159+BL2159+AA2159+Z2159+Y2159+X2159+U2159+T2159+S2159+R2159+Q2159+P2159+O2159+N2159+M2159+L2159+K2159+J2159+I2159+H2159</f>
        <v>#REF!</v>
      </c>
    </row>
    <row r="2160" spans="1:70" hidden="1">
      <c r="A2160" s="6" t="s">
        <v>3219</v>
      </c>
      <c r="B2160" s="6" t="s">
        <v>3220</v>
      </c>
      <c r="C2160" s="6" t="s">
        <v>7</v>
      </c>
      <c r="D2160" s="6" t="s">
        <v>8180</v>
      </c>
      <c r="E2160" s="6" t="s">
        <v>13</v>
      </c>
      <c r="F2160" s="6" t="s">
        <v>3120</v>
      </c>
      <c r="G2160" s="6"/>
      <c r="H2160" s="1"/>
      <c r="I2160" s="5"/>
      <c r="J2160" s="5"/>
      <c r="K2160" s="1"/>
      <c r="L2160" s="5"/>
      <c r="M2160" s="5"/>
      <c r="N2160" s="26"/>
      <c r="O2160" s="1"/>
      <c r="P2160" s="1"/>
      <c r="Q2160" s="1"/>
      <c r="R2160" s="1"/>
      <c r="S2160" s="1"/>
      <c r="T2160" s="1"/>
      <c r="U2160" s="1"/>
      <c r="V2160" s="5"/>
      <c r="W2160" s="5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37">
        <f>BQ2160+BP2160+BO2160+BN2160+BM2160+BG2160+BF2160+BC2160+AY2160+AS2160+AM2160+AL2160+AK2160+AF2160+AE2160+AD2160+AC2160+AB2160+++BK2160+BL2160+AA2160+Z2160+Y2160+X2160+V2160+U2160+T2160+S2160+R2160+Q2160+P2160+O2160+N2160+M2160+L2160+K2160+J2160+I2160+H2160+G2160</f>
        <v>0</v>
      </c>
    </row>
    <row r="2161" spans="1:70" hidden="1">
      <c r="A2161" s="6" t="s">
        <v>6829</v>
      </c>
      <c r="B2161" s="6" t="s">
        <v>7883</v>
      </c>
      <c r="C2161" s="6" t="s">
        <v>151</v>
      </c>
      <c r="D2161" s="6"/>
      <c r="E2161" s="6" t="s">
        <v>8186</v>
      </c>
      <c r="F2161" s="6" t="s">
        <v>3120</v>
      </c>
      <c r="G2161" s="6"/>
      <c r="H2161" s="1"/>
      <c r="I2161" s="5"/>
      <c r="J2161" s="5"/>
      <c r="K2161" s="1"/>
      <c r="L2161" s="5"/>
      <c r="M2161" s="5"/>
      <c r="N2161" s="26"/>
      <c r="O2161" s="1"/>
      <c r="P2161" s="1"/>
      <c r="Q2161" s="1"/>
      <c r="R2161" s="1"/>
      <c r="S2161" s="1"/>
      <c r="T2161" s="1"/>
      <c r="U2161" s="1"/>
      <c r="V2161" s="5"/>
      <c r="W2161" s="5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37" t="e">
        <f>BQ2161+BP2161+BO2161+BN2161+BM2161+#REF!+#REF!+BG2161+BF2161+#REF!+BC2161+#REF!+#REF!+AY2161+#REF!+#REF!+#REF!+#REF!+AS2161+#REF!+#REF!+#REF!+#REF!+AM2161+AK2161+#REF!+#REF!+#REF!+AF2161+AD2161+AC2161+AB2161+BL2161+AA2161+Z2161+Y2161+X2161+U2161+T2161+S2161+R2161+Q2161+P2161+O2161+N2161+M2161+L2161+K2161+J2161+I2161+H2161</f>
        <v>#REF!</v>
      </c>
    </row>
    <row r="2162" spans="1:70" hidden="1">
      <c r="A2162" s="6" t="s">
        <v>3221</v>
      </c>
      <c r="B2162" s="6" t="s">
        <v>3222</v>
      </c>
      <c r="C2162" s="6" t="s">
        <v>7</v>
      </c>
      <c r="D2162" s="6" t="s">
        <v>67</v>
      </c>
      <c r="E2162" s="6" t="s">
        <v>67</v>
      </c>
      <c r="F2162" s="6" t="s">
        <v>3120</v>
      </c>
      <c r="G2162" s="6"/>
      <c r="H2162" s="1"/>
      <c r="I2162" s="5"/>
      <c r="J2162" s="5"/>
      <c r="K2162" s="1"/>
      <c r="L2162" s="5"/>
      <c r="M2162" s="5"/>
      <c r="N2162" s="26"/>
      <c r="O2162" s="1"/>
      <c r="P2162" s="1"/>
      <c r="Q2162" s="1"/>
      <c r="R2162" s="1"/>
      <c r="S2162" s="1"/>
      <c r="T2162" s="1"/>
      <c r="U2162" s="1"/>
      <c r="V2162" s="5"/>
      <c r="W2162" s="5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37" t="e">
        <f>BQ2162+BP2162+BO2162+BN2162+BM2162+#REF!+#REF!+BG2162+BF2162+#REF!+BC2162+#REF!+#REF!+AY2162+#REF!+#REF!+#REF!+#REF!+AS2162+#REF!+#REF!+#REF!+#REF!+AM2162+AK2162+#REF!+#REF!+#REF!+AF2162+AD2162+AC2162+AB2162+BL2162+AA2162+Z2162+Y2162+X2162+U2162+T2162+S2162+R2162+Q2162+P2162+O2162+N2162+M2162+L2162+K2162+J2162+I2162+H2162</f>
        <v>#REF!</v>
      </c>
    </row>
    <row r="2163" spans="1:70" hidden="1">
      <c r="A2163" s="6" t="s">
        <v>3223</v>
      </c>
      <c r="B2163" s="6" t="s">
        <v>3224</v>
      </c>
      <c r="C2163" s="6" t="s">
        <v>7</v>
      </c>
      <c r="D2163" s="6" t="s">
        <v>18</v>
      </c>
      <c r="E2163" s="6" t="s">
        <v>13</v>
      </c>
      <c r="F2163" s="6" t="s">
        <v>3120</v>
      </c>
      <c r="G2163" s="6"/>
      <c r="H2163" s="1"/>
      <c r="I2163" s="5"/>
      <c r="J2163" s="5"/>
      <c r="K2163" s="1"/>
      <c r="L2163" s="5"/>
      <c r="M2163" s="5"/>
      <c r="N2163" s="26"/>
      <c r="O2163" s="1"/>
      <c r="P2163" s="1"/>
      <c r="Q2163" s="1"/>
      <c r="R2163" s="1"/>
      <c r="S2163" s="1"/>
      <c r="T2163" s="1"/>
      <c r="U2163" s="1"/>
      <c r="V2163" s="5"/>
      <c r="W2163" s="5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37" t="e">
        <f>BQ2163+BP2163+BO2163+BN2163+BM2163+#REF!+#REF!+BG2163+BF2163+#REF!+BC2163+#REF!+#REF!+AY2163+#REF!+#REF!+#REF!+#REF!+AS2163+#REF!+#REF!+#REF!+#REF!+AM2163+AK2163+#REF!+#REF!+#REF!+AF2163+AD2163+AC2163+AB2163+BL2163+AA2163+Z2163+Y2163+X2163+U2163+T2163+S2163+R2163+Q2163+P2163+O2163+N2163+M2163+L2163+K2163+J2163+I2163+H2163</f>
        <v>#REF!</v>
      </c>
    </row>
    <row r="2164" spans="1:70" hidden="1">
      <c r="A2164" s="6" t="s">
        <v>7222</v>
      </c>
      <c r="B2164" s="6" t="s">
        <v>7421</v>
      </c>
      <c r="C2164" s="6" t="s">
        <v>7</v>
      </c>
      <c r="D2164" s="6" t="s">
        <v>8180</v>
      </c>
      <c r="E2164" s="6" t="s">
        <v>8198</v>
      </c>
      <c r="F2164" s="6" t="s">
        <v>3120</v>
      </c>
      <c r="G2164" s="6"/>
      <c r="H2164" s="1"/>
      <c r="I2164" s="5"/>
      <c r="J2164" s="5"/>
      <c r="K2164" s="1"/>
      <c r="L2164" s="5"/>
      <c r="M2164" s="5"/>
      <c r="N2164" s="26"/>
      <c r="O2164" s="1"/>
      <c r="P2164" s="1"/>
      <c r="Q2164" s="1"/>
      <c r="R2164" s="1"/>
      <c r="S2164" s="1"/>
      <c r="T2164" s="1"/>
      <c r="U2164" s="1"/>
      <c r="V2164" s="5"/>
      <c r="W2164" s="5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37" t="e">
        <f>BQ2164+BP2164+BO2164+BN2164+BM2164+#REF!+#REF!+BG2164+BF2164+#REF!+BC2164+#REF!+#REF!+AY2164+#REF!+#REF!+#REF!+#REF!+AS2164+#REF!+#REF!+#REF!+#REF!+AM2164+AK2164+#REF!+#REF!+#REF!+AF2164+AD2164+AC2164+AB2164+BL2164+AA2164+Z2164+Y2164+X2164+U2164+T2164+S2164+R2164+Q2164+P2164+O2164+N2164+M2164+L2164+K2164+J2164+I2164+H2164</f>
        <v>#REF!</v>
      </c>
    </row>
    <row r="2165" spans="1:70" hidden="1">
      <c r="A2165" s="6" t="s">
        <v>3225</v>
      </c>
      <c r="B2165" s="6" t="s">
        <v>3226</v>
      </c>
      <c r="C2165" s="6" t="s">
        <v>7</v>
      </c>
      <c r="D2165" s="6" t="s">
        <v>67</v>
      </c>
      <c r="E2165" s="6" t="s">
        <v>67</v>
      </c>
      <c r="F2165" s="6" t="s">
        <v>3120</v>
      </c>
      <c r="G2165" s="6"/>
      <c r="H2165" s="1"/>
      <c r="I2165" s="5"/>
      <c r="J2165" s="5"/>
      <c r="K2165" s="1"/>
      <c r="L2165" s="5"/>
      <c r="M2165" s="5"/>
      <c r="N2165" s="26"/>
      <c r="O2165" s="1"/>
      <c r="P2165" s="1"/>
      <c r="Q2165" s="1"/>
      <c r="R2165" s="1"/>
      <c r="S2165" s="1"/>
      <c r="T2165" s="1"/>
      <c r="U2165" s="1"/>
      <c r="V2165" s="5"/>
      <c r="W2165" s="5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37" t="e">
        <f>BQ2165+BP2165+BO2165+BN2165+BM2165+#REF!+#REF!+BG2165+BF2165+#REF!+BC2165+#REF!+#REF!+AY2165+#REF!+#REF!+#REF!+#REF!+AS2165+#REF!+#REF!+#REF!+#REF!+AM2165+AK2165+#REF!+#REF!+#REF!+AF2165+AD2165+AC2165+AB2165+BL2165+AA2165+Z2165+Y2165+X2165+U2165+T2165+S2165+R2165+Q2165+P2165+O2165+N2165+M2165+L2165+K2165+J2165+I2165+H2165</f>
        <v>#REF!</v>
      </c>
    </row>
    <row r="2166" spans="1:70" hidden="1">
      <c r="A2166" s="6" t="s">
        <v>3227</v>
      </c>
      <c r="B2166" s="6" t="s">
        <v>3228</v>
      </c>
      <c r="C2166" s="6" t="s">
        <v>7</v>
      </c>
      <c r="D2166" s="6" t="s">
        <v>67</v>
      </c>
      <c r="E2166" s="6" t="s">
        <v>67</v>
      </c>
      <c r="F2166" s="6" t="s">
        <v>3120</v>
      </c>
      <c r="G2166" s="6"/>
      <c r="H2166" s="1"/>
      <c r="I2166" s="5"/>
      <c r="J2166" s="5"/>
      <c r="K2166" s="1"/>
      <c r="L2166" s="5"/>
      <c r="M2166" s="5"/>
      <c r="N2166" s="26"/>
      <c r="O2166" s="1"/>
      <c r="P2166" s="1"/>
      <c r="Q2166" s="1"/>
      <c r="R2166" s="1"/>
      <c r="S2166" s="1"/>
      <c r="T2166" s="1"/>
      <c r="U2166" s="1"/>
      <c r="V2166" s="5"/>
      <c r="W2166" s="5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37" t="e">
        <f>BQ2166+BP2166+BO2166+BN2166+BM2166+#REF!+#REF!+BG2166+BF2166+#REF!+BC2166+#REF!+#REF!+AY2166+#REF!+#REF!+#REF!+#REF!+AS2166+#REF!+#REF!+#REF!+#REF!+AM2166+AK2166+#REF!+#REF!+#REF!+AF2166+AD2166+AC2166+AB2166+BL2166+AA2166+Z2166+Y2166+X2166+U2166+T2166+S2166+R2166+Q2166+P2166+O2166+N2166+M2166+L2166+K2166+J2166+I2166+H2166</f>
        <v>#REF!</v>
      </c>
    </row>
    <row r="2167" spans="1:70" hidden="1">
      <c r="A2167" s="6" t="s">
        <v>3229</v>
      </c>
      <c r="B2167" s="6" t="s">
        <v>3230</v>
      </c>
      <c r="C2167" s="6" t="s">
        <v>7</v>
      </c>
      <c r="D2167" s="6" t="s">
        <v>67</v>
      </c>
      <c r="E2167" s="6" t="s">
        <v>67</v>
      </c>
      <c r="F2167" s="6" t="s">
        <v>3120</v>
      </c>
      <c r="G2167" s="6"/>
      <c r="H2167" s="1"/>
      <c r="I2167" s="5"/>
      <c r="J2167" s="5"/>
      <c r="K2167" s="1"/>
      <c r="L2167" s="5"/>
      <c r="M2167" s="5"/>
      <c r="N2167" s="26"/>
      <c r="O2167" s="1"/>
      <c r="P2167" s="1"/>
      <c r="Q2167" s="1"/>
      <c r="R2167" s="1"/>
      <c r="S2167" s="1"/>
      <c r="T2167" s="1"/>
      <c r="U2167" s="1"/>
      <c r="V2167" s="5"/>
      <c r="W2167" s="5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37" t="e">
        <f>BQ2167+BP2167+BO2167+BN2167+BM2167+#REF!+#REF!+BG2167+BF2167+#REF!+BC2167+#REF!+#REF!+AY2167+#REF!+#REF!+#REF!+#REF!+AS2167+#REF!+#REF!+#REF!+#REF!+AM2167+AK2167+#REF!+#REF!+#REF!+AF2167+AD2167+AC2167+AB2167+BL2167+AA2167+Z2167+Y2167+X2167+U2167+T2167+S2167+R2167+Q2167+P2167+O2167+N2167+M2167+L2167+K2167+J2167+I2167+H2167</f>
        <v>#REF!</v>
      </c>
    </row>
    <row r="2168" spans="1:70" hidden="1">
      <c r="A2168" s="6" t="s">
        <v>6830</v>
      </c>
      <c r="B2168" s="6" t="s">
        <v>7884</v>
      </c>
      <c r="C2168" s="6" t="s">
        <v>151</v>
      </c>
      <c r="D2168" s="6"/>
      <c r="E2168" s="6" t="s">
        <v>8186</v>
      </c>
      <c r="F2168" s="6" t="s">
        <v>3120</v>
      </c>
      <c r="G2168" s="6"/>
      <c r="H2168" s="1"/>
      <c r="I2168" s="5"/>
      <c r="J2168" s="5"/>
      <c r="K2168" s="1"/>
      <c r="L2168" s="5"/>
      <c r="M2168" s="5"/>
      <c r="N2168" s="26"/>
      <c r="O2168" s="1"/>
      <c r="P2168" s="1"/>
      <c r="Q2168" s="1"/>
      <c r="R2168" s="1"/>
      <c r="S2168" s="1"/>
      <c r="T2168" s="1"/>
      <c r="U2168" s="1"/>
      <c r="V2168" s="5"/>
      <c r="W2168" s="5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37" t="e">
        <f>BQ2168+BP2168+BO2168+BN2168+BM2168+#REF!+#REF!+BG2168+BF2168+#REF!+BC2168+#REF!+#REF!+AY2168+#REF!+#REF!+#REF!+#REF!+AS2168+#REF!+#REF!+#REF!+#REF!+AM2168+AK2168+#REF!+#REF!+#REF!+AF2168+AD2168+AC2168+AB2168+BL2168+AA2168+Z2168+Y2168+X2168+U2168+T2168+S2168+R2168+Q2168+P2168+O2168+N2168+M2168+L2168+K2168+J2168+I2168+H2168</f>
        <v>#REF!</v>
      </c>
    </row>
    <row r="2169" spans="1:70" hidden="1">
      <c r="A2169" s="6" t="s">
        <v>3231</v>
      </c>
      <c r="B2169" s="6" t="s">
        <v>3232</v>
      </c>
      <c r="C2169" s="6" t="s">
        <v>7</v>
      </c>
      <c r="D2169" s="6" t="s">
        <v>67</v>
      </c>
      <c r="E2169" s="6" t="s">
        <v>67</v>
      </c>
      <c r="F2169" s="6" t="s">
        <v>3120</v>
      </c>
      <c r="G2169" s="6"/>
      <c r="H2169" s="1"/>
      <c r="I2169" s="5"/>
      <c r="J2169" s="5"/>
      <c r="K2169" s="1"/>
      <c r="L2169" s="5"/>
      <c r="M2169" s="5"/>
      <c r="N2169" s="26"/>
      <c r="O2169" s="1"/>
      <c r="P2169" s="1"/>
      <c r="Q2169" s="1"/>
      <c r="R2169" s="1"/>
      <c r="S2169" s="1"/>
      <c r="T2169" s="1"/>
      <c r="U2169" s="1"/>
      <c r="V2169" s="5"/>
      <c r="W2169" s="5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37" t="e">
        <f>BQ2169+BP2169+BO2169+BN2169+BM2169+#REF!+#REF!+BG2169+BF2169+#REF!+BC2169+#REF!+#REF!+AY2169+#REF!+#REF!+#REF!+#REF!+AS2169+#REF!+#REF!+#REF!+#REF!+AM2169+AK2169+#REF!+#REF!+#REF!+AF2169+AD2169+AC2169+AB2169+BL2169+AA2169+Z2169+Y2169+X2169+U2169+T2169+S2169+R2169+Q2169+P2169+O2169+N2169+M2169+L2169+K2169+J2169+I2169+H2169</f>
        <v>#REF!</v>
      </c>
    </row>
    <row r="2170" spans="1:70" hidden="1">
      <c r="A2170" s="6" t="s">
        <v>6831</v>
      </c>
      <c r="B2170" s="6" t="s">
        <v>7885</v>
      </c>
      <c r="C2170" s="6" t="s">
        <v>151</v>
      </c>
      <c r="D2170" s="6"/>
      <c r="E2170" s="6" t="s">
        <v>8186</v>
      </c>
      <c r="F2170" s="6" t="s">
        <v>3120</v>
      </c>
      <c r="G2170" s="6"/>
      <c r="H2170" s="1"/>
      <c r="I2170" s="5"/>
      <c r="J2170" s="5"/>
      <c r="K2170" s="1"/>
      <c r="L2170" s="5"/>
      <c r="M2170" s="5"/>
      <c r="N2170" s="26"/>
      <c r="O2170" s="1"/>
      <c r="P2170" s="1"/>
      <c r="Q2170" s="1"/>
      <c r="R2170" s="1"/>
      <c r="S2170" s="1"/>
      <c r="T2170" s="1"/>
      <c r="U2170" s="1"/>
      <c r="V2170" s="5"/>
      <c r="W2170" s="5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37" t="e">
        <f>BQ2170+BP2170+BO2170+BN2170+BM2170+#REF!+#REF!+BG2170+BF2170+#REF!+BC2170+#REF!+#REF!+AY2170+#REF!+#REF!+#REF!+#REF!+AS2170+#REF!+#REF!+#REF!+#REF!+AM2170+AK2170+#REF!+#REF!+#REF!+AF2170+AD2170+AC2170+AB2170+BL2170+AA2170+Z2170+Y2170+X2170+U2170+T2170+S2170+R2170+Q2170+P2170+O2170+N2170+M2170+L2170+K2170+J2170+I2170+H2170</f>
        <v>#REF!</v>
      </c>
    </row>
    <row r="2171" spans="1:70" hidden="1">
      <c r="A2171" s="6" t="s">
        <v>3233</v>
      </c>
      <c r="B2171" s="6" t="s">
        <v>3234</v>
      </c>
      <c r="C2171" s="6" t="s">
        <v>7</v>
      </c>
      <c r="D2171" s="6" t="s">
        <v>67</v>
      </c>
      <c r="E2171" s="6" t="s">
        <v>67</v>
      </c>
      <c r="F2171" s="6" t="s">
        <v>3120</v>
      </c>
      <c r="G2171" s="6"/>
      <c r="H2171" s="1"/>
      <c r="I2171" s="5"/>
      <c r="J2171" s="5"/>
      <c r="K2171" s="1"/>
      <c r="L2171" s="5"/>
      <c r="M2171" s="5"/>
      <c r="N2171" s="26"/>
      <c r="O2171" s="1"/>
      <c r="P2171" s="1"/>
      <c r="Q2171" s="1"/>
      <c r="R2171" s="1"/>
      <c r="S2171" s="1"/>
      <c r="T2171" s="1"/>
      <c r="U2171" s="1"/>
      <c r="V2171" s="5"/>
      <c r="W2171" s="5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37" t="e">
        <f>BQ2171+BP2171+BO2171+BN2171+BM2171+#REF!+#REF!+BG2171+BF2171+#REF!+BC2171+#REF!+#REF!+AY2171+#REF!+#REF!+#REF!+#REF!+AS2171+#REF!+#REF!+#REF!+#REF!+AM2171+AK2171+#REF!+#REF!+#REF!+AF2171+AD2171+AC2171+AB2171+BL2171+AA2171+Z2171+Y2171+X2171+U2171+T2171+S2171+R2171+Q2171+P2171+O2171+N2171+M2171+L2171+K2171+J2171+I2171+H2171</f>
        <v>#REF!</v>
      </c>
    </row>
    <row r="2172" spans="1:70" hidden="1">
      <c r="A2172" s="6" t="s">
        <v>3235</v>
      </c>
      <c r="B2172" s="6" t="s">
        <v>3236</v>
      </c>
      <c r="C2172" s="6" t="s">
        <v>7</v>
      </c>
      <c r="D2172" s="6" t="s">
        <v>18</v>
      </c>
      <c r="E2172" s="6" t="s">
        <v>21</v>
      </c>
      <c r="F2172" s="6" t="s">
        <v>3120</v>
      </c>
      <c r="G2172" s="6"/>
      <c r="H2172" s="1"/>
      <c r="I2172" s="5"/>
      <c r="J2172" s="5"/>
      <c r="K2172" s="1"/>
      <c r="L2172" s="5"/>
      <c r="M2172" s="5"/>
      <c r="N2172" s="26"/>
      <c r="O2172" s="1"/>
      <c r="P2172" s="1"/>
      <c r="Q2172" s="1"/>
      <c r="R2172" s="1"/>
      <c r="S2172" s="1"/>
      <c r="T2172" s="1"/>
      <c r="U2172" s="1"/>
      <c r="V2172" s="5"/>
      <c r="W2172" s="5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37" t="e">
        <f>BQ2172+BP2172+BO2172+BN2172+BM2172+#REF!+#REF!+BG2172+BF2172+#REF!+BC2172+#REF!+#REF!+AY2172+#REF!+#REF!+#REF!+#REF!+AS2172+#REF!+#REF!+#REF!+#REF!+AM2172+AK2172+#REF!+#REF!+#REF!+AF2172+AD2172+AC2172+AB2172+BL2172+AA2172+Z2172+Y2172+X2172+U2172+T2172+S2172+R2172+Q2172+P2172+O2172+N2172+M2172+L2172+K2172+J2172+I2172+H2172</f>
        <v>#REF!</v>
      </c>
    </row>
    <row r="2173" spans="1:70" hidden="1">
      <c r="A2173" s="6" t="s">
        <v>7342</v>
      </c>
      <c r="B2173" s="6" t="s">
        <v>7886</v>
      </c>
      <c r="C2173" s="6" t="s">
        <v>151</v>
      </c>
      <c r="D2173" s="6"/>
      <c r="E2173" s="6" t="s">
        <v>8190</v>
      </c>
      <c r="F2173" s="6" t="s">
        <v>3120</v>
      </c>
      <c r="G2173" s="6"/>
      <c r="H2173" s="1"/>
      <c r="I2173" s="5"/>
      <c r="J2173" s="5"/>
      <c r="K2173" s="1"/>
      <c r="L2173" s="5"/>
      <c r="M2173" s="5"/>
      <c r="N2173" s="26"/>
      <c r="O2173" s="1"/>
      <c r="P2173" s="1"/>
      <c r="Q2173" s="1"/>
      <c r="R2173" s="1"/>
      <c r="S2173" s="1"/>
      <c r="T2173" s="1"/>
      <c r="U2173" s="1"/>
      <c r="V2173" s="5"/>
      <c r="W2173" s="5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37" t="e">
        <f>BQ2173+BP2173+BO2173+BN2173+BM2173+#REF!+#REF!+BG2173+BF2173+#REF!+BC2173+#REF!+#REF!+AY2173+#REF!+#REF!+#REF!+#REF!+AS2173+#REF!+#REF!+#REF!+#REF!+AM2173+AK2173+#REF!+#REF!+#REF!+AF2173+AD2173+AC2173+AB2173+BL2173+AA2173+Z2173+Y2173+X2173+U2173+T2173+S2173+R2173+Q2173+P2173+O2173+N2173+M2173+L2173+K2173+J2173+I2173+H2173</f>
        <v>#REF!</v>
      </c>
    </row>
    <row r="2174" spans="1:70" hidden="1">
      <c r="A2174" s="6" t="s">
        <v>6832</v>
      </c>
      <c r="B2174" s="6" t="s">
        <v>7887</v>
      </c>
      <c r="C2174" s="6" t="s">
        <v>151</v>
      </c>
      <c r="D2174" s="6"/>
      <c r="E2174" s="6" t="s">
        <v>8186</v>
      </c>
      <c r="F2174" s="6" t="s">
        <v>3120</v>
      </c>
      <c r="G2174" s="6"/>
      <c r="H2174" s="1"/>
      <c r="I2174" s="5"/>
      <c r="J2174" s="5"/>
      <c r="K2174" s="1"/>
      <c r="L2174" s="5"/>
      <c r="M2174" s="5"/>
      <c r="N2174" s="26"/>
      <c r="O2174" s="1"/>
      <c r="P2174" s="1"/>
      <c r="Q2174" s="1"/>
      <c r="R2174" s="1"/>
      <c r="S2174" s="1"/>
      <c r="T2174" s="1"/>
      <c r="U2174" s="1"/>
      <c r="V2174" s="5"/>
      <c r="W2174" s="5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37" t="e">
        <f>BQ2174+BP2174+BO2174+BN2174+BM2174+#REF!+#REF!+BG2174+BF2174+#REF!+BC2174+#REF!+#REF!+AY2174+#REF!+#REF!+#REF!+#REF!+AS2174+#REF!+#REF!+#REF!+#REF!+AM2174+AK2174+#REF!+#REF!+#REF!+AF2174+AD2174+AC2174+AB2174+BL2174+AA2174+Z2174+Y2174+X2174+U2174+T2174+S2174+R2174+Q2174+P2174+O2174+N2174+M2174+L2174+K2174+J2174+I2174+H2174</f>
        <v>#REF!</v>
      </c>
    </row>
    <row r="2175" spans="1:70" hidden="1">
      <c r="A2175" s="6" t="s">
        <v>3237</v>
      </c>
      <c r="B2175" s="6" t="s">
        <v>3238</v>
      </c>
      <c r="C2175" s="6" t="s">
        <v>7</v>
      </c>
      <c r="D2175" s="6" t="s">
        <v>67</v>
      </c>
      <c r="E2175" s="6" t="s">
        <v>67</v>
      </c>
      <c r="F2175" s="6" t="s">
        <v>3120</v>
      </c>
      <c r="G2175" s="6"/>
      <c r="H2175" s="1"/>
      <c r="I2175" s="5"/>
      <c r="J2175" s="5"/>
      <c r="K2175" s="1"/>
      <c r="L2175" s="5"/>
      <c r="M2175" s="5"/>
      <c r="N2175" s="26"/>
      <c r="O2175" s="1"/>
      <c r="P2175" s="1"/>
      <c r="Q2175" s="1"/>
      <c r="R2175" s="1"/>
      <c r="S2175" s="1"/>
      <c r="T2175" s="1"/>
      <c r="U2175" s="1"/>
      <c r="V2175" s="5"/>
      <c r="W2175" s="5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37" t="e">
        <f>BQ2175+BP2175+BO2175+BN2175+BM2175+#REF!+#REF!+BG2175+BF2175+#REF!+BC2175+#REF!+#REF!+AY2175+#REF!+#REF!+#REF!+#REF!+AS2175+#REF!+#REF!+#REF!+#REF!+AM2175+AK2175+#REF!+#REF!+#REF!+AF2175+AD2175+AC2175+AB2175+BL2175+AA2175+Z2175+Y2175+X2175+U2175+T2175+S2175+R2175+Q2175+P2175+O2175+N2175+M2175+L2175+K2175+J2175+I2175+H2175</f>
        <v>#REF!</v>
      </c>
    </row>
    <row r="2176" spans="1:70" hidden="1">
      <c r="A2176" s="6" t="s">
        <v>3239</v>
      </c>
      <c r="B2176" s="6" t="s">
        <v>3240</v>
      </c>
      <c r="C2176" s="6" t="s">
        <v>7</v>
      </c>
      <c r="D2176" s="6" t="s">
        <v>18</v>
      </c>
      <c r="E2176" s="6" t="s">
        <v>13</v>
      </c>
      <c r="F2176" s="6" t="s">
        <v>3120</v>
      </c>
      <c r="G2176" s="6"/>
      <c r="H2176" s="1"/>
      <c r="I2176" s="5"/>
      <c r="J2176" s="5"/>
      <c r="K2176" s="1"/>
      <c r="L2176" s="5"/>
      <c r="M2176" s="5"/>
      <c r="N2176" s="26"/>
      <c r="O2176" s="1"/>
      <c r="P2176" s="1"/>
      <c r="Q2176" s="1"/>
      <c r="R2176" s="1"/>
      <c r="S2176" s="1"/>
      <c r="T2176" s="1"/>
      <c r="U2176" s="1"/>
      <c r="V2176" s="5"/>
      <c r="W2176" s="5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37" t="e">
        <f>BQ2176+BP2176+BO2176+BN2176+BM2176+#REF!+#REF!+BG2176+BF2176+#REF!+BC2176+#REF!+#REF!+AY2176+#REF!+#REF!+#REF!+#REF!+AS2176+#REF!+#REF!+#REF!+#REF!+AM2176+AK2176+#REF!+#REF!+#REF!+AF2176+AD2176+AC2176+AB2176+BL2176+AA2176+Z2176+Y2176+X2176+U2176+T2176+S2176+R2176+Q2176+P2176+O2176+N2176+M2176+L2176+K2176+J2176+I2176+H2176</f>
        <v>#REF!</v>
      </c>
    </row>
    <row r="2177" spans="1:70" hidden="1">
      <c r="A2177" s="6" t="s">
        <v>6833</v>
      </c>
      <c r="B2177" s="6" t="s">
        <v>7888</v>
      </c>
      <c r="C2177" s="6" t="s">
        <v>151</v>
      </c>
      <c r="D2177" s="6"/>
      <c r="E2177" s="6" t="s">
        <v>8206</v>
      </c>
      <c r="F2177" s="6" t="s">
        <v>3120</v>
      </c>
      <c r="G2177" s="6"/>
      <c r="H2177" s="1"/>
      <c r="I2177" s="5"/>
      <c r="J2177" s="5"/>
      <c r="K2177" s="1"/>
      <c r="L2177" s="5"/>
      <c r="M2177" s="5"/>
      <c r="N2177" s="26"/>
      <c r="O2177" s="1"/>
      <c r="P2177" s="1"/>
      <c r="Q2177" s="1"/>
      <c r="R2177" s="1"/>
      <c r="S2177" s="1"/>
      <c r="T2177" s="1"/>
      <c r="U2177" s="1"/>
      <c r="V2177" s="5"/>
      <c r="W2177" s="5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37" t="e">
        <f>BQ2177+BP2177+BO2177+BN2177+BM2177+#REF!+#REF!+BG2177+BF2177+#REF!+BC2177+#REF!+#REF!+AY2177+#REF!+#REF!+#REF!+#REF!+AS2177+#REF!+#REF!+#REF!+#REF!+AM2177+AK2177+#REF!+#REF!+#REF!+AF2177+AD2177+AC2177+AB2177+BL2177+AA2177+Z2177+Y2177+X2177+U2177+T2177+S2177+R2177+Q2177+P2177+O2177+N2177+M2177+L2177+K2177+J2177+I2177+H2177</f>
        <v>#REF!</v>
      </c>
    </row>
    <row r="2178" spans="1:70" hidden="1">
      <c r="A2178" s="6" t="s">
        <v>3385</v>
      </c>
      <c r="B2178" s="6" t="s">
        <v>7889</v>
      </c>
      <c r="C2178" s="6" t="s">
        <v>151</v>
      </c>
      <c r="D2178" s="6"/>
      <c r="E2178" s="6" t="s">
        <v>152</v>
      </c>
      <c r="F2178" s="6" t="s">
        <v>3120</v>
      </c>
      <c r="G2178" s="6"/>
      <c r="H2178" s="1"/>
      <c r="I2178" s="5"/>
      <c r="J2178" s="5"/>
      <c r="K2178" s="1"/>
      <c r="L2178" s="5"/>
      <c r="M2178" s="5"/>
      <c r="N2178" s="26"/>
      <c r="O2178" s="1"/>
      <c r="P2178" s="1"/>
      <c r="Q2178" s="1"/>
      <c r="R2178" s="1"/>
      <c r="S2178" s="1"/>
      <c r="T2178" s="1"/>
      <c r="U2178" s="1"/>
      <c r="V2178" s="5"/>
      <c r="W2178" s="5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37" t="e">
        <f>BQ2178+BP2178+BO2178+BN2178+BM2178+#REF!+#REF!+BG2178+BF2178+#REF!+BC2178+#REF!+#REF!+AY2178+#REF!+#REF!+#REF!+#REF!+AS2178+#REF!+#REF!+#REF!+#REF!+AM2178+AK2178+#REF!+#REF!+#REF!+AF2178+AD2178+AC2178+AB2178+BL2178+AA2178+Z2178+Y2178+X2178+U2178+T2178+S2178+R2178+Q2178+P2178+O2178+N2178+M2178+L2178+K2178+J2178+I2178+H2178</f>
        <v>#REF!</v>
      </c>
    </row>
    <row r="2179" spans="1:70" hidden="1">
      <c r="A2179" s="6" t="s">
        <v>3386</v>
      </c>
      <c r="B2179" s="6" t="s">
        <v>7890</v>
      </c>
      <c r="C2179" s="6" t="s">
        <v>151</v>
      </c>
      <c r="D2179" s="6"/>
      <c r="E2179" s="6" t="s">
        <v>152</v>
      </c>
      <c r="F2179" s="6" t="s">
        <v>3120</v>
      </c>
      <c r="G2179" s="6"/>
      <c r="H2179" s="1"/>
      <c r="I2179" s="5"/>
      <c r="J2179" s="5"/>
      <c r="K2179" s="1"/>
      <c r="L2179" s="5"/>
      <c r="M2179" s="5"/>
      <c r="N2179" s="26"/>
      <c r="O2179" s="1"/>
      <c r="P2179" s="1"/>
      <c r="Q2179" s="1"/>
      <c r="R2179" s="1"/>
      <c r="S2179" s="1"/>
      <c r="T2179" s="1"/>
      <c r="U2179" s="1"/>
      <c r="V2179" s="5"/>
      <c r="W2179" s="5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37" t="e">
        <f>BQ2179+BP2179+BO2179+BN2179+BM2179+#REF!+#REF!+BG2179+BF2179+#REF!+BC2179+#REF!+#REF!+AY2179+#REF!+#REF!+#REF!+#REF!+AS2179+#REF!+#REF!+#REF!+#REF!+AM2179+AK2179+#REF!+#REF!+#REF!+AF2179+AD2179+AC2179+AB2179+BL2179+AA2179+Z2179+Y2179+X2179+U2179+T2179+S2179+R2179+Q2179+P2179+O2179+N2179+M2179+L2179+K2179+J2179+I2179+H2179</f>
        <v>#REF!</v>
      </c>
    </row>
    <row r="2180" spans="1:70" hidden="1">
      <c r="A2180" s="6" t="s">
        <v>3387</v>
      </c>
      <c r="B2180" s="6" t="s">
        <v>3388</v>
      </c>
      <c r="C2180" s="6" t="s">
        <v>151</v>
      </c>
      <c r="D2180" s="6"/>
      <c r="E2180" s="6" t="s">
        <v>152</v>
      </c>
      <c r="F2180" s="6" t="s">
        <v>3120</v>
      </c>
      <c r="G2180" s="6"/>
      <c r="H2180" s="1"/>
      <c r="I2180" s="5"/>
      <c r="J2180" s="5"/>
      <c r="K2180" s="1"/>
      <c r="L2180" s="5"/>
      <c r="M2180" s="5"/>
      <c r="N2180" s="26"/>
      <c r="O2180" s="1"/>
      <c r="P2180" s="1"/>
      <c r="Q2180" s="1"/>
      <c r="R2180" s="1"/>
      <c r="S2180" s="1"/>
      <c r="T2180" s="1"/>
      <c r="U2180" s="1"/>
      <c r="V2180" s="5"/>
      <c r="W2180" s="5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37" t="e">
        <f>BQ2180+BP2180+BO2180+BN2180+BM2180+#REF!+#REF!+BG2180+BF2180+#REF!+BC2180+#REF!+#REF!+AY2180+#REF!+#REF!+#REF!+#REF!+AS2180+#REF!+#REF!+#REF!+#REF!+AM2180+AK2180+#REF!+#REF!+#REF!+AF2180+AD2180+AC2180+AB2180+BL2180+AA2180+Z2180+Y2180+X2180+U2180+T2180+S2180+R2180+Q2180+P2180+O2180+N2180+M2180+L2180+K2180+J2180+I2180+H2180</f>
        <v>#REF!</v>
      </c>
    </row>
    <row r="2181" spans="1:70" hidden="1">
      <c r="A2181" s="6" t="s">
        <v>3241</v>
      </c>
      <c r="B2181" s="6" t="s">
        <v>3242</v>
      </c>
      <c r="C2181" s="6" t="s">
        <v>7</v>
      </c>
      <c r="D2181" s="6" t="s">
        <v>8180</v>
      </c>
      <c r="E2181" s="6" t="s">
        <v>21</v>
      </c>
      <c r="F2181" s="6" t="s">
        <v>3120</v>
      </c>
      <c r="G2181" s="6"/>
      <c r="H2181" s="1"/>
      <c r="I2181" s="5"/>
      <c r="J2181" s="5"/>
      <c r="K2181" s="1"/>
      <c r="L2181" s="5"/>
      <c r="M2181" s="5"/>
      <c r="N2181" s="26"/>
      <c r="O2181" s="1"/>
      <c r="P2181" s="1"/>
      <c r="Q2181" s="1"/>
      <c r="R2181" s="1"/>
      <c r="S2181" s="1"/>
      <c r="T2181" s="1"/>
      <c r="U2181" s="1"/>
      <c r="V2181" s="5"/>
      <c r="W2181" s="5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37" t="e">
        <f>BQ2181+BP2181+BO2181+BN2181+BM2181+#REF!+#REF!+BG2181+BF2181+#REF!+BC2181+#REF!+#REF!+AY2181+#REF!+#REF!+#REF!+#REF!+AS2181+#REF!+#REF!+#REF!+#REF!+AM2181+AK2181+#REF!+#REF!+#REF!+AF2181+AD2181+AC2181+AB2181+BL2181+AA2181+Z2181+Y2181+X2181+U2181+T2181+S2181+R2181+Q2181+P2181+O2181+N2181+M2181+L2181+K2181+J2181+I2181+H2181</f>
        <v>#REF!</v>
      </c>
    </row>
    <row r="2182" spans="1:70" hidden="1">
      <c r="A2182" s="6" t="s">
        <v>3389</v>
      </c>
      <c r="B2182" s="6" t="s">
        <v>3390</v>
      </c>
      <c r="C2182" s="6" t="s">
        <v>151</v>
      </c>
      <c r="D2182" s="6"/>
      <c r="E2182" s="6" t="s">
        <v>152</v>
      </c>
      <c r="F2182" s="6" t="s">
        <v>3120</v>
      </c>
      <c r="G2182" s="6"/>
      <c r="H2182" s="1"/>
      <c r="I2182" s="5"/>
      <c r="J2182" s="5"/>
      <c r="K2182" s="1"/>
      <c r="L2182" s="5"/>
      <c r="M2182" s="5"/>
      <c r="N2182" s="26"/>
      <c r="O2182" s="1"/>
      <c r="P2182" s="1"/>
      <c r="Q2182" s="1"/>
      <c r="R2182" s="1"/>
      <c r="S2182" s="1"/>
      <c r="T2182" s="1"/>
      <c r="U2182" s="1"/>
      <c r="V2182" s="5"/>
      <c r="W2182" s="5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37" t="e">
        <f>BQ2182+BP2182+BO2182+BN2182+BM2182+#REF!+#REF!+BG2182+BF2182+#REF!+BC2182+#REF!+#REF!+AY2182+#REF!+#REF!+#REF!+#REF!+AS2182+#REF!+#REF!+#REF!+#REF!+AM2182+AK2182+#REF!+#REF!+#REF!+AF2182+AD2182+AC2182+AB2182+BL2182+AA2182+Z2182+Y2182+X2182+U2182+T2182+S2182+R2182+Q2182+P2182+O2182+N2182+M2182+L2182+K2182+J2182+I2182+H2182</f>
        <v>#REF!</v>
      </c>
    </row>
    <row r="2183" spans="1:70" hidden="1">
      <c r="A2183" s="6" t="s">
        <v>3243</v>
      </c>
      <c r="B2183" s="6" t="s">
        <v>3244</v>
      </c>
      <c r="C2183" s="6" t="s">
        <v>7</v>
      </c>
      <c r="D2183" s="6" t="s">
        <v>18</v>
      </c>
      <c r="E2183" s="6" t="s">
        <v>21</v>
      </c>
      <c r="F2183" s="6" t="s">
        <v>3120</v>
      </c>
      <c r="G2183" s="6"/>
      <c r="H2183" s="1"/>
      <c r="I2183" s="5"/>
      <c r="J2183" s="5"/>
      <c r="K2183" s="1"/>
      <c r="L2183" s="5"/>
      <c r="M2183" s="5"/>
      <c r="N2183" s="26"/>
      <c r="O2183" s="1"/>
      <c r="P2183" s="1"/>
      <c r="Q2183" s="1"/>
      <c r="R2183" s="1"/>
      <c r="S2183" s="1"/>
      <c r="T2183" s="1"/>
      <c r="U2183" s="1"/>
      <c r="V2183" s="5"/>
      <c r="W2183" s="5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37" t="e">
        <f>BQ2183+BP2183+BO2183+BN2183+BM2183+#REF!+#REF!+BG2183+BF2183+#REF!+BC2183+#REF!+#REF!+AY2183+#REF!+#REF!+#REF!+#REF!+AS2183+#REF!+#REF!+#REF!+#REF!+AM2183+AK2183+#REF!+#REF!+#REF!+AF2183+AD2183+AC2183+AB2183+BL2183+AA2183+Z2183+Y2183+X2183+U2183+T2183+S2183+R2183+Q2183+P2183+O2183+N2183+M2183+L2183+K2183+J2183+I2183+H2183</f>
        <v>#REF!</v>
      </c>
    </row>
    <row r="2184" spans="1:70" hidden="1">
      <c r="A2184" s="6" t="s">
        <v>3245</v>
      </c>
      <c r="B2184" s="6" t="s">
        <v>3246</v>
      </c>
      <c r="C2184" s="6" t="s">
        <v>7</v>
      </c>
      <c r="D2184" s="6" t="s">
        <v>18</v>
      </c>
      <c r="E2184" s="6" t="s">
        <v>21</v>
      </c>
      <c r="F2184" s="6" t="s">
        <v>3120</v>
      </c>
      <c r="G2184" s="6"/>
      <c r="H2184" s="1"/>
      <c r="I2184" s="5"/>
      <c r="J2184" s="5"/>
      <c r="K2184" s="1"/>
      <c r="L2184" s="5"/>
      <c r="M2184" s="5"/>
      <c r="N2184" s="26"/>
      <c r="O2184" s="1"/>
      <c r="P2184" s="1"/>
      <c r="Q2184" s="1"/>
      <c r="R2184" s="1"/>
      <c r="S2184" s="1"/>
      <c r="T2184" s="1"/>
      <c r="U2184" s="1"/>
      <c r="V2184" s="5"/>
      <c r="W2184" s="5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37" t="e">
        <f>BQ2184+BP2184+BO2184+BN2184+BM2184+#REF!+#REF!+BG2184+BF2184+#REF!+BC2184+#REF!+#REF!+AY2184+#REF!+#REF!+#REF!+#REF!+AS2184+#REF!+#REF!+#REF!+#REF!+AM2184+AK2184+#REF!+#REF!+#REF!+AF2184+AD2184+AC2184+AB2184+BL2184+AA2184+Z2184+Y2184+X2184+U2184+T2184+S2184+R2184+Q2184+P2184+O2184+N2184+M2184+L2184+K2184+J2184+I2184+H2184</f>
        <v>#REF!</v>
      </c>
    </row>
    <row r="2185" spans="1:70" hidden="1">
      <c r="A2185" s="6" t="s">
        <v>3247</v>
      </c>
      <c r="B2185" s="6" t="s">
        <v>3248</v>
      </c>
      <c r="C2185" s="6" t="s">
        <v>7</v>
      </c>
      <c r="D2185" s="6" t="s">
        <v>18</v>
      </c>
      <c r="E2185" s="6" t="s">
        <v>21</v>
      </c>
      <c r="F2185" s="6" t="s">
        <v>3120</v>
      </c>
      <c r="G2185" s="6"/>
      <c r="H2185" s="1"/>
      <c r="I2185" s="5"/>
      <c r="J2185" s="5"/>
      <c r="K2185" s="1"/>
      <c r="L2185" s="5"/>
      <c r="M2185" s="5"/>
      <c r="N2185" s="26"/>
      <c r="O2185" s="1"/>
      <c r="P2185" s="1"/>
      <c r="Q2185" s="1"/>
      <c r="R2185" s="1"/>
      <c r="S2185" s="1"/>
      <c r="T2185" s="1"/>
      <c r="U2185" s="1"/>
      <c r="V2185" s="5"/>
      <c r="W2185" s="5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37" t="e">
        <f>BQ2185+BP2185+BO2185+BN2185+BM2185+#REF!+#REF!+BG2185+BF2185+#REF!+BC2185+#REF!+#REF!+AY2185+#REF!+#REF!+#REF!+#REF!+AS2185+#REF!+#REF!+#REF!+#REF!+AM2185+AK2185+#REF!+#REF!+#REF!+AF2185+AD2185+AC2185+AB2185+BL2185+AA2185+Z2185+Y2185+X2185+U2185+T2185+S2185+R2185+Q2185+P2185+O2185+N2185+M2185+L2185+K2185+J2185+I2185+H2185</f>
        <v>#REF!</v>
      </c>
    </row>
    <row r="2186" spans="1:70" hidden="1">
      <c r="A2186" s="6" t="s">
        <v>3249</v>
      </c>
      <c r="B2186" s="6" t="s">
        <v>3250</v>
      </c>
      <c r="C2186" s="6" t="s">
        <v>7</v>
      </c>
      <c r="D2186" s="6" t="s">
        <v>18</v>
      </c>
      <c r="E2186" s="6" t="s">
        <v>21</v>
      </c>
      <c r="F2186" s="6" t="s">
        <v>3120</v>
      </c>
      <c r="G2186" s="6"/>
      <c r="H2186" s="1"/>
      <c r="I2186" s="5"/>
      <c r="J2186" s="5"/>
      <c r="K2186" s="1"/>
      <c r="L2186" s="5"/>
      <c r="M2186" s="5"/>
      <c r="N2186" s="26"/>
      <c r="O2186" s="1"/>
      <c r="P2186" s="1"/>
      <c r="Q2186" s="1"/>
      <c r="R2186" s="1"/>
      <c r="S2186" s="1"/>
      <c r="T2186" s="1"/>
      <c r="U2186" s="1"/>
      <c r="V2186" s="5"/>
      <c r="W2186" s="5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37" t="e">
        <f>BQ2186+BP2186+BO2186+BN2186+BM2186+#REF!+#REF!+BG2186+BF2186+#REF!+BC2186+#REF!+#REF!+AY2186+#REF!+#REF!+#REF!+#REF!+AS2186+#REF!+#REF!+#REF!+#REF!+AM2186+AK2186+#REF!+#REF!+#REF!+AF2186+AD2186+AC2186+AB2186+BL2186+AA2186+Z2186+Y2186+X2186+U2186+T2186+S2186+R2186+Q2186+P2186+O2186+N2186+M2186+L2186+K2186+J2186+I2186+H2186</f>
        <v>#REF!</v>
      </c>
    </row>
    <row r="2187" spans="1:70" hidden="1">
      <c r="A2187" s="6" t="s">
        <v>3251</v>
      </c>
      <c r="B2187" s="6" t="s">
        <v>3252</v>
      </c>
      <c r="C2187" s="6" t="s">
        <v>7</v>
      </c>
      <c r="D2187" s="6" t="s">
        <v>18</v>
      </c>
      <c r="E2187" s="6" t="s">
        <v>21</v>
      </c>
      <c r="F2187" s="6" t="s">
        <v>3120</v>
      </c>
      <c r="G2187" s="6"/>
      <c r="H2187" s="1"/>
      <c r="I2187" s="5"/>
      <c r="J2187" s="5"/>
      <c r="K2187" s="1"/>
      <c r="L2187" s="5"/>
      <c r="M2187" s="5"/>
      <c r="N2187" s="26"/>
      <c r="O2187" s="1"/>
      <c r="P2187" s="1"/>
      <c r="Q2187" s="1"/>
      <c r="R2187" s="1"/>
      <c r="S2187" s="1"/>
      <c r="T2187" s="1"/>
      <c r="U2187" s="1"/>
      <c r="V2187" s="5"/>
      <c r="W2187" s="5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37" t="e">
        <f>BQ2187+BP2187+BO2187+BN2187+BM2187+#REF!+#REF!+BG2187+BF2187+#REF!+BC2187+#REF!+#REF!+AY2187+#REF!+#REF!+#REF!+#REF!+AS2187+#REF!+#REF!+#REF!+#REF!+AM2187+AK2187+#REF!+#REF!+#REF!+AF2187+AD2187+AC2187+AB2187+BL2187+AA2187+Z2187+Y2187+X2187+U2187+T2187+S2187+R2187+Q2187+P2187+O2187+N2187+M2187+L2187+K2187+J2187+I2187+H2187</f>
        <v>#REF!</v>
      </c>
    </row>
    <row r="2188" spans="1:70" hidden="1">
      <c r="A2188" s="6" t="s">
        <v>3253</v>
      </c>
      <c r="B2188" s="6" t="s">
        <v>3254</v>
      </c>
      <c r="C2188" s="6" t="s">
        <v>7</v>
      </c>
      <c r="D2188" s="6" t="s">
        <v>18</v>
      </c>
      <c r="E2188" s="6" t="s">
        <v>13</v>
      </c>
      <c r="F2188" s="6" t="s">
        <v>3120</v>
      </c>
      <c r="G2188" s="6"/>
      <c r="H2188" s="1"/>
      <c r="I2188" s="5"/>
      <c r="J2188" s="5"/>
      <c r="K2188" s="1"/>
      <c r="L2188" s="5"/>
      <c r="M2188" s="5"/>
      <c r="N2188" s="26"/>
      <c r="O2188" s="1"/>
      <c r="P2188" s="1"/>
      <c r="Q2188" s="1"/>
      <c r="R2188" s="1"/>
      <c r="S2188" s="1"/>
      <c r="T2188" s="1"/>
      <c r="U2188" s="1"/>
      <c r="V2188" s="5"/>
      <c r="W2188" s="5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37" t="e">
        <f>BQ2188+BP2188+BO2188+BN2188+BM2188+#REF!+#REF!+BG2188+BF2188+#REF!+BC2188+#REF!+#REF!+AY2188+#REF!+#REF!+#REF!+#REF!+AS2188+#REF!+#REF!+#REF!+#REF!+AM2188+AK2188+#REF!+#REF!+#REF!+AF2188+AD2188+AC2188+AB2188+BL2188+AA2188+Z2188+Y2188+X2188+U2188+T2188+S2188+R2188+Q2188+P2188+O2188+N2188+M2188+L2188+K2188+J2188+I2188+H2188</f>
        <v>#REF!</v>
      </c>
    </row>
    <row r="2189" spans="1:70" hidden="1">
      <c r="A2189" s="6" t="s">
        <v>3255</v>
      </c>
      <c r="B2189" s="6" t="s">
        <v>3256</v>
      </c>
      <c r="C2189" s="6" t="s">
        <v>7</v>
      </c>
      <c r="D2189" s="6" t="s">
        <v>18</v>
      </c>
      <c r="E2189" s="6" t="s">
        <v>13</v>
      </c>
      <c r="F2189" s="6" t="s">
        <v>3120</v>
      </c>
      <c r="G2189" s="6"/>
      <c r="H2189" s="1"/>
      <c r="I2189" s="5"/>
      <c r="J2189" s="5"/>
      <c r="K2189" s="1"/>
      <c r="L2189" s="5"/>
      <c r="M2189" s="5"/>
      <c r="N2189" s="26"/>
      <c r="O2189" s="1"/>
      <c r="P2189" s="1"/>
      <c r="Q2189" s="1"/>
      <c r="R2189" s="1"/>
      <c r="S2189" s="1"/>
      <c r="T2189" s="1"/>
      <c r="U2189" s="1"/>
      <c r="V2189" s="5"/>
      <c r="W2189" s="5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37" t="e">
        <f>BQ2189+BP2189+BO2189+BN2189+BM2189+#REF!+#REF!+BG2189+BF2189+#REF!+BC2189+#REF!+#REF!+AY2189+#REF!+#REF!+#REF!+#REF!+AS2189+#REF!+#REF!+#REF!+#REF!+AM2189+AK2189+#REF!+#REF!+#REF!+AF2189+AD2189+AC2189+AB2189+BL2189+AA2189+Z2189+Y2189+X2189+U2189+T2189+S2189+R2189+Q2189+P2189+O2189+N2189+M2189+L2189+K2189+J2189+I2189+H2189</f>
        <v>#REF!</v>
      </c>
    </row>
    <row r="2190" spans="1:70" hidden="1">
      <c r="A2190" s="6" t="s">
        <v>3257</v>
      </c>
      <c r="B2190" s="6" t="s">
        <v>3258</v>
      </c>
      <c r="C2190" s="6" t="s">
        <v>7</v>
      </c>
      <c r="D2190" s="6" t="s">
        <v>18</v>
      </c>
      <c r="E2190" s="6" t="s">
        <v>360</v>
      </c>
      <c r="F2190" s="6" t="s">
        <v>3120</v>
      </c>
      <c r="G2190" s="6"/>
      <c r="H2190" s="1"/>
      <c r="I2190" s="5"/>
      <c r="J2190" s="5"/>
      <c r="K2190" s="1"/>
      <c r="L2190" s="5"/>
      <c r="M2190" s="5"/>
      <c r="N2190" s="26"/>
      <c r="O2190" s="1"/>
      <c r="P2190" s="1"/>
      <c r="Q2190" s="1"/>
      <c r="R2190" s="1"/>
      <c r="S2190" s="1"/>
      <c r="T2190" s="1"/>
      <c r="U2190" s="1"/>
      <c r="V2190" s="5"/>
      <c r="W2190" s="5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37" t="e">
        <f>BQ2190+BP2190+BO2190+BN2190+BM2190+#REF!+#REF!+BG2190+BF2190+#REF!+BC2190+#REF!+#REF!+AY2190+#REF!+#REF!+#REF!+#REF!+AS2190+#REF!+#REF!+#REF!+#REF!+AM2190+AK2190+#REF!+#REF!+#REF!+AF2190+AD2190+AC2190+AB2190+BL2190+AA2190+Z2190+Y2190+X2190+U2190+T2190+S2190+R2190+Q2190+P2190+O2190+N2190+M2190+L2190+K2190+J2190+I2190+H2190</f>
        <v>#REF!</v>
      </c>
    </row>
    <row r="2191" spans="1:70" hidden="1">
      <c r="A2191" s="6" t="s">
        <v>3259</v>
      </c>
      <c r="B2191" s="6" t="s">
        <v>3260</v>
      </c>
      <c r="C2191" s="6" t="s">
        <v>7</v>
      </c>
      <c r="D2191" s="6" t="s">
        <v>18</v>
      </c>
      <c r="E2191" s="6" t="s">
        <v>13</v>
      </c>
      <c r="F2191" s="6" t="s">
        <v>3120</v>
      </c>
      <c r="G2191" s="6"/>
      <c r="H2191" s="1"/>
      <c r="I2191" s="5"/>
      <c r="J2191" s="5"/>
      <c r="K2191" s="1"/>
      <c r="L2191" s="5"/>
      <c r="M2191" s="5"/>
      <c r="N2191" s="26"/>
      <c r="O2191" s="1"/>
      <c r="P2191" s="1"/>
      <c r="Q2191" s="1"/>
      <c r="R2191" s="1"/>
      <c r="S2191" s="1"/>
      <c r="T2191" s="1"/>
      <c r="U2191" s="1"/>
      <c r="V2191" s="5"/>
      <c r="W2191" s="5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37" t="e">
        <f>BQ2191+BP2191+BO2191+BN2191+BM2191+#REF!+#REF!+BG2191+BF2191+#REF!+BC2191+#REF!+#REF!+AY2191+#REF!+#REF!+#REF!+#REF!+AS2191+#REF!+#REF!+#REF!+#REF!+AM2191+AK2191+#REF!+#REF!+#REF!+AF2191+AD2191+AC2191+AB2191+BL2191+AA2191+Z2191+Y2191+X2191+U2191+T2191+S2191+R2191+Q2191+P2191+O2191+N2191+M2191+L2191+K2191+J2191+I2191+H2191</f>
        <v>#REF!</v>
      </c>
    </row>
    <row r="2192" spans="1:70" hidden="1">
      <c r="A2192" s="6" t="s">
        <v>3261</v>
      </c>
      <c r="B2192" s="6" t="s">
        <v>3262</v>
      </c>
      <c r="C2192" s="6" t="s">
        <v>7</v>
      </c>
      <c r="D2192" s="6" t="s">
        <v>67</v>
      </c>
      <c r="E2192" s="6" t="s">
        <v>67</v>
      </c>
      <c r="F2192" s="6" t="s">
        <v>3120</v>
      </c>
      <c r="G2192" s="6"/>
      <c r="H2192" s="1"/>
      <c r="I2192" s="5"/>
      <c r="J2192" s="5"/>
      <c r="K2192" s="1"/>
      <c r="L2192" s="5"/>
      <c r="M2192" s="5"/>
      <c r="N2192" s="26"/>
      <c r="O2192" s="1"/>
      <c r="P2192" s="1"/>
      <c r="Q2192" s="1"/>
      <c r="R2192" s="1"/>
      <c r="S2192" s="1"/>
      <c r="T2192" s="1"/>
      <c r="U2192" s="1"/>
      <c r="V2192" s="5"/>
      <c r="W2192" s="5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37" t="e">
        <f>BQ2192+BP2192+BO2192+BN2192+BM2192+#REF!+#REF!+BG2192+BF2192+#REF!+BC2192+#REF!+#REF!+AY2192+#REF!+#REF!+#REF!+#REF!+AS2192+#REF!+#REF!+#REF!+#REF!+AM2192+AK2192+#REF!+#REF!+#REF!+AF2192+AD2192+AC2192+AB2192+BL2192+AA2192+Z2192+Y2192+X2192+U2192+T2192+S2192+R2192+Q2192+P2192+O2192+N2192+M2192+L2192+K2192+J2192+I2192+H2192</f>
        <v>#REF!</v>
      </c>
    </row>
    <row r="2193" spans="1:70" hidden="1">
      <c r="A2193" s="6" t="s">
        <v>3263</v>
      </c>
      <c r="B2193" s="6" t="s">
        <v>3264</v>
      </c>
      <c r="C2193" s="6" t="s">
        <v>7</v>
      </c>
      <c r="D2193" s="6" t="s">
        <v>67</v>
      </c>
      <c r="E2193" s="6" t="s">
        <v>67</v>
      </c>
      <c r="F2193" s="6" t="s">
        <v>3120</v>
      </c>
      <c r="G2193" s="6"/>
      <c r="H2193" s="1"/>
      <c r="I2193" s="5"/>
      <c r="J2193" s="5"/>
      <c r="K2193" s="1"/>
      <c r="L2193" s="5"/>
      <c r="M2193" s="5"/>
      <c r="N2193" s="26"/>
      <c r="O2193" s="1"/>
      <c r="P2193" s="1"/>
      <c r="Q2193" s="1"/>
      <c r="R2193" s="1"/>
      <c r="S2193" s="1"/>
      <c r="T2193" s="1"/>
      <c r="U2193" s="1"/>
      <c r="V2193" s="5"/>
      <c r="W2193" s="5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37" t="e">
        <f>BQ2193+BP2193+BO2193+BN2193+BM2193+#REF!+#REF!+BG2193+BF2193+#REF!+BC2193+#REF!+#REF!+AY2193+#REF!+#REF!+#REF!+#REF!+AS2193+#REF!+#REF!+#REF!+#REF!+AM2193+AK2193+#REF!+#REF!+#REF!+AF2193+AD2193+AC2193+AB2193+BL2193+AA2193+Z2193+Y2193+X2193+U2193+T2193+S2193+R2193+Q2193+P2193+O2193+N2193+M2193+L2193+K2193+J2193+I2193+H2193</f>
        <v>#REF!</v>
      </c>
    </row>
    <row r="2194" spans="1:70" hidden="1">
      <c r="A2194" s="6" t="s">
        <v>3265</v>
      </c>
      <c r="B2194" s="6" t="s">
        <v>3266</v>
      </c>
      <c r="C2194" s="6" t="s">
        <v>7</v>
      </c>
      <c r="D2194" s="6" t="s">
        <v>18</v>
      </c>
      <c r="E2194" s="6" t="s">
        <v>13</v>
      </c>
      <c r="F2194" s="6" t="s">
        <v>3120</v>
      </c>
      <c r="G2194" s="6"/>
      <c r="H2194" s="1"/>
      <c r="I2194" s="5"/>
      <c r="J2194" s="5"/>
      <c r="K2194" s="1"/>
      <c r="L2194" s="5"/>
      <c r="M2194" s="5"/>
      <c r="N2194" s="26"/>
      <c r="O2194" s="1"/>
      <c r="P2194" s="1"/>
      <c r="Q2194" s="1"/>
      <c r="R2194" s="1"/>
      <c r="S2194" s="1"/>
      <c r="T2194" s="1"/>
      <c r="U2194" s="1"/>
      <c r="V2194" s="5"/>
      <c r="W2194" s="5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37" t="e">
        <f>BQ2194+BP2194+BO2194+BN2194+BM2194+#REF!+#REF!+BG2194+BF2194+#REF!+BC2194+#REF!+#REF!+AY2194+#REF!+#REF!+#REF!+#REF!+AS2194+#REF!+#REF!+#REF!+#REF!+AM2194+AK2194+#REF!+#REF!+#REF!+AF2194+AD2194+AC2194+AB2194+BL2194+AA2194+Z2194+Y2194+X2194+U2194+T2194+S2194+R2194+Q2194+P2194+O2194+N2194+M2194+L2194+K2194+J2194+I2194+H2194</f>
        <v>#REF!</v>
      </c>
    </row>
    <row r="2195" spans="1:70" hidden="1">
      <c r="A2195" s="6" t="s">
        <v>3391</v>
      </c>
      <c r="B2195" s="6" t="s">
        <v>7891</v>
      </c>
      <c r="C2195" s="6" t="s">
        <v>151</v>
      </c>
      <c r="D2195" s="6"/>
      <c r="E2195" s="6" t="s">
        <v>152</v>
      </c>
      <c r="F2195" s="6" t="s">
        <v>3120</v>
      </c>
      <c r="G2195" s="6"/>
      <c r="H2195" s="1"/>
      <c r="I2195" s="5"/>
      <c r="J2195" s="5"/>
      <c r="K2195" s="1"/>
      <c r="L2195" s="5"/>
      <c r="M2195" s="5"/>
      <c r="N2195" s="26"/>
      <c r="O2195" s="1"/>
      <c r="P2195" s="1"/>
      <c r="Q2195" s="1"/>
      <c r="R2195" s="1"/>
      <c r="S2195" s="1"/>
      <c r="T2195" s="1"/>
      <c r="U2195" s="1"/>
      <c r="V2195" s="5"/>
      <c r="W2195" s="5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37" t="e">
        <f>BQ2195+BP2195+BO2195+BN2195+BM2195+#REF!+#REF!+BG2195+BF2195+#REF!+BC2195+#REF!+#REF!+AY2195+#REF!+#REF!+#REF!+#REF!+AS2195+#REF!+#REF!+#REF!+#REF!+AM2195+AK2195+#REF!+#REF!+#REF!+AF2195+AD2195+AC2195+AB2195+BL2195+AA2195+Z2195+Y2195+X2195+U2195+T2195+S2195+R2195+Q2195+P2195+O2195+N2195+M2195+L2195+K2195+J2195+I2195+H2195</f>
        <v>#REF!</v>
      </c>
    </row>
    <row r="2196" spans="1:70" hidden="1">
      <c r="A2196" s="6" t="s">
        <v>3392</v>
      </c>
      <c r="B2196" s="6" t="s">
        <v>7892</v>
      </c>
      <c r="C2196" s="6" t="s">
        <v>151</v>
      </c>
      <c r="D2196" s="6"/>
      <c r="E2196" s="6" t="s">
        <v>152</v>
      </c>
      <c r="F2196" s="6" t="s">
        <v>3120</v>
      </c>
      <c r="G2196" s="6"/>
      <c r="H2196" s="1"/>
      <c r="I2196" s="5"/>
      <c r="J2196" s="5"/>
      <c r="K2196" s="1"/>
      <c r="L2196" s="5"/>
      <c r="M2196" s="5"/>
      <c r="N2196" s="26"/>
      <c r="O2196" s="1"/>
      <c r="P2196" s="1"/>
      <c r="Q2196" s="1"/>
      <c r="R2196" s="1"/>
      <c r="S2196" s="1"/>
      <c r="T2196" s="1"/>
      <c r="U2196" s="1"/>
      <c r="V2196" s="5"/>
      <c r="W2196" s="5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37" t="e">
        <f>BQ2196+BP2196+BO2196+BN2196+BM2196+#REF!+#REF!+BG2196+BF2196+#REF!+BC2196+#REF!+#REF!+AY2196+#REF!+#REF!+#REF!+#REF!+AS2196+#REF!+#REF!+#REF!+#REF!+AM2196+AK2196+#REF!+#REF!+#REF!+AF2196+AD2196+AC2196+AB2196+BL2196+AA2196+Z2196+Y2196+X2196+U2196+T2196+S2196+R2196+Q2196+P2196+O2196+N2196+M2196+L2196+K2196+J2196+I2196+H2196</f>
        <v>#REF!</v>
      </c>
    </row>
    <row r="2197" spans="1:70" hidden="1">
      <c r="A2197" s="6" t="s">
        <v>3393</v>
      </c>
      <c r="B2197" s="6" t="s">
        <v>7893</v>
      </c>
      <c r="C2197" s="6" t="s">
        <v>151</v>
      </c>
      <c r="D2197" s="6"/>
      <c r="E2197" s="6" t="s">
        <v>152</v>
      </c>
      <c r="F2197" s="6" t="s">
        <v>3120</v>
      </c>
      <c r="G2197" s="6"/>
      <c r="H2197" s="1"/>
      <c r="I2197" s="5"/>
      <c r="J2197" s="5"/>
      <c r="K2197" s="1"/>
      <c r="L2197" s="5"/>
      <c r="M2197" s="5"/>
      <c r="N2197" s="26"/>
      <c r="O2197" s="1"/>
      <c r="P2197" s="1"/>
      <c r="Q2197" s="1"/>
      <c r="R2197" s="1"/>
      <c r="S2197" s="1"/>
      <c r="T2197" s="1"/>
      <c r="U2197" s="1"/>
      <c r="V2197" s="5"/>
      <c r="W2197" s="5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37" t="e">
        <f>BQ2197+BP2197+BO2197+BN2197+BM2197+#REF!+#REF!+BG2197+BF2197+#REF!+BC2197+#REF!+#REF!+AY2197+#REF!+#REF!+#REF!+#REF!+AS2197+#REF!+#REF!+#REF!+#REF!+AM2197+AK2197+#REF!+#REF!+#REF!+AF2197+AD2197+AC2197+AB2197+BL2197+AA2197+Z2197+Y2197+X2197+U2197+T2197+S2197+R2197+Q2197+P2197+O2197+N2197+M2197+L2197+K2197+J2197+I2197+H2197</f>
        <v>#REF!</v>
      </c>
    </row>
    <row r="2198" spans="1:70" hidden="1">
      <c r="A2198" s="6" t="s">
        <v>6834</v>
      </c>
      <c r="B2198" s="6" t="s">
        <v>6835</v>
      </c>
      <c r="C2198" s="6" t="s">
        <v>151</v>
      </c>
      <c r="D2198" s="6"/>
      <c r="E2198" s="6" t="s">
        <v>8186</v>
      </c>
      <c r="F2198" s="6" t="s">
        <v>3120</v>
      </c>
      <c r="G2198" s="6"/>
      <c r="H2198" s="1"/>
      <c r="I2198" s="5"/>
      <c r="J2198" s="5"/>
      <c r="K2198" s="1"/>
      <c r="L2198" s="5"/>
      <c r="M2198" s="5"/>
      <c r="N2198" s="26"/>
      <c r="O2198" s="1"/>
      <c r="P2198" s="1"/>
      <c r="Q2198" s="1"/>
      <c r="R2198" s="1"/>
      <c r="S2198" s="1"/>
      <c r="T2198" s="1"/>
      <c r="U2198" s="1"/>
      <c r="V2198" s="5"/>
      <c r="W2198" s="5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37" t="e">
        <f>BQ2198+BP2198+BO2198+BN2198+BM2198+#REF!+#REF!+BG2198+BF2198+#REF!+BC2198+#REF!+#REF!+AY2198+#REF!+#REF!+#REF!+#REF!+AS2198+#REF!+#REF!+#REF!+#REF!+AM2198+AK2198+#REF!+#REF!+#REF!+AF2198+AD2198+AC2198+AB2198+BL2198+AA2198+Z2198+Y2198+X2198+U2198+T2198+S2198+R2198+Q2198+P2198+O2198+N2198+M2198+L2198+K2198+J2198+I2198+H2198</f>
        <v>#REF!</v>
      </c>
    </row>
    <row r="2199" spans="1:70" hidden="1">
      <c r="A2199" s="6" t="s">
        <v>3394</v>
      </c>
      <c r="B2199" s="6" t="s">
        <v>3395</v>
      </c>
      <c r="C2199" s="6" t="s">
        <v>151</v>
      </c>
      <c r="D2199" s="6"/>
      <c r="E2199" s="6" t="s">
        <v>152</v>
      </c>
      <c r="F2199" s="6" t="s">
        <v>3120</v>
      </c>
      <c r="G2199" s="6"/>
      <c r="H2199" s="1"/>
      <c r="I2199" s="5"/>
      <c r="J2199" s="5"/>
      <c r="K2199" s="1"/>
      <c r="L2199" s="5"/>
      <c r="M2199" s="5"/>
      <c r="N2199" s="26"/>
      <c r="O2199" s="1"/>
      <c r="P2199" s="1"/>
      <c r="Q2199" s="1"/>
      <c r="R2199" s="1"/>
      <c r="S2199" s="1"/>
      <c r="T2199" s="1"/>
      <c r="U2199" s="1"/>
      <c r="V2199" s="5"/>
      <c r="W2199" s="5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37" t="e">
        <f>BQ2199+BP2199+BO2199+BN2199+BM2199+#REF!+#REF!+BG2199+BF2199+#REF!+BC2199+#REF!+#REF!+AY2199+#REF!+#REF!+#REF!+#REF!+AS2199+#REF!+#REF!+#REF!+#REF!+AM2199+AK2199+#REF!+#REF!+#REF!+AF2199+AD2199+AC2199+AB2199+BL2199+AA2199+Z2199+Y2199+X2199+U2199+T2199+S2199+R2199+Q2199+P2199+O2199+N2199+M2199+L2199+K2199+J2199+I2199+H2199</f>
        <v>#REF!</v>
      </c>
    </row>
    <row r="2200" spans="1:70" hidden="1">
      <c r="A2200" s="6" t="s">
        <v>3396</v>
      </c>
      <c r="B2200" s="6" t="s">
        <v>3397</v>
      </c>
      <c r="C2200" s="6" t="s">
        <v>151</v>
      </c>
      <c r="D2200" s="6"/>
      <c r="E2200" s="6" t="s">
        <v>152</v>
      </c>
      <c r="F2200" s="6" t="s">
        <v>3120</v>
      </c>
      <c r="G2200" s="6"/>
      <c r="H2200" s="1"/>
      <c r="I2200" s="5"/>
      <c r="J2200" s="5"/>
      <c r="K2200" s="1"/>
      <c r="L2200" s="5"/>
      <c r="M2200" s="5"/>
      <c r="N2200" s="26"/>
      <c r="O2200" s="1"/>
      <c r="P2200" s="1"/>
      <c r="Q2200" s="1"/>
      <c r="R2200" s="1"/>
      <c r="S2200" s="1"/>
      <c r="T2200" s="1"/>
      <c r="U2200" s="1"/>
      <c r="V2200" s="5"/>
      <c r="W2200" s="5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37" t="e">
        <f>BQ2200+BP2200+BO2200+BN2200+BM2200+#REF!+#REF!+BG2200+BF2200+#REF!+BC2200+#REF!+#REF!+AY2200+#REF!+#REF!+#REF!+#REF!+AS2200+#REF!+#REF!+#REF!+#REF!+AM2200+AK2200+#REF!+#REF!+#REF!+AF2200+AD2200+AC2200+AB2200+BL2200+AA2200+Z2200+Y2200+X2200+U2200+T2200+S2200+R2200+Q2200+P2200+O2200+N2200+M2200+L2200+K2200+J2200+I2200+H2200</f>
        <v>#REF!</v>
      </c>
    </row>
    <row r="2201" spans="1:70" hidden="1">
      <c r="A2201" s="6" t="s">
        <v>3398</v>
      </c>
      <c r="B2201" s="6" t="s">
        <v>3399</v>
      </c>
      <c r="C2201" s="6" t="s">
        <v>151</v>
      </c>
      <c r="D2201" s="6"/>
      <c r="E2201" s="6" t="s">
        <v>152</v>
      </c>
      <c r="F2201" s="6" t="s">
        <v>3120</v>
      </c>
      <c r="G2201" s="6"/>
      <c r="H2201" s="1"/>
      <c r="I2201" s="5"/>
      <c r="J2201" s="5"/>
      <c r="K2201" s="1"/>
      <c r="L2201" s="5"/>
      <c r="M2201" s="5"/>
      <c r="N2201" s="26"/>
      <c r="O2201" s="1"/>
      <c r="P2201" s="1"/>
      <c r="Q2201" s="1"/>
      <c r="R2201" s="1"/>
      <c r="S2201" s="1"/>
      <c r="T2201" s="1"/>
      <c r="U2201" s="1"/>
      <c r="V2201" s="5"/>
      <c r="W2201" s="5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37" t="e">
        <f>BQ2201+BP2201+BO2201+BN2201+BM2201+#REF!+#REF!+BG2201+BF2201+#REF!+BC2201+#REF!+#REF!+AY2201+#REF!+#REF!+#REF!+#REF!+AS2201+#REF!+#REF!+#REF!+#REF!+AM2201+AK2201+#REF!+#REF!+#REF!+AF2201+AD2201+AC2201+AB2201+BL2201+AA2201+Z2201+Y2201+X2201+U2201+T2201+S2201+R2201+Q2201+P2201+O2201+N2201+M2201+L2201+K2201+J2201+I2201+H2201</f>
        <v>#REF!</v>
      </c>
    </row>
    <row r="2202" spans="1:70" hidden="1">
      <c r="A2202" s="6" t="s">
        <v>3400</v>
      </c>
      <c r="B2202" s="6" t="s">
        <v>7894</v>
      </c>
      <c r="C2202" s="6" t="s">
        <v>151</v>
      </c>
      <c r="D2202" s="6"/>
      <c r="E2202" s="6" t="s">
        <v>152</v>
      </c>
      <c r="F2202" s="6" t="s">
        <v>3120</v>
      </c>
      <c r="G2202" s="6"/>
      <c r="H2202" s="1"/>
      <c r="I2202" s="5"/>
      <c r="J2202" s="5"/>
      <c r="K2202" s="1"/>
      <c r="L2202" s="5"/>
      <c r="M2202" s="5"/>
      <c r="N2202" s="26"/>
      <c r="O2202" s="1"/>
      <c r="P2202" s="1"/>
      <c r="Q2202" s="1"/>
      <c r="R2202" s="1"/>
      <c r="S2202" s="1"/>
      <c r="T2202" s="1"/>
      <c r="U2202" s="1"/>
      <c r="V2202" s="5"/>
      <c r="W2202" s="5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37" t="e">
        <f>BQ2202+BP2202+BO2202+BN2202+BM2202+#REF!+#REF!+BG2202+BF2202+#REF!+BC2202+#REF!+#REF!+AY2202+#REF!+#REF!+#REF!+#REF!+AS2202+#REF!+#REF!+#REF!+#REF!+AM2202+AK2202+#REF!+#REF!+#REF!+AF2202+AD2202+AC2202+AB2202+BL2202+AA2202+Z2202+Y2202+X2202+U2202+T2202+S2202+R2202+Q2202+P2202+O2202+N2202+M2202+L2202+K2202+J2202+I2202+H2202</f>
        <v>#REF!</v>
      </c>
    </row>
    <row r="2203" spans="1:70" hidden="1">
      <c r="A2203" s="6" t="s">
        <v>3401</v>
      </c>
      <c r="B2203" s="6" t="s">
        <v>7895</v>
      </c>
      <c r="C2203" s="6" t="s">
        <v>151</v>
      </c>
      <c r="D2203" s="6"/>
      <c r="E2203" s="6" t="s">
        <v>152</v>
      </c>
      <c r="F2203" s="6" t="s">
        <v>3120</v>
      </c>
      <c r="G2203" s="6"/>
      <c r="H2203" s="1"/>
      <c r="I2203" s="5"/>
      <c r="J2203" s="5"/>
      <c r="K2203" s="1"/>
      <c r="L2203" s="5"/>
      <c r="M2203" s="5"/>
      <c r="N2203" s="26"/>
      <c r="O2203" s="1"/>
      <c r="P2203" s="1"/>
      <c r="Q2203" s="1"/>
      <c r="R2203" s="1"/>
      <c r="S2203" s="1"/>
      <c r="T2203" s="1"/>
      <c r="U2203" s="1"/>
      <c r="V2203" s="5"/>
      <c r="W2203" s="5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37" t="e">
        <f>BQ2203+BP2203+BO2203+BN2203+BM2203+#REF!+#REF!+BG2203+BF2203+#REF!+BC2203+#REF!+#REF!+AY2203+#REF!+#REF!+#REF!+#REF!+AS2203+#REF!+#REF!+#REF!+#REF!+AM2203+AK2203+#REF!+#REF!+#REF!+AF2203+AD2203+AC2203+AB2203+BL2203+AA2203+Z2203+Y2203+X2203+U2203+T2203+S2203+R2203+Q2203+P2203+O2203+N2203+M2203+L2203+K2203+J2203+I2203+H2203</f>
        <v>#REF!</v>
      </c>
    </row>
    <row r="2204" spans="1:70" hidden="1">
      <c r="A2204" s="6" t="s">
        <v>3402</v>
      </c>
      <c r="B2204" s="6" t="s">
        <v>7896</v>
      </c>
      <c r="C2204" s="6" t="s">
        <v>151</v>
      </c>
      <c r="D2204" s="6"/>
      <c r="E2204" s="6" t="s">
        <v>152</v>
      </c>
      <c r="F2204" s="6" t="s">
        <v>3120</v>
      </c>
      <c r="G2204" s="6"/>
      <c r="H2204" s="1"/>
      <c r="I2204" s="5"/>
      <c r="J2204" s="5"/>
      <c r="K2204" s="1"/>
      <c r="L2204" s="5"/>
      <c r="M2204" s="5"/>
      <c r="N2204" s="26"/>
      <c r="O2204" s="1"/>
      <c r="P2204" s="1"/>
      <c r="Q2204" s="1"/>
      <c r="R2204" s="1"/>
      <c r="S2204" s="1"/>
      <c r="T2204" s="1"/>
      <c r="U2204" s="1"/>
      <c r="V2204" s="5"/>
      <c r="W2204" s="5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37" t="e">
        <f>BQ2204+BP2204+BO2204+BN2204+BM2204+#REF!+#REF!+BG2204+BF2204+#REF!+BC2204+#REF!+#REF!+AY2204+#REF!+#REF!+#REF!+#REF!+AS2204+#REF!+#REF!+#REF!+#REF!+AM2204+AK2204+#REF!+#REF!+#REF!+AF2204+AD2204+AC2204+AB2204+BL2204+AA2204+Z2204+Y2204+X2204+U2204+T2204+S2204+R2204+Q2204+P2204+O2204+N2204+M2204+L2204+K2204+J2204+I2204+H2204</f>
        <v>#REF!</v>
      </c>
    </row>
    <row r="2205" spans="1:70" hidden="1">
      <c r="A2205" s="6" t="s">
        <v>3403</v>
      </c>
      <c r="B2205" s="6" t="s">
        <v>3404</v>
      </c>
      <c r="C2205" s="6" t="s">
        <v>151</v>
      </c>
      <c r="D2205" s="6"/>
      <c r="E2205" s="6" t="s">
        <v>152</v>
      </c>
      <c r="F2205" s="6" t="s">
        <v>3120</v>
      </c>
      <c r="G2205" s="6"/>
      <c r="H2205" s="1"/>
      <c r="I2205" s="5"/>
      <c r="J2205" s="5"/>
      <c r="K2205" s="1"/>
      <c r="L2205" s="5"/>
      <c r="M2205" s="5"/>
      <c r="N2205" s="26"/>
      <c r="O2205" s="1"/>
      <c r="P2205" s="1"/>
      <c r="Q2205" s="1"/>
      <c r="R2205" s="1"/>
      <c r="S2205" s="1"/>
      <c r="T2205" s="1"/>
      <c r="U2205" s="1"/>
      <c r="V2205" s="5"/>
      <c r="W2205" s="5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37" t="e">
        <f>BQ2205+BP2205+BO2205+BN2205+BM2205+#REF!+#REF!+BG2205+BF2205+#REF!+BC2205+#REF!+#REF!+AY2205+#REF!+#REF!+#REF!+#REF!+AS2205+#REF!+#REF!+#REF!+#REF!+AM2205+AK2205+#REF!+#REF!+#REF!+AF2205+AD2205+AC2205+AB2205+BL2205+AA2205+Z2205+Y2205+X2205+U2205+T2205+S2205+R2205+Q2205+P2205+O2205+N2205+M2205+L2205+K2205+J2205+I2205+H2205</f>
        <v>#REF!</v>
      </c>
    </row>
    <row r="2206" spans="1:70" hidden="1">
      <c r="A2206" s="6" t="s">
        <v>6836</v>
      </c>
      <c r="B2206" s="6" t="s">
        <v>7897</v>
      </c>
      <c r="C2206" s="6" t="s">
        <v>151</v>
      </c>
      <c r="D2206" s="6"/>
      <c r="E2206" s="6" t="s">
        <v>8192</v>
      </c>
      <c r="F2206" s="6" t="s">
        <v>3120</v>
      </c>
      <c r="G2206" s="6"/>
      <c r="H2206" s="1"/>
      <c r="I2206" s="5"/>
      <c r="J2206" s="5"/>
      <c r="K2206" s="1"/>
      <c r="L2206" s="5"/>
      <c r="M2206" s="5"/>
      <c r="N2206" s="26"/>
      <c r="O2206" s="1"/>
      <c r="P2206" s="1"/>
      <c r="Q2206" s="1"/>
      <c r="R2206" s="1"/>
      <c r="S2206" s="1"/>
      <c r="T2206" s="1"/>
      <c r="U2206" s="1"/>
      <c r="V2206" s="5"/>
      <c r="W2206" s="5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37" t="e">
        <f>BQ2206+BP2206+BO2206+BN2206+BM2206+#REF!+#REF!+BG2206+BF2206+#REF!+BC2206+#REF!+#REF!+AY2206+#REF!+#REF!+#REF!+#REF!+AS2206+#REF!+#REF!+#REF!+#REF!+AM2206+AK2206+#REF!+#REF!+#REF!+AF2206+AD2206+AC2206+AB2206+BL2206+AA2206+Z2206+Y2206+X2206+U2206+T2206+S2206+R2206+Q2206+P2206+O2206+N2206+M2206+L2206+K2206+J2206+I2206+H2206</f>
        <v>#REF!</v>
      </c>
    </row>
    <row r="2207" spans="1:70" hidden="1">
      <c r="A2207" s="6" t="s">
        <v>3267</v>
      </c>
      <c r="B2207" s="6" t="s">
        <v>3268</v>
      </c>
      <c r="C2207" s="6" t="s">
        <v>7</v>
      </c>
      <c r="D2207" s="6" t="s">
        <v>8180</v>
      </c>
      <c r="E2207" s="6" t="s">
        <v>13</v>
      </c>
      <c r="F2207" s="6" t="s">
        <v>3120</v>
      </c>
      <c r="G2207" s="6"/>
      <c r="H2207" s="1"/>
      <c r="I2207" s="5"/>
      <c r="J2207" s="5"/>
      <c r="K2207" s="1"/>
      <c r="L2207" s="5"/>
      <c r="M2207" s="5"/>
      <c r="N2207" s="26"/>
      <c r="O2207" s="1"/>
      <c r="P2207" s="1"/>
      <c r="Q2207" s="1"/>
      <c r="R2207" s="1"/>
      <c r="S2207" s="1"/>
      <c r="T2207" s="1"/>
      <c r="U2207" s="1"/>
      <c r="V2207" s="5"/>
      <c r="W2207" s="5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37" t="e">
        <f>BQ2207+BP2207+BO2207+BN2207+BM2207+#REF!+#REF!+BG2207+BF2207+#REF!+BC2207+#REF!+#REF!+AY2207+#REF!+#REF!+#REF!+#REF!+AS2207+#REF!+#REF!+#REF!+#REF!+AM2207+AK2207+#REF!+#REF!+#REF!+AF2207+AD2207+AC2207+AB2207+BL2207+AA2207+Z2207+Y2207+X2207+U2207+T2207+S2207+R2207+Q2207+P2207+O2207+N2207+M2207+L2207+K2207+J2207+I2207+H2207</f>
        <v>#REF!</v>
      </c>
    </row>
    <row r="2208" spans="1:70" hidden="1">
      <c r="A2208" s="6" t="s">
        <v>3269</v>
      </c>
      <c r="B2208" s="6" t="s">
        <v>3270</v>
      </c>
      <c r="C2208" s="6" t="s">
        <v>7</v>
      </c>
      <c r="D2208" s="6" t="s">
        <v>8180</v>
      </c>
      <c r="E2208" s="6" t="s">
        <v>13</v>
      </c>
      <c r="F2208" s="6" t="s">
        <v>3120</v>
      </c>
      <c r="G2208" s="6"/>
      <c r="H2208" s="1"/>
      <c r="I2208" s="5"/>
      <c r="J2208" s="5"/>
      <c r="K2208" s="1"/>
      <c r="L2208" s="5"/>
      <c r="M2208" s="5"/>
      <c r="N2208" s="26"/>
      <c r="O2208" s="1"/>
      <c r="P2208" s="1"/>
      <c r="Q2208" s="1"/>
      <c r="R2208" s="1"/>
      <c r="S2208" s="1"/>
      <c r="T2208" s="1"/>
      <c r="U2208" s="1"/>
      <c r="V2208" s="5"/>
      <c r="W2208" s="5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37" t="e">
        <f>BQ2208+BP2208+BO2208+BN2208+BM2208+#REF!+#REF!+BG2208+BF2208+#REF!+BC2208+#REF!+#REF!+AY2208+#REF!+#REF!+#REF!+#REF!+AS2208+#REF!+#REF!+#REF!+#REF!+AM2208+AK2208+#REF!+#REF!+#REF!+AF2208+AD2208+AC2208+AB2208+BL2208+AA2208+Z2208+Y2208+X2208+U2208+T2208+S2208+R2208+Q2208+P2208+O2208+N2208+M2208+L2208+K2208+J2208+I2208+H2208</f>
        <v>#REF!</v>
      </c>
    </row>
    <row r="2209" spans="1:70" hidden="1">
      <c r="A2209" s="6" t="s">
        <v>3271</v>
      </c>
      <c r="B2209" s="6" t="s">
        <v>3272</v>
      </c>
      <c r="C2209" s="6" t="s">
        <v>7</v>
      </c>
      <c r="D2209" s="6" t="s">
        <v>67</v>
      </c>
      <c r="E2209" s="6" t="s">
        <v>67</v>
      </c>
      <c r="F2209" s="6" t="s">
        <v>3120</v>
      </c>
      <c r="G2209" s="6"/>
      <c r="H2209" s="1"/>
      <c r="I2209" s="5"/>
      <c r="J2209" s="5"/>
      <c r="K2209" s="1"/>
      <c r="L2209" s="5"/>
      <c r="M2209" s="5"/>
      <c r="N2209" s="26"/>
      <c r="O2209" s="1"/>
      <c r="P2209" s="1"/>
      <c r="Q2209" s="1"/>
      <c r="R2209" s="1"/>
      <c r="S2209" s="1"/>
      <c r="T2209" s="1"/>
      <c r="U2209" s="1"/>
      <c r="V2209" s="5"/>
      <c r="W2209" s="5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37" t="e">
        <f>BQ2209+BP2209+BO2209+BN2209+BM2209+#REF!+#REF!+BG2209+BF2209+#REF!+BC2209+#REF!+#REF!+AY2209+#REF!+#REF!+#REF!+#REF!+AS2209+#REF!+#REF!+#REF!+#REF!+AM2209+AK2209+#REF!+#REF!+#REF!+AF2209+AD2209+AC2209+AB2209+BL2209+AA2209+Z2209+Y2209+X2209+U2209+T2209+S2209+R2209+Q2209+P2209+O2209+N2209+M2209+L2209+K2209+J2209+I2209+H2209</f>
        <v>#REF!</v>
      </c>
    </row>
    <row r="2210" spans="1:70" hidden="1">
      <c r="A2210" s="6" t="s">
        <v>7223</v>
      </c>
      <c r="B2210" s="6" t="s">
        <v>7422</v>
      </c>
      <c r="C2210" s="6" t="s">
        <v>7</v>
      </c>
      <c r="D2210" s="6" t="s">
        <v>8180</v>
      </c>
      <c r="E2210" s="6" t="s">
        <v>8199</v>
      </c>
      <c r="F2210" s="6" t="s">
        <v>3120</v>
      </c>
      <c r="G2210" s="6"/>
      <c r="H2210" s="1"/>
      <c r="I2210" s="5"/>
      <c r="J2210" s="5"/>
      <c r="K2210" s="1"/>
      <c r="L2210" s="5"/>
      <c r="M2210" s="5"/>
      <c r="N2210" s="26"/>
      <c r="O2210" s="1"/>
      <c r="P2210" s="1"/>
      <c r="Q2210" s="1"/>
      <c r="R2210" s="1"/>
      <c r="S2210" s="1"/>
      <c r="T2210" s="1"/>
      <c r="U2210" s="1"/>
      <c r="V2210" s="5"/>
      <c r="W2210" s="5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37" t="e">
        <f>BQ2210+BP2210+BO2210+BN2210+BM2210+#REF!+#REF!+BG2210+BF2210+#REF!+BC2210+#REF!+#REF!+AY2210+#REF!+#REF!+#REF!+#REF!+AS2210+#REF!+#REF!+#REF!+#REF!+AM2210+AK2210+#REF!+#REF!+#REF!+AF2210+AD2210+AC2210+AB2210+BL2210+AA2210+Z2210+Y2210+X2210+U2210+T2210+S2210+R2210+Q2210+P2210+O2210+N2210+M2210+L2210+K2210+J2210+I2210+H2210</f>
        <v>#REF!</v>
      </c>
    </row>
    <row r="2211" spans="1:70" hidden="1">
      <c r="A2211" s="6" t="s">
        <v>3273</v>
      </c>
      <c r="B2211" s="6" t="s">
        <v>3274</v>
      </c>
      <c r="C2211" s="6" t="s">
        <v>7</v>
      </c>
      <c r="D2211" s="6" t="s">
        <v>18</v>
      </c>
      <c r="E2211" s="6" t="s">
        <v>21</v>
      </c>
      <c r="F2211" s="6" t="s">
        <v>3120</v>
      </c>
      <c r="G2211" s="6"/>
      <c r="H2211" s="1"/>
      <c r="I2211" s="5"/>
      <c r="J2211" s="5"/>
      <c r="K2211" s="1"/>
      <c r="L2211" s="5"/>
      <c r="M2211" s="5"/>
      <c r="N2211" s="26"/>
      <c r="O2211" s="1"/>
      <c r="P2211" s="1"/>
      <c r="Q2211" s="1"/>
      <c r="R2211" s="1"/>
      <c r="S2211" s="1"/>
      <c r="T2211" s="1"/>
      <c r="U2211" s="1"/>
      <c r="V2211" s="5"/>
      <c r="W2211" s="5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37" t="e">
        <f>BQ2211+BP2211+BO2211+BN2211+BM2211+#REF!+#REF!+BG2211+BF2211+#REF!+BC2211+#REF!+#REF!+AY2211+#REF!+#REF!+#REF!+#REF!+AS2211+#REF!+#REF!+#REF!+#REF!+AM2211+AK2211+#REF!+#REF!+#REF!+AF2211+AD2211+AC2211+AB2211+BL2211+AA2211+Z2211+Y2211+X2211+U2211+T2211+S2211+R2211+Q2211+P2211+O2211+N2211+M2211+L2211+K2211+J2211+I2211+H2211</f>
        <v>#REF!</v>
      </c>
    </row>
    <row r="2212" spans="1:70" hidden="1">
      <c r="A2212" s="6" t="s">
        <v>6837</v>
      </c>
      <c r="B2212" s="6" t="s">
        <v>7898</v>
      </c>
      <c r="C2212" s="6" t="s">
        <v>151</v>
      </c>
      <c r="D2212" s="6"/>
      <c r="E2212" s="6" t="s">
        <v>8186</v>
      </c>
      <c r="F2212" s="6" t="s">
        <v>3120</v>
      </c>
      <c r="G2212" s="6"/>
      <c r="H2212" s="1"/>
      <c r="I2212" s="5"/>
      <c r="J2212" s="5"/>
      <c r="K2212" s="1"/>
      <c r="L2212" s="5"/>
      <c r="M2212" s="5"/>
      <c r="N2212" s="26"/>
      <c r="O2212" s="1"/>
      <c r="P2212" s="1"/>
      <c r="Q2212" s="1"/>
      <c r="R2212" s="1"/>
      <c r="S2212" s="1"/>
      <c r="T2212" s="1"/>
      <c r="U2212" s="1"/>
      <c r="V2212" s="5"/>
      <c r="W2212" s="5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37" t="e">
        <f>BQ2212+BP2212+BO2212+BN2212+BM2212+#REF!+#REF!+BG2212+BF2212+#REF!+BC2212+#REF!+#REF!+AY2212+#REF!+#REF!+#REF!+#REF!+AS2212+#REF!+#REF!+#REF!+#REF!+AM2212+AK2212+#REF!+#REF!+#REF!+AF2212+AD2212+AC2212+AB2212+BL2212+AA2212+Z2212+Y2212+X2212+U2212+T2212+S2212+R2212+Q2212+P2212+O2212+N2212+M2212+L2212+K2212+J2212+I2212+H2212</f>
        <v>#REF!</v>
      </c>
    </row>
    <row r="2213" spans="1:70" hidden="1">
      <c r="A2213" s="6" t="s">
        <v>6838</v>
      </c>
      <c r="B2213" s="6" t="s">
        <v>7899</v>
      </c>
      <c r="C2213" s="6" t="s">
        <v>151</v>
      </c>
      <c r="D2213" s="6"/>
      <c r="E2213" s="6" t="s">
        <v>8186</v>
      </c>
      <c r="F2213" s="6" t="s">
        <v>3120</v>
      </c>
      <c r="G2213" s="6"/>
      <c r="H2213" s="1"/>
      <c r="I2213" s="5"/>
      <c r="J2213" s="5"/>
      <c r="K2213" s="1"/>
      <c r="L2213" s="5"/>
      <c r="M2213" s="5"/>
      <c r="N2213" s="26"/>
      <c r="O2213" s="1"/>
      <c r="P2213" s="1"/>
      <c r="Q2213" s="1"/>
      <c r="R2213" s="1"/>
      <c r="S2213" s="1"/>
      <c r="T2213" s="1"/>
      <c r="U2213" s="1"/>
      <c r="V2213" s="5"/>
      <c r="W2213" s="5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37" t="e">
        <f>BQ2213+BP2213+BO2213+BN2213+BM2213+#REF!+#REF!+BG2213+BF2213+#REF!+BC2213+#REF!+#REF!+AY2213+#REF!+#REF!+#REF!+#REF!+AS2213+#REF!+#REF!+#REF!+#REF!+AM2213+AK2213+#REF!+#REF!+#REF!+AF2213+AD2213+AC2213+AB2213+BL2213+AA2213+Z2213+Y2213+X2213+U2213+T2213+S2213+R2213+Q2213+P2213+O2213+N2213+M2213+L2213+K2213+J2213+I2213+H2213</f>
        <v>#REF!</v>
      </c>
    </row>
    <row r="2214" spans="1:70" hidden="1">
      <c r="A2214" s="6" t="s">
        <v>3275</v>
      </c>
      <c r="B2214" s="6" t="s">
        <v>3276</v>
      </c>
      <c r="C2214" s="6" t="s">
        <v>7</v>
      </c>
      <c r="D2214" s="6" t="s">
        <v>18</v>
      </c>
      <c r="E2214" s="6" t="s">
        <v>13</v>
      </c>
      <c r="F2214" s="6" t="s">
        <v>3120</v>
      </c>
      <c r="G2214" s="6"/>
      <c r="H2214" s="1"/>
      <c r="I2214" s="5"/>
      <c r="J2214" s="5"/>
      <c r="K2214" s="1"/>
      <c r="L2214" s="5"/>
      <c r="M2214" s="5"/>
      <c r="N2214" s="26"/>
      <c r="O2214" s="1"/>
      <c r="P2214" s="1"/>
      <c r="Q2214" s="1"/>
      <c r="R2214" s="1"/>
      <c r="S2214" s="1"/>
      <c r="T2214" s="1"/>
      <c r="U2214" s="1"/>
      <c r="V2214" s="5"/>
      <c r="W2214" s="5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37" t="e">
        <f>BQ2214+BP2214+BO2214+BN2214+BM2214+#REF!+#REF!+BG2214+BF2214+#REF!+BC2214+#REF!+#REF!+AY2214+#REF!+#REF!+#REF!+#REF!+AS2214+#REF!+#REF!+#REF!+#REF!+AM2214+AK2214+#REF!+#REF!+#REF!+AF2214+AD2214+AC2214+AB2214+BL2214+AA2214+Z2214+Y2214+X2214+U2214+T2214+S2214+R2214+Q2214+P2214+O2214+N2214+M2214+L2214+K2214+J2214+I2214+H2214</f>
        <v>#REF!</v>
      </c>
    </row>
    <row r="2215" spans="1:70" hidden="1">
      <c r="A2215" s="6" t="s">
        <v>3277</v>
      </c>
      <c r="B2215" s="6" t="s">
        <v>3278</v>
      </c>
      <c r="C2215" s="6" t="s">
        <v>7</v>
      </c>
      <c r="D2215" s="6" t="s">
        <v>18</v>
      </c>
      <c r="E2215" s="6" t="s">
        <v>13</v>
      </c>
      <c r="F2215" s="6" t="s">
        <v>3120</v>
      </c>
      <c r="G2215" s="6"/>
      <c r="H2215" s="1"/>
      <c r="I2215" s="5"/>
      <c r="J2215" s="5"/>
      <c r="K2215" s="1"/>
      <c r="L2215" s="5"/>
      <c r="M2215" s="5"/>
      <c r="N2215" s="26"/>
      <c r="O2215" s="1"/>
      <c r="P2215" s="1"/>
      <c r="Q2215" s="1"/>
      <c r="R2215" s="1"/>
      <c r="S2215" s="1"/>
      <c r="T2215" s="1"/>
      <c r="U2215" s="1"/>
      <c r="V2215" s="5"/>
      <c r="W2215" s="5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37" t="e">
        <f>BQ2215+BP2215+BO2215+BN2215+BM2215+#REF!+#REF!+BG2215+BF2215+#REF!+BC2215+#REF!+#REF!+AY2215+#REF!+#REF!+#REF!+#REF!+AS2215+#REF!+#REF!+#REF!+#REF!+AM2215+AK2215+#REF!+#REF!+#REF!+AF2215+AD2215+AC2215+AB2215+BL2215+AA2215+Z2215+Y2215+X2215+U2215+T2215+S2215+R2215+Q2215+P2215+O2215+N2215+M2215+L2215+K2215+J2215+I2215+H2215</f>
        <v>#REF!</v>
      </c>
    </row>
    <row r="2216" spans="1:70">
      <c r="A2216" s="7" t="s">
        <v>3279</v>
      </c>
      <c r="B2216" s="7" t="s">
        <v>3280</v>
      </c>
      <c r="C2216" s="7" t="s">
        <v>7</v>
      </c>
      <c r="D2216" s="7" t="s">
        <v>8180</v>
      </c>
      <c r="E2216" s="7" t="s">
        <v>21</v>
      </c>
      <c r="F2216" s="7" t="s">
        <v>3120</v>
      </c>
      <c r="G2216" s="25"/>
      <c r="H2216" s="1"/>
      <c r="I2216" s="5"/>
      <c r="J2216" s="5"/>
      <c r="K2216" s="1"/>
      <c r="L2216" s="5"/>
      <c r="M2216" s="5"/>
      <c r="N2216" s="26"/>
      <c r="O2216" s="1"/>
      <c r="P2216" s="1">
        <f>1000*9.09093000000001</f>
        <v>9090.9300000000112</v>
      </c>
      <c r="Q2216" s="1"/>
      <c r="R2216" s="1"/>
      <c r="S2216" s="1"/>
      <c r="T2216" s="1"/>
      <c r="U2216" s="1"/>
      <c r="V2216" s="1"/>
      <c r="W2216" s="1">
        <f>1000*64.5734118976511</f>
        <v>64573.411897651102</v>
      </c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37">
        <f>BQ2216+BP2216+BO2216+BN2216+BM2216+BG2216+BF2216+BC2216+AY2216+AS2216+AM2216+AL2216+AK2216+AF2216+AE2216+AD2216+AC2216+AB2216+BK2216+BL2216+AA2216+Z2216+Y2216+X2216+V2216+U2216+T2216+S2216+R2216+Q2216+P2216+O2216+N2216+M2216+L2216+K2216+J2216+I2216+H2216+G2216+AX2216+W2216</f>
        <v>73664.341897651117</v>
      </c>
    </row>
    <row r="2217" spans="1:70" hidden="1">
      <c r="A2217" s="6" t="s">
        <v>3281</v>
      </c>
      <c r="B2217" s="6" t="s">
        <v>3282</v>
      </c>
      <c r="C2217" s="6" t="s">
        <v>7</v>
      </c>
      <c r="D2217" s="6" t="s">
        <v>18</v>
      </c>
      <c r="E2217" s="6" t="s">
        <v>21</v>
      </c>
      <c r="F2217" s="6" t="s">
        <v>3120</v>
      </c>
      <c r="G2217" s="6"/>
      <c r="H2217" s="1"/>
      <c r="I2217" s="5"/>
      <c r="J2217" s="5"/>
      <c r="K2217" s="1"/>
      <c r="L2217" s="5"/>
      <c r="M2217" s="5"/>
      <c r="N2217" s="26"/>
      <c r="O2217" s="1"/>
      <c r="P2217" s="1"/>
      <c r="Q2217" s="1"/>
      <c r="R2217" s="1"/>
      <c r="S2217" s="1"/>
      <c r="T2217" s="1"/>
      <c r="U2217" s="1"/>
      <c r="V2217" s="5"/>
      <c r="W2217" s="5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37" t="e">
        <f>BQ2217+BP2217+BO2217+BN2217+BM2217+#REF!+#REF!+BG2217+BF2217+#REF!+BC2217+#REF!+#REF!+AY2217+#REF!+#REF!+#REF!+#REF!+AS2217+#REF!+#REF!+#REF!+#REF!+AM2217+AK2217+#REF!+#REF!+#REF!+AF2217+AD2217+AC2217+AB2217+BL2217+AA2217+Z2217+Y2217+X2217+U2217+T2217+S2217+R2217+Q2217+P2217+O2217+N2217+M2217+L2217+K2217+J2217+I2217+H2217</f>
        <v>#REF!</v>
      </c>
    </row>
    <row r="2218" spans="1:70" hidden="1">
      <c r="A2218" s="6" t="s">
        <v>6839</v>
      </c>
      <c r="B2218" s="6" t="s">
        <v>6840</v>
      </c>
      <c r="C2218" s="6" t="s">
        <v>151</v>
      </c>
      <c r="D2218" s="6"/>
      <c r="E2218" s="6" t="s">
        <v>8192</v>
      </c>
      <c r="F2218" s="6" t="s">
        <v>3120</v>
      </c>
      <c r="G2218" s="6"/>
      <c r="H2218" s="1"/>
      <c r="I2218" s="5"/>
      <c r="J2218" s="5"/>
      <c r="K2218" s="1"/>
      <c r="L2218" s="5"/>
      <c r="M2218" s="5"/>
      <c r="N2218" s="26"/>
      <c r="O2218" s="1"/>
      <c r="P2218" s="1"/>
      <c r="Q2218" s="1"/>
      <c r="R2218" s="1"/>
      <c r="S2218" s="1"/>
      <c r="T2218" s="1"/>
      <c r="U2218" s="1"/>
      <c r="V2218" s="5"/>
      <c r="W2218" s="5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37" t="e">
        <f>BQ2218+BP2218+BO2218+BN2218+BM2218+#REF!+#REF!+BG2218+BF2218+#REF!+BC2218+#REF!+#REF!+AY2218+#REF!+#REF!+#REF!+#REF!+AS2218+#REF!+#REF!+#REF!+#REF!+AM2218+AK2218+#REF!+#REF!+#REF!+AF2218+AD2218+AC2218+AB2218+BL2218+AA2218+Z2218+Y2218+X2218+U2218+T2218+S2218+R2218+Q2218+P2218+O2218+N2218+M2218+L2218+K2218+J2218+I2218+H2218</f>
        <v>#REF!</v>
      </c>
    </row>
    <row r="2219" spans="1:70" hidden="1">
      <c r="A2219" s="6" t="s">
        <v>6841</v>
      </c>
      <c r="B2219" s="6" t="s">
        <v>7900</v>
      </c>
      <c r="C2219" s="6" t="s">
        <v>151</v>
      </c>
      <c r="D2219" s="6"/>
      <c r="E2219" s="6" t="s">
        <v>8192</v>
      </c>
      <c r="F2219" s="6" t="s">
        <v>3120</v>
      </c>
      <c r="G2219" s="6"/>
      <c r="H2219" s="1"/>
      <c r="I2219" s="5"/>
      <c r="J2219" s="5"/>
      <c r="K2219" s="1"/>
      <c r="L2219" s="5"/>
      <c r="M2219" s="5"/>
      <c r="N2219" s="26"/>
      <c r="O2219" s="1"/>
      <c r="P2219" s="1"/>
      <c r="Q2219" s="1"/>
      <c r="R2219" s="1"/>
      <c r="S2219" s="1"/>
      <c r="T2219" s="1"/>
      <c r="U2219" s="1"/>
      <c r="V2219" s="5"/>
      <c r="W2219" s="5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37" t="e">
        <f>BQ2219+BP2219+BO2219+BN2219+BM2219+#REF!+#REF!+BG2219+BF2219+#REF!+BC2219+#REF!+#REF!+AY2219+#REF!+#REF!+#REF!+#REF!+AS2219+#REF!+#REF!+#REF!+#REF!+AM2219+AK2219+#REF!+#REF!+#REF!+AF2219+AD2219+AC2219+AB2219+BL2219+AA2219+Z2219+Y2219+X2219+U2219+T2219+S2219+R2219+Q2219+P2219+O2219+N2219+M2219+L2219+K2219+J2219+I2219+H2219</f>
        <v>#REF!</v>
      </c>
    </row>
    <row r="2220" spans="1:70" hidden="1">
      <c r="A2220" s="6" t="s">
        <v>3283</v>
      </c>
      <c r="B2220" s="6" t="s">
        <v>3284</v>
      </c>
      <c r="C2220" s="6" t="s">
        <v>7</v>
      </c>
      <c r="D2220" s="6" t="s">
        <v>18</v>
      </c>
      <c r="E2220" s="6" t="s">
        <v>21</v>
      </c>
      <c r="F2220" s="6" t="s">
        <v>3120</v>
      </c>
      <c r="G2220" s="6"/>
      <c r="H2220" s="1"/>
      <c r="I2220" s="5"/>
      <c r="J2220" s="5"/>
      <c r="K2220" s="1"/>
      <c r="L2220" s="5"/>
      <c r="M2220" s="5"/>
      <c r="N2220" s="26"/>
      <c r="O2220" s="1"/>
      <c r="P2220" s="1"/>
      <c r="Q2220" s="1"/>
      <c r="R2220" s="1"/>
      <c r="S2220" s="1"/>
      <c r="T2220" s="1"/>
      <c r="U2220" s="1"/>
      <c r="V2220" s="5"/>
      <c r="W2220" s="5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37" t="e">
        <f>BQ2220+BP2220+BO2220+BN2220+BM2220+#REF!+#REF!+BG2220+BF2220+#REF!+BC2220+#REF!+#REF!+AY2220+#REF!+#REF!+#REF!+#REF!+AS2220+#REF!+#REF!+#REF!+#REF!+AM2220+AK2220+#REF!+#REF!+#REF!+AF2220+AD2220+AC2220+AB2220+BL2220+AA2220+Z2220+Y2220+X2220+U2220+T2220+S2220+R2220+Q2220+P2220+O2220+N2220+M2220+L2220+K2220+J2220+I2220+H2220</f>
        <v>#REF!</v>
      </c>
    </row>
    <row r="2221" spans="1:70" hidden="1">
      <c r="A2221" s="6" t="s">
        <v>3285</v>
      </c>
      <c r="B2221" s="6" t="s">
        <v>3286</v>
      </c>
      <c r="C2221" s="6" t="s">
        <v>7</v>
      </c>
      <c r="D2221" s="6" t="s">
        <v>18</v>
      </c>
      <c r="E2221" s="6" t="s">
        <v>360</v>
      </c>
      <c r="F2221" s="6" t="s">
        <v>3120</v>
      </c>
      <c r="G2221" s="6"/>
      <c r="H2221" s="1"/>
      <c r="I2221" s="5"/>
      <c r="J2221" s="5"/>
      <c r="K2221" s="1"/>
      <c r="L2221" s="5"/>
      <c r="M2221" s="5"/>
      <c r="N2221" s="26"/>
      <c r="O2221" s="1"/>
      <c r="P2221" s="1"/>
      <c r="Q2221" s="1"/>
      <c r="R2221" s="1"/>
      <c r="S2221" s="1"/>
      <c r="T2221" s="1"/>
      <c r="U2221" s="1"/>
      <c r="V2221" s="5"/>
      <c r="W2221" s="5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37" t="e">
        <f>BQ2221+BP2221+BO2221+BN2221+BM2221+#REF!+#REF!+BG2221+BF2221+#REF!+BC2221+#REF!+#REF!+AY2221+#REF!+#REF!+#REF!+#REF!+AS2221+#REF!+#REF!+#REF!+#REF!+AM2221+AK2221+#REF!+#REF!+#REF!+AF2221+AD2221+AC2221+AB2221+BL2221+AA2221+Z2221+Y2221+X2221+U2221+T2221+S2221+R2221+Q2221+P2221+O2221+N2221+M2221+L2221+K2221+J2221+I2221+H2221</f>
        <v>#REF!</v>
      </c>
    </row>
    <row r="2222" spans="1:70" hidden="1">
      <c r="A2222" s="6" t="s">
        <v>6842</v>
      </c>
      <c r="B2222" s="6" t="s">
        <v>7901</v>
      </c>
      <c r="C2222" s="6" t="s">
        <v>151</v>
      </c>
      <c r="D2222" s="6"/>
      <c r="E2222" s="6" t="s">
        <v>8194</v>
      </c>
      <c r="F2222" s="6" t="s">
        <v>3120</v>
      </c>
      <c r="G2222" s="6"/>
      <c r="H2222" s="1"/>
      <c r="I2222" s="5"/>
      <c r="J2222" s="5"/>
      <c r="K2222" s="1"/>
      <c r="L2222" s="5"/>
      <c r="M2222" s="5"/>
      <c r="N2222" s="26"/>
      <c r="O2222" s="1"/>
      <c r="P2222" s="1"/>
      <c r="Q2222" s="1"/>
      <c r="R2222" s="1"/>
      <c r="S2222" s="1"/>
      <c r="T2222" s="1"/>
      <c r="U2222" s="1"/>
      <c r="V2222" s="5"/>
      <c r="W2222" s="5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37" t="e">
        <f>BQ2222+BP2222+BO2222+BN2222+BM2222+#REF!+#REF!+BG2222+BF2222+#REF!+BC2222+#REF!+#REF!+AY2222+#REF!+#REF!+#REF!+#REF!+AS2222+#REF!+#REF!+#REF!+#REF!+AM2222+AK2222+#REF!+#REF!+#REF!+AF2222+AD2222+AC2222+AB2222+BL2222+AA2222+Z2222+Y2222+X2222+U2222+T2222+S2222+R2222+Q2222+P2222+O2222+N2222+M2222+L2222+K2222+J2222+I2222+H2222</f>
        <v>#REF!</v>
      </c>
    </row>
    <row r="2223" spans="1:70" hidden="1">
      <c r="A2223" s="6" t="s">
        <v>3287</v>
      </c>
      <c r="B2223" s="6" t="s">
        <v>3288</v>
      </c>
      <c r="C2223" s="6" t="s">
        <v>7</v>
      </c>
      <c r="D2223" s="6" t="s">
        <v>18</v>
      </c>
      <c r="E2223" s="6" t="s">
        <v>13</v>
      </c>
      <c r="F2223" s="6" t="s">
        <v>3120</v>
      </c>
      <c r="G2223" s="6"/>
      <c r="H2223" s="1"/>
      <c r="I2223" s="5"/>
      <c r="J2223" s="5"/>
      <c r="K2223" s="1"/>
      <c r="L2223" s="5"/>
      <c r="M2223" s="5"/>
      <c r="N2223" s="26"/>
      <c r="O2223" s="1"/>
      <c r="P2223" s="1"/>
      <c r="Q2223" s="1"/>
      <c r="R2223" s="1"/>
      <c r="S2223" s="1"/>
      <c r="T2223" s="1"/>
      <c r="U2223" s="1"/>
      <c r="V2223" s="5"/>
      <c r="W2223" s="5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37" t="e">
        <f>BQ2223+BP2223+BO2223+BN2223+BM2223+#REF!+#REF!+BG2223+BF2223+#REF!+BC2223+#REF!+#REF!+AY2223+#REF!+#REF!+#REF!+#REF!+AS2223+#REF!+#REF!+#REF!+#REF!+AM2223+AK2223+#REF!+#REF!+#REF!+AF2223+AD2223+AC2223+AB2223+BL2223+AA2223+Z2223+Y2223+X2223+U2223+T2223+S2223+R2223+Q2223+P2223+O2223+N2223+M2223+L2223+K2223+J2223+I2223+H2223</f>
        <v>#REF!</v>
      </c>
    </row>
    <row r="2224" spans="1:70" hidden="1">
      <c r="A2224" s="6" t="s">
        <v>6843</v>
      </c>
      <c r="B2224" s="6" t="s">
        <v>7902</v>
      </c>
      <c r="C2224" s="6" t="s">
        <v>151</v>
      </c>
      <c r="D2224" s="6"/>
      <c r="E2224" s="6" t="s">
        <v>8186</v>
      </c>
      <c r="F2224" s="6" t="s">
        <v>3120</v>
      </c>
      <c r="G2224" s="6"/>
      <c r="H2224" s="1"/>
      <c r="I2224" s="5"/>
      <c r="J2224" s="5"/>
      <c r="K2224" s="1"/>
      <c r="L2224" s="5"/>
      <c r="M2224" s="5"/>
      <c r="N2224" s="26"/>
      <c r="O2224" s="1"/>
      <c r="P2224" s="1"/>
      <c r="Q2224" s="1"/>
      <c r="R2224" s="1"/>
      <c r="S2224" s="1"/>
      <c r="T2224" s="1"/>
      <c r="U2224" s="1"/>
      <c r="V2224" s="5"/>
      <c r="W2224" s="5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37" t="e">
        <f>BQ2224+BP2224+BO2224+BN2224+BM2224+#REF!+#REF!+BG2224+BF2224+#REF!+BC2224+#REF!+#REF!+AY2224+#REF!+#REF!+#REF!+#REF!+AS2224+#REF!+#REF!+#REF!+#REF!+AM2224+AK2224+#REF!+#REF!+#REF!+AF2224+AD2224+AC2224+AB2224+BL2224+AA2224+Z2224+Y2224+X2224+U2224+T2224+S2224+R2224+Q2224+P2224+O2224+N2224+M2224+L2224+K2224+J2224+I2224+H2224</f>
        <v>#REF!</v>
      </c>
    </row>
    <row r="2225" spans="1:70" hidden="1">
      <c r="A2225" s="6" t="s">
        <v>6844</v>
      </c>
      <c r="B2225" s="6" t="s">
        <v>7903</v>
      </c>
      <c r="C2225" s="6" t="s">
        <v>151</v>
      </c>
      <c r="D2225" s="6"/>
      <c r="E2225" s="6" t="s">
        <v>8186</v>
      </c>
      <c r="F2225" s="6" t="s">
        <v>3120</v>
      </c>
      <c r="G2225" s="6"/>
      <c r="H2225" s="1"/>
      <c r="I2225" s="5"/>
      <c r="J2225" s="5"/>
      <c r="K2225" s="1"/>
      <c r="L2225" s="5"/>
      <c r="M2225" s="5"/>
      <c r="N2225" s="26"/>
      <c r="O2225" s="1"/>
      <c r="P2225" s="1"/>
      <c r="Q2225" s="1"/>
      <c r="R2225" s="1"/>
      <c r="S2225" s="1"/>
      <c r="T2225" s="1"/>
      <c r="U2225" s="1"/>
      <c r="V2225" s="5"/>
      <c r="W2225" s="5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37" t="e">
        <f>BQ2225+BP2225+BO2225+BN2225+BM2225+#REF!+#REF!+BG2225+BF2225+#REF!+BC2225+#REF!+#REF!+AY2225+#REF!+#REF!+#REF!+#REF!+AS2225+#REF!+#REF!+#REF!+#REF!+AM2225+AK2225+#REF!+#REF!+#REF!+AF2225+AD2225+AC2225+AB2225+BL2225+AA2225+Z2225+Y2225+X2225+U2225+T2225+S2225+R2225+Q2225+P2225+O2225+N2225+M2225+L2225+K2225+J2225+I2225+H2225</f>
        <v>#REF!</v>
      </c>
    </row>
    <row r="2226" spans="1:70" hidden="1">
      <c r="A2226" s="6" t="s">
        <v>3405</v>
      </c>
      <c r="B2226" s="6" t="s">
        <v>3406</v>
      </c>
      <c r="C2226" s="6" t="s">
        <v>151</v>
      </c>
      <c r="D2226" s="6"/>
      <c r="E2226" s="6" t="s">
        <v>152</v>
      </c>
      <c r="F2226" s="6" t="s">
        <v>3120</v>
      </c>
      <c r="G2226" s="6"/>
      <c r="H2226" s="1"/>
      <c r="I2226" s="5"/>
      <c r="J2226" s="5"/>
      <c r="K2226" s="1"/>
      <c r="L2226" s="5"/>
      <c r="M2226" s="5"/>
      <c r="N2226" s="26"/>
      <c r="O2226" s="1"/>
      <c r="P2226" s="1"/>
      <c r="Q2226" s="1"/>
      <c r="R2226" s="1"/>
      <c r="S2226" s="1"/>
      <c r="T2226" s="1"/>
      <c r="U2226" s="1"/>
      <c r="V2226" s="5"/>
      <c r="W2226" s="5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37" t="e">
        <f>BQ2226+BP2226+BO2226+BN2226+BM2226+#REF!+#REF!+BG2226+BF2226+#REF!+BC2226+#REF!+#REF!+AY2226+#REF!+#REF!+#REF!+#REF!+AS2226+#REF!+#REF!+#REF!+#REF!+AM2226+AK2226+#REF!+#REF!+#REF!+AF2226+AD2226+AC2226+AB2226+BL2226+AA2226+Z2226+Y2226+X2226+U2226+T2226+S2226+R2226+Q2226+P2226+O2226+N2226+M2226+L2226+K2226+J2226+I2226+H2226</f>
        <v>#REF!</v>
      </c>
    </row>
    <row r="2227" spans="1:70" hidden="1">
      <c r="A2227" s="6" t="s">
        <v>6845</v>
      </c>
      <c r="B2227" s="6" t="s">
        <v>7904</v>
      </c>
      <c r="C2227" s="6" t="s">
        <v>151</v>
      </c>
      <c r="D2227" s="6"/>
      <c r="E2227" s="6" t="s">
        <v>8186</v>
      </c>
      <c r="F2227" s="6" t="s">
        <v>3120</v>
      </c>
      <c r="G2227" s="6"/>
      <c r="H2227" s="1"/>
      <c r="I2227" s="5"/>
      <c r="J2227" s="5"/>
      <c r="K2227" s="1"/>
      <c r="L2227" s="5"/>
      <c r="M2227" s="5"/>
      <c r="N2227" s="26"/>
      <c r="O2227" s="1"/>
      <c r="P2227" s="1"/>
      <c r="Q2227" s="1"/>
      <c r="R2227" s="1"/>
      <c r="S2227" s="1"/>
      <c r="T2227" s="1"/>
      <c r="U2227" s="1"/>
      <c r="V2227" s="5"/>
      <c r="W2227" s="5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37" t="e">
        <f>BQ2227+BP2227+BO2227+BN2227+BM2227+#REF!+#REF!+BG2227+BF2227+#REF!+BC2227+#REF!+#REF!+AY2227+#REF!+#REF!+#REF!+#REF!+AS2227+#REF!+#REF!+#REF!+#REF!+AM2227+AK2227+#REF!+#REF!+#REF!+AF2227+AD2227+AC2227+AB2227+BL2227+AA2227+Z2227+Y2227+X2227+U2227+T2227+S2227+R2227+Q2227+P2227+O2227+N2227+M2227+L2227+K2227+J2227+I2227+H2227</f>
        <v>#REF!</v>
      </c>
    </row>
    <row r="2228" spans="1:70" hidden="1">
      <c r="A2228" s="6" t="s">
        <v>3407</v>
      </c>
      <c r="B2228" s="6" t="s">
        <v>3408</v>
      </c>
      <c r="C2228" s="6" t="s">
        <v>151</v>
      </c>
      <c r="D2228" s="6"/>
      <c r="E2228" s="6" t="s">
        <v>152</v>
      </c>
      <c r="F2228" s="6" t="s">
        <v>3120</v>
      </c>
      <c r="G2228" s="6"/>
      <c r="H2228" s="1"/>
      <c r="I2228" s="5"/>
      <c r="J2228" s="5"/>
      <c r="K2228" s="1"/>
      <c r="L2228" s="5"/>
      <c r="M2228" s="5"/>
      <c r="N2228" s="26"/>
      <c r="O2228" s="1"/>
      <c r="P2228" s="1"/>
      <c r="Q2228" s="1"/>
      <c r="R2228" s="1"/>
      <c r="S2228" s="1"/>
      <c r="T2228" s="1"/>
      <c r="U2228" s="1"/>
      <c r="V2228" s="5"/>
      <c r="W2228" s="5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37" t="e">
        <f>BQ2228+BP2228+BO2228+BN2228+BM2228+#REF!+#REF!+BG2228+BF2228+#REF!+BC2228+#REF!+#REF!+AY2228+#REF!+#REF!+#REF!+#REF!+AS2228+#REF!+#REF!+#REF!+#REF!+AM2228+AK2228+#REF!+#REF!+#REF!+AF2228+AD2228+AC2228+AB2228+BL2228+AA2228+Z2228+Y2228+X2228+U2228+T2228+S2228+R2228+Q2228+P2228+O2228+N2228+M2228+L2228+K2228+J2228+I2228+H2228</f>
        <v>#REF!</v>
      </c>
    </row>
    <row r="2229" spans="1:70" hidden="1">
      <c r="A2229" s="6" t="s">
        <v>6846</v>
      </c>
      <c r="B2229" s="6" t="s">
        <v>7905</v>
      </c>
      <c r="C2229" s="6" t="s">
        <v>151</v>
      </c>
      <c r="D2229" s="6"/>
      <c r="E2229" s="6" t="s">
        <v>8192</v>
      </c>
      <c r="F2229" s="6" t="s">
        <v>3120</v>
      </c>
      <c r="G2229" s="6"/>
      <c r="H2229" s="1"/>
      <c r="I2229" s="5"/>
      <c r="J2229" s="5"/>
      <c r="K2229" s="1"/>
      <c r="L2229" s="5"/>
      <c r="M2229" s="5"/>
      <c r="N2229" s="26"/>
      <c r="O2229" s="1"/>
      <c r="P2229" s="1"/>
      <c r="Q2229" s="1"/>
      <c r="R2229" s="1"/>
      <c r="S2229" s="1"/>
      <c r="T2229" s="1"/>
      <c r="U2229" s="1"/>
      <c r="V2229" s="5"/>
      <c r="W2229" s="5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37" t="e">
        <f>BQ2229+BP2229+BO2229+BN2229+BM2229+#REF!+#REF!+BG2229+BF2229+#REF!+BC2229+#REF!+#REF!+AY2229+#REF!+#REF!+#REF!+#REF!+AS2229+#REF!+#REF!+#REF!+#REF!+AM2229+AK2229+#REF!+#REF!+#REF!+AF2229+AD2229+AC2229+AB2229+BL2229+AA2229+Z2229+Y2229+X2229+U2229+T2229+S2229+R2229+Q2229+P2229+O2229+N2229+M2229+L2229+K2229+J2229+I2229+H2229</f>
        <v>#REF!</v>
      </c>
    </row>
    <row r="2230" spans="1:70" hidden="1">
      <c r="A2230" s="6" t="s">
        <v>6847</v>
      </c>
      <c r="B2230" s="6" t="s">
        <v>7906</v>
      </c>
      <c r="C2230" s="6" t="s">
        <v>151</v>
      </c>
      <c r="D2230" s="6"/>
      <c r="E2230" s="6" t="s">
        <v>8186</v>
      </c>
      <c r="F2230" s="6" t="s">
        <v>3120</v>
      </c>
      <c r="G2230" s="6"/>
      <c r="H2230" s="1"/>
      <c r="I2230" s="5"/>
      <c r="J2230" s="5"/>
      <c r="K2230" s="1"/>
      <c r="L2230" s="5"/>
      <c r="M2230" s="5"/>
      <c r="N2230" s="26"/>
      <c r="O2230" s="1"/>
      <c r="P2230" s="1"/>
      <c r="Q2230" s="1"/>
      <c r="R2230" s="1"/>
      <c r="S2230" s="1"/>
      <c r="T2230" s="1"/>
      <c r="U2230" s="1"/>
      <c r="V2230" s="5"/>
      <c r="W2230" s="5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37" t="e">
        <f>BQ2230+BP2230+BO2230+BN2230+BM2230+#REF!+#REF!+BG2230+BF2230+#REF!+BC2230+#REF!+#REF!+AY2230+#REF!+#REF!+#REF!+#REF!+AS2230+#REF!+#REF!+#REF!+#REF!+AM2230+AK2230+#REF!+#REF!+#REF!+AF2230+AD2230+AC2230+AB2230+BL2230+AA2230+Z2230+Y2230+X2230+U2230+T2230+S2230+R2230+Q2230+P2230+O2230+N2230+M2230+L2230+K2230+J2230+I2230+H2230</f>
        <v>#REF!</v>
      </c>
    </row>
    <row r="2231" spans="1:70" hidden="1">
      <c r="A2231" s="6" t="s">
        <v>3409</v>
      </c>
      <c r="B2231" s="6" t="s">
        <v>3410</v>
      </c>
      <c r="C2231" s="6" t="s">
        <v>151</v>
      </c>
      <c r="D2231" s="6"/>
      <c r="E2231" s="6" t="s">
        <v>152</v>
      </c>
      <c r="F2231" s="6" t="s">
        <v>3120</v>
      </c>
      <c r="G2231" s="6"/>
      <c r="H2231" s="1"/>
      <c r="I2231" s="5"/>
      <c r="J2231" s="5"/>
      <c r="K2231" s="1"/>
      <c r="L2231" s="5"/>
      <c r="M2231" s="5"/>
      <c r="N2231" s="26"/>
      <c r="O2231" s="1"/>
      <c r="P2231" s="1"/>
      <c r="Q2231" s="1"/>
      <c r="R2231" s="1"/>
      <c r="S2231" s="1"/>
      <c r="T2231" s="1"/>
      <c r="U2231" s="1"/>
      <c r="V2231" s="5"/>
      <c r="W2231" s="5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37" t="e">
        <f>BQ2231+BP2231+BO2231+BN2231+BM2231+#REF!+#REF!+BG2231+BF2231+#REF!+BC2231+#REF!+#REF!+AY2231+#REF!+#REF!+#REF!+#REF!+AS2231+#REF!+#REF!+#REF!+#REF!+AM2231+AK2231+#REF!+#REF!+#REF!+AF2231+AD2231+AC2231+AB2231+BL2231+AA2231+Z2231+Y2231+X2231+U2231+T2231+S2231+R2231+Q2231+P2231+O2231+N2231+M2231+L2231+K2231+J2231+I2231+H2231</f>
        <v>#REF!</v>
      </c>
    </row>
    <row r="2232" spans="1:70">
      <c r="A2232" s="7" t="s">
        <v>3411</v>
      </c>
      <c r="B2232" s="7" t="s">
        <v>2138</v>
      </c>
      <c r="C2232" s="7" t="s">
        <v>151</v>
      </c>
      <c r="D2232" s="7"/>
      <c r="E2232" s="7" t="s">
        <v>152</v>
      </c>
      <c r="F2232" s="7" t="s">
        <v>3120</v>
      </c>
      <c r="G2232" s="25"/>
      <c r="H2232" s="1"/>
      <c r="I2232" s="5"/>
      <c r="J2232" s="5"/>
      <c r="K2232" s="1"/>
      <c r="L2232" s="5"/>
      <c r="M2232" s="5"/>
      <c r="N2232" s="26"/>
      <c r="O2232" s="1"/>
      <c r="P2232" s="1">
        <f>1000*18.91409</f>
        <v>18914.09</v>
      </c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37">
        <f>BQ2232+BP2232+BO2232+BN2232+BM2232+BG2232+BF2232+BC2232+AY2232+AS2232+AM2232+AL2232+AK2232+AF2232+AE2232+AD2232+AC2232+AB2232+BK2232+BL2232+AA2232+Z2232+Y2232+X2232+V2232+U2232+T2232+S2232+R2232+Q2232+P2232+O2232+N2232+M2232+L2232+K2232+J2232+I2232+H2232+G2232+AX2232+W2232</f>
        <v>18914.09</v>
      </c>
    </row>
    <row r="2233" spans="1:70" hidden="1">
      <c r="A2233" s="6" t="s">
        <v>6848</v>
      </c>
      <c r="B2233" s="6" t="s">
        <v>7907</v>
      </c>
      <c r="C2233" s="6" t="s">
        <v>151</v>
      </c>
      <c r="D2233" s="6"/>
      <c r="E2233" s="6" t="s">
        <v>8194</v>
      </c>
      <c r="F2233" s="6" t="s">
        <v>3120</v>
      </c>
      <c r="G2233" s="6"/>
      <c r="H2233" s="1"/>
      <c r="I2233" s="5"/>
      <c r="J2233" s="5"/>
      <c r="K2233" s="1"/>
      <c r="L2233" s="5"/>
      <c r="M2233" s="5"/>
      <c r="N2233" s="26"/>
      <c r="O2233" s="1"/>
      <c r="P2233" s="1"/>
      <c r="Q2233" s="1"/>
      <c r="R2233" s="1"/>
      <c r="S2233" s="1"/>
      <c r="T2233" s="1"/>
      <c r="U2233" s="1"/>
      <c r="V2233" s="5"/>
      <c r="W2233" s="5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37" t="e">
        <f>BQ2233+BP2233+BO2233+BN2233+BM2233+#REF!+#REF!+BG2233+BF2233+#REF!+BC2233+#REF!+#REF!+AY2233+#REF!+#REF!+#REF!+#REF!+AS2233+#REF!+#REF!+#REF!+#REF!+AM2233+AK2233+#REF!+#REF!+#REF!+AF2233+AD2233+AC2233+AB2233+BL2233+AA2233+Z2233+Y2233+X2233+U2233+T2233+S2233+R2233+Q2233+P2233+O2233+N2233+M2233+L2233+K2233+J2233+I2233+H2233</f>
        <v>#REF!</v>
      </c>
    </row>
    <row r="2234" spans="1:70" hidden="1">
      <c r="A2234" s="6" t="s">
        <v>6849</v>
      </c>
      <c r="B2234" s="6" t="s">
        <v>7908</v>
      </c>
      <c r="C2234" s="6" t="s">
        <v>151</v>
      </c>
      <c r="D2234" s="6"/>
      <c r="E2234" s="6" t="s">
        <v>8186</v>
      </c>
      <c r="F2234" s="6" t="s">
        <v>3120</v>
      </c>
      <c r="G2234" s="6"/>
      <c r="H2234" s="1"/>
      <c r="I2234" s="5"/>
      <c r="J2234" s="5"/>
      <c r="K2234" s="1"/>
      <c r="L2234" s="5"/>
      <c r="M2234" s="5"/>
      <c r="N2234" s="26"/>
      <c r="O2234" s="1"/>
      <c r="P2234" s="1"/>
      <c r="Q2234" s="1"/>
      <c r="R2234" s="1"/>
      <c r="S2234" s="1"/>
      <c r="T2234" s="1"/>
      <c r="U2234" s="1"/>
      <c r="V2234" s="5"/>
      <c r="W2234" s="5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37" t="e">
        <f>BQ2234+BP2234+BO2234+BN2234+BM2234+#REF!+#REF!+BG2234+BF2234+#REF!+BC2234+#REF!+#REF!+AY2234+#REF!+#REF!+#REF!+#REF!+AS2234+#REF!+#REF!+#REF!+#REF!+AM2234+AK2234+#REF!+#REF!+#REF!+AF2234+AD2234+AC2234+AB2234+BL2234+AA2234+Z2234+Y2234+X2234+U2234+T2234+S2234+R2234+Q2234+P2234+O2234+N2234+M2234+L2234+K2234+J2234+I2234+H2234</f>
        <v>#REF!</v>
      </c>
    </row>
    <row r="2235" spans="1:70" hidden="1">
      <c r="A2235" s="6" t="s">
        <v>6850</v>
      </c>
      <c r="B2235" s="6" t="s">
        <v>7909</v>
      </c>
      <c r="C2235" s="6" t="s">
        <v>151</v>
      </c>
      <c r="D2235" s="6"/>
      <c r="E2235" s="6" t="s">
        <v>8186</v>
      </c>
      <c r="F2235" s="6" t="s">
        <v>3120</v>
      </c>
      <c r="G2235" s="6"/>
      <c r="H2235" s="1"/>
      <c r="I2235" s="5"/>
      <c r="J2235" s="5"/>
      <c r="K2235" s="1"/>
      <c r="L2235" s="5"/>
      <c r="M2235" s="5"/>
      <c r="N2235" s="26"/>
      <c r="O2235" s="1"/>
      <c r="P2235" s="1"/>
      <c r="Q2235" s="1"/>
      <c r="R2235" s="1"/>
      <c r="S2235" s="1"/>
      <c r="T2235" s="1"/>
      <c r="U2235" s="1"/>
      <c r="V2235" s="5"/>
      <c r="W2235" s="5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37" t="e">
        <f>BQ2235+BP2235+BO2235+BN2235+BM2235+#REF!+#REF!+BG2235+BF2235+#REF!+BC2235+#REF!+#REF!+AY2235+#REF!+#REF!+#REF!+#REF!+AS2235+#REF!+#REF!+#REF!+#REF!+AM2235+AK2235+#REF!+#REF!+#REF!+AF2235+AD2235+AC2235+AB2235+BL2235+AA2235+Z2235+Y2235+X2235+U2235+T2235+S2235+R2235+Q2235+P2235+O2235+N2235+M2235+L2235+K2235+J2235+I2235+H2235</f>
        <v>#REF!</v>
      </c>
    </row>
    <row r="2236" spans="1:70" hidden="1">
      <c r="A2236" s="6" t="s">
        <v>6851</v>
      </c>
      <c r="B2236" s="6" t="s">
        <v>7910</v>
      </c>
      <c r="C2236" s="6" t="s">
        <v>151</v>
      </c>
      <c r="D2236" s="6"/>
      <c r="E2236" s="6" t="s">
        <v>8186</v>
      </c>
      <c r="F2236" s="6" t="s">
        <v>3120</v>
      </c>
      <c r="G2236" s="6"/>
      <c r="H2236" s="1"/>
      <c r="I2236" s="5"/>
      <c r="J2236" s="5"/>
      <c r="K2236" s="1"/>
      <c r="L2236" s="5"/>
      <c r="M2236" s="5"/>
      <c r="N2236" s="26"/>
      <c r="O2236" s="1"/>
      <c r="P2236" s="1"/>
      <c r="Q2236" s="1"/>
      <c r="R2236" s="1"/>
      <c r="S2236" s="1"/>
      <c r="T2236" s="1"/>
      <c r="U2236" s="1"/>
      <c r="V2236" s="5"/>
      <c r="W2236" s="5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37" t="e">
        <f>BQ2236+BP2236+BO2236+BN2236+BM2236+#REF!+#REF!+BG2236+BF2236+#REF!+BC2236+#REF!+#REF!+AY2236+#REF!+#REF!+#REF!+#REF!+AS2236+#REF!+#REF!+#REF!+#REF!+AM2236+AK2236+#REF!+#REF!+#REF!+AF2236+AD2236+AC2236+AB2236+BL2236+AA2236+Z2236+Y2236+X2236+U2236+T2236+S2236+R2236+Q2236+P2236+O2236+N2236+M2236+L2236+K2236+J2236+I2236+H2236</f>
        <v>#REF!</v>
      </c>
    </row>
    <row r="2237" spans="1:70" hidden="1">
      <c r="A2237" s="6" t="s">
        <v>3289</v>
      </c>
      <c r="B2237" s="6" t="s">
        <v>3290</v>
      </c>
      <c r="C2237" s="6" t="s">
        <v>7</v>
      </c>
      <c r="D2237" s="6" t="s">
        <v>67</v>
      </c>
      <c r="E2237" s="6" t="s">
        <v>67</v>
      </c>
      <c r="F2237" s="6" t="s">
        <v>3120</v>
      </c>
      <c r="G2237" s="6"/>
      <c r="H2237" s="1"/>
      <c r="I2237" s="5"/>
      <c r="J2237" s="5"/>
      <c r="K2237" s="1"/>
      <c r="L2237" s="5"/>
      <c r="M2237" s="5"/>
      <c r="N2237" s="26"/>
      <c r="O2237" s="1"/>
      <c r="P2237" s="1"/>
      <c r="Q2237" s="1"/>
      <c r="R2237" s="1"/>
      <c r="S2237" s="1"/>
      <c r="T2237" s="1"/>
      <c r="U2237" s="1"/>
      <c r="V2237" s="5"/>
      <c r="W2237" s="5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37" t="e">
        <f>BQ2237+BP2237+BO2237+BN2237+BM2237+#REF!+#REF!+BG2237+BF2237+#REF!+BC2237+#REF!+#REF!+AY2237+#REF!+#REF!+#REF!+#REF!+AS2237+#REF!+#REF!+#REF!+#REF!+AM2237+AK2237+#REF!+#REF!+#REF!+AF2237+AD2237+AC2237+AB2237+BL2237+AA2237+Z2237+Y2237+X2237+U2237+T2237+S2237+R2237+Q2237+P2237+O2237+N2237+M2237+L2237+K2237+J2237+I2237+H2237</f>
        <v>#REF!</v>
      </c>
    </row>
    <row r="2238" spans="1:70" hidden="1">
      <c r="A2238" s="6" t="s">
        <v>3291</v>
      </c>
      <c r="B2238" s="6" t="s">
        <v>3292</v>
      </c>
      <c r="C2238" s="6" t="s">
        <v>7</v>
      </c>
      <c r="D2238" s="6" t="s">
        <v>67</v>
      </c>
      <c r="E2238" s="6" t="s">
        <v>67</v>
      </c>
      <c r="F2238" s="6" t="s">
        <v>3120</v>
      </c>
      <c r="G2238" s="6"/>
      <c r="H2238" s="1"/>
      <c r="I2238" s="5"/>
      <c r="J2238" s="5"/>
      <c r="K2238" s="1"/>
      <c r="L2238" s="5"/>
      <c r="M2238" s="5"/>
      <c r="N2238" s="26"/>
      <c r="O2238" s="1"/>
      <c r="P2238" s="1"/>
      <c r="Q2238" s="1"/>
      <c r="R2238" s="1"/>
      <c r="S2238" s="1"/>
      <c r="T2238" s="1"/>
      <c r="U2238" s="1"/>
      <c r="V2238" s="5"/>
      <c r="W2238" s="5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37" t="e">
        <f>BQ2238+BP2238+BO2238+BN2238+BM2238+#REF!+#REF!+BG2238+BF2238+#REF!+BC2238+#REF!+#REF!+AY2238+#REF!+#REF!+#REF!+#REF!+AS2238+#REF!+#REF!+#REF!+#REF!+AM2238+AK2238+#REF!+#REF!+#REF!+AF2238+AD2238+AC2238+AB2238+BL2238+AA2238+Z2238+Y2238+X2238+U2238+T2238+S2238+R2238+Q2238+P2238+O2238+N2238+M2238+L2238+K2238+J2238+I2238+H2238</f>
        <v>#REF!</v>
      </c>
    </row>
    <row r="2239" spans="1:70" hidden="1">
      <c r="A2239" s="6" t="s">
        <v>3412</v>
      </c>
      <c r="B2239" s="6" t="s">
        <v>7911</v>
      </c>
      <c r="C2239" s="6" t="s">
        <v>151</v>
      </c>
      <c r="D2239" s="6"/>
      <c r="E2239" s="6" t="s">
        <v>152</v>
      </c>
      <c r="F2239" s="6" t="s">
        <v>3120</v>
      </c>
      <c r="G2239" s="6"/>
      <c r="H2239" s="1"/>
      <c r="I2239" s="5"/>
      <c r="J2239" s="5"/>
      <c r="K2239" s="1"/>
      <c r="L2239" s="5"/>
      <c r="M2239" s="5"/>
      <c r="N2239" s="26"/>
      <c r="O2239" s="1"/>
      <c r="P2239" s="1"/>
      <c r="Q2239" s="1"/>
      <c r="R2239" s="1"/>
      <c r="S2239" s="1"/>
      <c r="T2239" s="1"/>
      <c r="U2239" s="1"/>
      <c r="V2239" s="5"/>
      <c r="W2239" s="5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37" t="e">
        <f>BQ2239+BP2239+BO2239+BN2239+BM2239+#REF!+#REF!+BG2239+BF2239+#REF!+BC2239+#REF!+#REF!+AY2239+#REF!+#REF!+#REF!+#REF!+AS2239+#REF!+#REF!+#REF!+#REF!+AM2239+AK2239+#REF!+#REF!+#REF!+AF2239+AD2239+AC2239+AB2239+BL2239+AA2239+Z2239+Y2239+X2239+U2239+T2239+S2239+R2239+Q2239+P2239+O2239+N2239+M2239+L2239+K2239+J2239+I2239+H2239</f>
        <v>#REF!</v>
      </c>
    </row>
    <row r="2240" spans="1:70" hidden="1">
      <c r="A2240" s="6" t="s">
        <v>6852</v>
      </c>
      <c r="B2240" s="6" t="s">
        <v>7912</v>
      </c>
      <c r="C2240" s="6" t="s">
        <v>151</v>
      </c>
      <c r="D2240" s="6"/>
      <c r="E2240" s="6" t="s">
        <v>8186</v>
      </c>
      <c r="F2240" s="6" t="s">
        <v>3120</v>
      </c>
      <c r="G2240" s="6"/>
      <c r="H2240" s="1"/>
      <c r="I2240" s="5"/>
      <c r="J2240" s="5"/>
      <c r="K2240" s="1"/>
      <c r="L2240" s="5"/>
      <c r="M2240" s="5"/>
      <c r="N2240" s="26"/>
      <c r="O2240" s="1"/>
      <c r="P2240" s="1"/>
      <c r="Q2240" s="1"/>
      <c r="R2240" s="1"/>
      <c r="S2240" s="1"/>
      <c r="T2240" s="1"/>
      <c r="U2240" s="1"/>
      <c r="V2240" s="5"/>
      <c r="W2240" s="5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37" t="e">
        <f>BQ2240+BP2240+BO2240+BN2240+BM2240+#REF!+#REF!+BG2240+BF2240+#REF!+BC2240+#REF!+#REF!+AY2240+#REF!+#REF!+#REF!+#REF!+AS2240+#REF!+#REF!+#REF!+#REF!+AM2240+AK2240+#REF!+#REF!+#REF!+AF2240+AD2240+AC2240+AB2240+BL2240+AA2240+Z2240+Y2240+X2240+U2240+T2240+S2240+R2240+Q2240+P2240+O2240+N2240+M2240+L2240+K2240+J2240+I2240+H2240</f>
        <v>#REF!</v>
      </c>
    </row>
    <row r="2241" spans="1:70" hidden="1">
      <c r="A2241" s="7" t="s">
        <v>3413</v>
      </c>
      <c r="B2241" s="7" t="s">
        <v>3376</v>
      </c>
      <c r="C2241" s="7" t="s">
        <v>151</v>
      </c>
      <c r="D2241" s="7"/>
      <c r="E2241" s="7" t="s">
        <v>152</v>
      </c>
      <c r="F2241" s="7" t="s">
        <v>3120</v>
      </c>
      <c r="G2241" s="25"/>
      <c r="H2241" s="1"/>
      <c r="I2241" s="5"/>
      <c r="J2241" s="5"/>
      <c r="K2241" s="1"/>
      <c r="L2241" s="5"/>
      <c r="M2241" s="5"/>
      <c r="N2241" s="26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37">
        <f t="shared" ref="BR2241" si="30">BQ2241+BP2241+BO2241+BN2241+BM2241+BG2241+BF2241+BC2241+AY2241+AS2241+AM2241+AL2241+AK2241+AF2241+AE2241+AD2241+AC2241+AB2241+++BK2241+BL2241+AA2241+Z2241+Y2241+X2241+V2241+U2241+T2241+S2241+R2241+Q2241+P2241+O2241+N2241+M2241+L2241+K2241+J2241+I2241+H2241+G2241</f>
        <v>0</v>
      </c>
    </row>
    <row r="2242" spans="1:70">
      <c r="A2242" s="7" t="s">
        <v>3414</v>
      </c>
      <c r="B2242" s="7" t="s">
        <v>3415</v>
      </c>
      <c r="C2242" s="7" t="s">
        <v>7</v>
      </c>
      <c r="D2242" s="7" t="s">
        <v>8180</v>
      </c>
      <c r="E2242" s="7" t="s">
        <v>21</v>
      </c>
      <c r="F2242" s="7" t="s">
        <v>3416</v>
      </c>
      <c r="G2242" s="25"/>
      <c r="H2242" s="1"/>
      <c r="I2242" s="5"/>
      <c r="J2242" s="5"/>
      <c r="K2242" s="1"/>
      <c r="L2242" s="5"/>
      <c r="M2242" s="5"/>
      <c r="N2242" s="26"/>
      <c r="O2242" s="1"/>
      <c r="P2242" s="1">
        <f>1000*3.49183</f>
        <v>3491.8300000000004</v>
      </c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37">
        <f>BQ2242+BP2242+BO2242+BN2242+BM2242+BG2242+BF2242+BC2242+AY2242+AS2242+AM2242+AL2242+AK2242+AF2242+AE2242+AD2242+AC2242+AB2242+BK2242+BL2242+AA2242+Z2242+Y2242+X2242+V2242+U2242+T2242+S2242+R2242+Q2242+P2242+O2242+N2242+M2242+L2242+K2242+J2242+I2242+H2242+G2242+AX2242+W2242</f>
        <v>3491.8300000000004</v>
      </c>
    </row>
    <row r="2243" spans="1:70" hidden="1">
      <c r="A2243" s="6" t="s">
        <v>3417</v>
      </c>
      <c r="B2243" s="6" t="s">
        <v>3418</v>
      </c>
      <c r="C2243" s="6" t="s">
        <v>7</v>
      </c>
      <c r="D2243" s="6" t="s">
        <v>8180</v>
      </c>
      <c r="E2243" s="6" t="s">
        <v>21</v>
      </c>
      <c r="F2243" s="6" t="s">
        <v>3416</v>
      </c>
      <c r="G2243" s="6"/>
      <c r="H2243" s="1"/>
      <c r="I2243" s="5"/>
      <c r="J2243" s="5"/>
      <c r="K2243" s="1"/>
      <c r="L2243" s="5"/>
      <c r="M2243" s="5"/>
      <c r="N2243" s="26"/>
      <c r="O2243" s="1"/>
      <c r="P2243" s="1"/>
      <c r="Q2243" s="1"/>
      <c r="R2243" s="1"/>
      <c r="S2243" s="1"/>
      <c r="T2243" s="1"/>
      <c r="U2243" s="1"/>
      <c r="V2243" s="5"/>
      <c r="W2243" s="5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37" t="e">
        <f>BQ2243+BP2243+BO2243+BN2243+BM2243+#REF!+#REF!+BG2243+BF2243+#REF!+BC2243+#REF!+#REF!+AY2243+#REF!+#REF!+#REF!+#REF!+AS2243+#REF!+#REF!+#REF!+#REF!+AM2243+AK2243+#REF!+#REF!+#REF!+AF2243+AD2243+AC2243+AB2243+BL2243+AA2243+Z2243+Y2243+X2243+U2243+T2243+S2243+R2243+Q2243+P2243+O2243+N2243+M2243+L2243+K2243+J2243+I2243+H2243</f>
        <v>#REF!</v>
      </c>
    </row>
    <row r="2244" spans="1:70" hidden="1">
      <c r="A2244" s="6" t="s">
        <v>3419</v>
      </c>
      <c r="B2244" s="6" t="s">
        <v>3420</v>
      </c>
      <c r="C2244" s="6" t="s">
        <v>7</v>
      </c>
      <c r="D2244" s="6" t="s">
        <v>18</v>
      </c>
      <c r="E2244" s="6" t="s">
        <v>31</v>
      </c>
      <c r="F2244" s="6" t="s">
        <v>3416</v>
      </c>
      <c r="G2244" s="6"/>
      <c r="H2244" s="1"/>
      <c r="I2244" s="5"/>
      <c r="J2244" s="5"/>
      <c r="K2244" s="1"/>
      <c r="L2244" s="5"/>
      <c r="M2244" s="5"/>
      <c r="N2244" s="26"/>
      <c r="O2244" s="1"/>
      <c r="P2244" s="1"/>
      <c r="Q2244" s="1"/>
      <c r="R2244" s="1"/>
      <c r="S2244" s="1"/>
      <c r="T2244" s="1"/>
      <c r="U2244" s="1"/>
      <c r="V2244" s="5"/>
      <c r="W2244" s="5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37" t="e">
        <f>BQ2244+BP2244+BO2244+BN2244+BM2244+#REF!+#REF!+BG2244+BF2244+#REF!+BC2244+#REF!+#REF!+AY2244+#REF!+#REF!+#REF!+#REF!+AS2244+#REF!+#REF!+#REF!+#REF!+AM2244+AK2244+#REF!+#REF!+#REF!+AF2244+AD2244+AC2244+AB2244+BL2244+AA2244+Z2244+Y2244+X2244+U2244+T2244+S2244+R2244+Q2244+P2244+O2244+N2244+M2244+L2244+K2244+J2244+I2244+H2244</f>
        <v>#REF!</v>
      </c>
    </row>
    <row r="2245" spans="1:70" hidden="1">
      <c r="A2245" s="6" t="s">
        <v>3421</v>
      </c>
      <c r="B2245" s="6" t="s">
        <v>3422</v>
      </c>
      <c r="C2245" s="6" t="s">
        <v>7</v>
      </c>
      <c r="D2245" s="6" t="s">
        <v>8180</v>
      </c>
      <c r="E2245" s="6" t="s">
        <v>21</v>
      </c>
      <c r="F2245" s="6" t="s">
        <v>3416</v>
      </c>
      <c r="G2245" s="6"/>
      <c r="H2245" s="1"/>
      <c r="I2245" s="5"/>
      <c r="J2245" s="5"/>
      <c r="K2245" s="1"/>
      <c r="L2245" s="5"/>
      <c r="M2245" s="5"/>
      <c r="N2245" s="26"/>
      <c r="O2245" s="1"/>
      <c r="P2245" s="1"/>
      <c r="Q2245" s="1"/>
      <c r="R2245" s="1"/>
      <c r="S2245" s="1"/>
      <c r="T2245" s="1"/>
      <c r="U2245" s="1"/>
      <c r="V2245" s="5"/>
      <c r="W2245" s="5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37" t="e">
        <f>BQ2245+BP2245+BO2245+BN2245+BM2245+#REF!+#REF!+BG2245+BF2245+#REF!+BC2245+#REF!+#REF!+AY2245+#REF!+#REF!+#REF!+#REF!+AS2245+#REF!+#REF!+#REF!+#REF!+AM2245+AK2245+#REF!+#REF!+#REF!+AF2245+AD2245+AC2245+AB2245+BL2245+AA2245+Z2245+Y2245+X2245+U2245+T2245+S2245+R2245+Q2245+P2245+O2245+N2245+M2245+L2245+K2245+J2245+I2245+H2245</f>
        <v>#REF!</v>
      </c>
    </row>
    <row r="2246" spans="1:70" hidden="1">
      <c r="A2246" s="6" t="s">
        <v>3494</v>
      </c>
      <c r="B2246" s="6" t="s">
        <v>3495</v>
      </c>
      <c r="C2246" s="6" t="s">
        <v>151</v>
      </c>
      <c r="D2246" s="6"/>
      <c r="E2246" s="6" t="s">
        <v>152</v>
      </c>
      <c r="F2246" s="6" t="s">
        <v>3416</v>
      </c>
      <c r="G2246" s="6"/>
      <c r="H2246" s="1"/>
      <c r="I2246" s="5"/>
      <c r="J2246" s="5"/>
      <c r="K2246" s="1"/>
      <c r="L2246" s="5"/>
      <c r="M2246" s="5"/>
      <c r="N2246" s="26"/>
      <c r="O2246" s="1"/>
      <c r="P2246" s="1"/>
      <c r="Q2246" s="1"/>
      <c r="R2246" s="1"/>
      <c r="S2246" s="1"/>
      <c r="T2246" s="1"/>
      <c r="U2246" s="1"/>
      <c r="V2246" s="5"/>
      <c r="W2246" s="5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37" t="e">
        <f>BQ2246+BP2246+BO2246+BN2246+BM2246+#REF!+#REF!+BG2246+BF2246+#REF!+BC2246+#REF!+#REF!+AY2246+#REF!+#REF!+#REF!+#REF!+AS2246+#REF!+#REF!+#REF!+#REF!+AM2246+AK2246+#REF!+#REF!+#REF!+AF2246+AD2246+AC2246+AB2246+BL2246+AA2246+Z2246+Y2246+X2246+U2246+T2246+S2246+R2246+Q2246+P2246+O2246+N2246+M2246+L2246+K2246+J2246+I2246+H2246</f>
        <v>#REF!</v>
      </c>
    </row>
    <row r="2247" spans="1:70" hidden="1">
      <c r="A2247" s="6" t="s">
        <v>3496</v>
      </c>
      <c r="B2247" s="6" t="s">
        <v>3497</v>
      </c>
      <c r="C2247" s="6" t="s">
        <v>151</v>
      </c>
      <c r="D2247" s="6"/>
      <c r="E2247" s="6" t="s">
        <v>152</v>
      </c>
      <c r="F2247" s="6" t="s">
        <v>3416</v>
      </c>
      <c r="G2247" s="6"/>
      <c r="H2247" s="1"/>
      <c r="I2247" s="5"/>
      <c r="J2247" s="5"/>
      <c r="K2247" s="1"/>
      <c r="L2247" s="5"/>
      <c r="M2247" s="5"/>
      <c r="N2247" s="26"/>
      <c r="O2247" s="1"/>
      <c r="P2247" s="1"/>
      <c r="Q2247" s="1"/>
      <c r="R2247" s="1"/>
      <c r="S2247" s="1"/>
      <c r="T2247" s="1"/>
      <c r="U2247" s="1"/>
      <c r="V2247" s="5"/>
      <c r="W2247" s="5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37" t="e">
        <f>BQ2247+BP2247+BO2247+BN2247+BM2247+#REF!+#REF!+BG2247+BF2247+#REF!+BC2247+#REF!+#REF!+AY2247+#REF!+#REF!+#REF!+#REF!+AS2247+#REF!+#REF!+#REF!+#REF!+AM2247+AK2247+#REF!+#REF!+#REF!+AF2247+AD2247+AC2247+AB2247+BL2247+AA2247+Z2247+Y2247+X2247+U2247+T2247+S2247+R2247+Q2247+P2247+O2247+N2247+M2247+L2247+K2247+J2247+I2247+H2247</f>
        <v>#REF!</v>
      </c>
    </row>
    <row r="2248" spans="1:70" hidden="1">
      <c r="A2248" s="6" t="s">
        <v>3423</v>
      </c>
      <c r="B2248" s="6" t="s">
        <v>3424</v>
      </c>
      <c r="C2248" s="6" t="s">
        <v>7</v>
      </c>
      <c r="D2248" s="6" t="s">
        <v>18</v>
      </c>
      <c r="E2248" s="6" t="s">
        <v>13</v>
      </c>
      <c r="F2248" s="6" t="s">
        <v>3416</v>
      </c>
      <c r="G2248" s="6"/>
      <c r="H2248" s="1"/>
      <c r="I2248" s="5"/>
      <c r="J2248" s="5"/>
      <c r="K2248" s="1"/>
      <c r="L2248" s="5"/>
      <c r="M2248" s="5"/>
      <c r="N2248" s="26"/>
      <c r="O2248" s="1"/>
      <c r="P2248" s="1"/>
      <c r="Q2248" s="1"/>
      <c r="R2248" s="1"/>
      <c r="S2248" s="1"/>
      <c r="T2248" s="1"/>
      <c r="U2248" s="1"/>
      <c r="V2248" s="5"/>
      <c r="W2248" s="5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37" t="e">
        <f>BQ2248+BP2248+BO2248+BN2248+BM2248+#REF!+#REF!+BG2248+BF2248+#REF!+BC2248+#REF!+#REF!+AY2248+#REF!+#REF!+#REF!+#REF!+AS2248+#REF!+#REF!+#REF!+#REF!+AM2248+AK2248+#REF!+#REF!+#REF!+AF2248+AD2248+AC2248+AB2248+BL2248+AA2248+Z2248+Y2248+X2248+U2248+T2248+S2248+R2248+Q2248+P2248+O2248+N2248+M2248+L2248+K2248+J2248+I2248+H2248</f>
        <v>#REF!</v>
      </c>
    </row>
    <row r="2249" spans="1:70" hidden="1">
      <c r="A2249" s="6" t="s">
        <v>3425</v>
      </c>
      <c r="B2249" s="6" t="s">
        <v>3426</v>
      </c>
      <c r="C2249" s="6" t="s">
        <v>7</v>
      </c>
      <c r="D2249" s="6" t="s">
        <v>67</v>
      </c>
      <c r="E2249" s="6" t="s">
        <v>67</v>
      </c>
      <c r="F2249" s="6" t="s">
        <v>3416</v>
      </c>
      <c r="G2249" s="6"/>
      <c r="H2249" s="1"/>
      <c r="I2249" s="5"/>
      <c r="J2249" s="5"/>
      <c r="K2249" s="1"/>
      <c r="L2249" s="5"/>
      <c r="M2249" s="5"/>
      <c r="N2249" s="26"/>
      <c r="O2249" s="1"/>
      <c r="P2249" s="1"/>
      <c r="Q2249" s="1"/>
      <c r="R2249" s="1"/>
      <c r="S2249" s="1"/>
      <c r="T2249" s="1"/>
      <c r="U2249" s="1"/>
      <c r="V2249" s="5"/>
      <c r="W2249" s="5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37" t="e">
        <f>BQ2249+BP2249+BO2249+BN2249+BM2249+#REF!+#REF!+BG2249+BF2249+#REF!+BC2249+#REF!+#REF!+AY2249+#REF!+#REF!+#REF!+#REF!+AS2249+#REF!+#REF!+#REF!+#REF!+AM2249+AK2249+#REF!+#REF!+#REF!+AF2249+AD2249+AC2249+AB2249+BL2249+AA2249+Z2249+Y2249+X2249+U2249+T2249+S2249+R2249+Q2249+P2249+O2249+N2249+M2249+L2249+K2249+J2249+I2249+H2249</f>
        <v>#REF!</v>
      </c>
    </row>
    <row r="2250" spans="1:70" hidden="1">
      <c r="A2250" s="6" t="s">
        <v>3427</v>
      </c>
      <c r="B2250" s="6" t="s">
        <v>3428</v>
      </c>
      <c r="C2250" s="6" t="s">
        <v>7</v>
      </c>
      <c r="D2250" s="6" t="s">
        <v>67</v>
      </c>
      <c r="E2250" s="6" t="s">
        <v>67</v>
      </c>
      <c r="F2250" s="6" t="s">
        <v>3416</v>
      </c>
      <c r="G2250" s="6"/>
      <c r="H2250" s="1"/>
      <c r="I2250" s="5"/>
      <c r="J2250" s="5"/>
      <c r="K2250" s="1"/>
      <c r="L2250" s="5"/>
      <c r="M2250" s="5"/>
      <c r="N2250" s="26"/>
      <c r="O2250" s="1"/>
      <c r="P2250" s="1"/>
      <c r="Q2250" s="1"/>
      <c r="R2250" s="1"/>
      <c r="S2250" s="1"/>
      <c r="T2250" s="1"/>
      <c r="U2250" s="1"/>
      <c r="V2250" s="5"/>
      <c r="W2250" s="5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37" t="e">
        <f>BQ2250+BP2250+BO2250+BN2250+BM2250+#REF!+#REF!+BG2250+BF2250+#REF!+BC2250+#REF!+#REF!+AY2250+#REF!+#REF!+#REF!+#REF!+AS2250+#REF!+#REF!+#REF!+#REF!+AM2250+AK2250+#REF!+#REF!+#REF!+AF2250+AD2250+AC2250+AB2250+BL2250+AA2250+Z2250+Y2250+X2250+U2250+T2250+S2250+R2250+Q2250+P2250+O2250+N2250+M2250+L2250+K2250+J2250+I2250+H2250</f>
        <v>#REF!</v>
      </c>
    </row>
    <row r="2251" spans="1:70" hidden="1">
      <c r="A2251" s="6" t="s">
        <v>3429</v>
      </c>
      <c r="B2251" s="6" t="s">
        <v>3430</v>
      </c>
      <c r="C2251" s="6" t="s">
        <v>7</v>
      </c>
      <c r="D2251" s="6" t="s">
        <v>67</v>
      </c>
      <c r="E2251" s="6" t="s">
        <v>67</v>
      </c>
      <c r="F2251" s="6" t="s">
        <v>3416</v>
      </c>
      <c r="G2251" s="6"/>
      <c r="H2251" s="1"/>
      <c r="I2251" s="5"/>
      <c r="J2251" s="5"/>
      <c r="K2251" s="1"/>
      <c r="L2251" s="5"/>
      <c r="M2251" s="5"/>
      <c r="N2251" s="26"/>
      <c r="O2251" s="1"/>
      <c r="P2251" s="1"/>
      <c r="Q2251" s="1"/>
      <c r="R2251" s="1"/>
      <c r="S2251" s="1"/>
      <c r="T2251" s="1"/>
      <c r="U2251" s="1"/>
      <c r="V2251" s="5"/>
      <c r="W2251" s="5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37" t="e">
        <f>BQ2251+BP2251+BO2251+BN2251+BM2251+#REF!+#REF!+BG2251+BF2251+#REF!+BC2251+#REF!+#REF!+AY2251+#REF!+#REF!+#REF!+#REF!+AS2251+#REF!+#REF!+#REF!+#REF!+AM2251+AK2251+#REF!+#REF!+#REF!+AF2251+AD2251+AC2251+AB2251+BL2251+AA2251+Z2251+Y2251+X2251+U2251+T2251+S2251+R2251+Q2251+P2251+O2251+N2251+M2251+L2251+K2251+J2251+I2251+H2251</f>
        <v>#REF!</v>
      </c>
    </row>
    <row r="2252" spans="1:70" hidden="1">
      <c r="A2252" s="6" t="s">
        <v>7224</v>
      </c>
      <c r="B2252" s="6" t="s">
        <v>7423</v>
      </c>
      <c r="C2252" s="6" t="s">
        <v>7</v>
      </c>
      <c r="D2252" s="6" t="s">
        <v>8180</v>
      </c>
      <c r="E2252" s="6" t="s">
        <v>8182</v>
      </c>
      <c r="F2252" s="6" t="s">
        <v>3416</v>
      </c>
      <c r="G2252" s="6"/>
      <c r="H2252" s="1"/>
      <c r="I2252" s="5"/>
      <c r="J2252" s="5"/>
      <c r="K2252" s="1"/>
      <c r="L2252" s="5"/>
      <c r="M2252" s="5"/>
      <c r="N2252" s="26"/>
      <c r="O2252" s="1"/>
      <c r="P2252" s="1"/>
      <c r="Q2252" s="1"/>
      <c r="R2252" s="1"/>
      <c r="S2252" s="1"/>
      <c r="T2252" s="1"/>
      <c r="U2252" s="1"/>
      <c r="V2252" s="5"/>
      <c r="W2252" s="5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37" t="e">
        <f>BQ2252+BP2252+BO2252+BN2252+BM2252+#REF!+#REF!+BG2252+BF2252+#REF!+BC2252+#REF!+#REF!+AY2252+#REF!+#REF!+#REF!+#REF!+AS2252+#REF!+#REF!+#REF!+#REF!+AM2252+AK2252+#REF!+#REF!+#REF!+AF2252+AD2252+AC2252+AB2252+BL2252+AA2252+Z2252+Y2252+X2252+U2252+T2252+S2252+R2252+Q2252+P2252+O2252+N2252+M2252+L2252+K2252+J2252+I2252+H2252</f>
        <v>#REF!</v>
      </c>
    </row>
    <row r="2253" spans="1:70" hidden="1">
      <c r="A2253" s="6" t="s">
        <v>3431</v>
      </c>
      <c r="B2253" s="6" t="s">
        <v>3432</v>
      </c>
      <c r="C2253" s="6" t="s">
        <v>7</v>
      </c>
      <c r="D2253" s="6" t="s">
        <v>67</v>
      </c>
      <c r="E2253" s="6" t="s">
        <v>67</v>
      </c>
      <c r="F2253" s="6" t="s">
        <v>3416</v>
      </c>
      <c r="G2253" s="6"/>
      <c r="H2253" s="1"/>
      <c r="I2253" s="5"/>
      <c r="J2253" s="5"/>
      <c r="K2253" s="1"/>
      <c r="L2253" s="5"/>
      <c r="M2253" s="5"/>
      <c r="N2253" s="26"/>
      <c r="O2253" s="1"/>
      <c r="P2253" s="1"/>
      <c r="Q2253" s="1"/>
      <c r="R2253" s="1"/>
      <c r="S2253" s="1"/>
      <c r="T2253" s="1"/>
      <c r="U2253" s="1"/>
      <c r="V2253" s="5"/>
      <c r="W2253" s="5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37" t="e">
        <f>BQ2253+BP2253+BO2253+BN2253+BM2253+#REF!+#REF!+BG2253+BF2253+#REF!+BC2253+#REF!+#REF!+AY2253+#REF!+#REF!+#REF!+#REF!+AS2253+#REF!+#REF!+#REF!+#REF!+AM2253+AK2253+#REF!+#REF!+#REF!+AF2253+AD2253+AC2253+AB2253+BL2253+AA2253+Z2253+Y2253+X2253+U2253+T2253+S2253+R2253+Q2253+P2253+O2253+N2253+M2253+L2253+K2253+J2253+I2253+H2253</f>
        <v>#REF!</v>
      </c>
    </row>
    <row r="2254" spans="1:70" hidden="1">
      <c r="A2254" s="6" t="s">
        <v>3433</v>
      </c>
      <c r="B2254" s="6" t="s">
        <v>3434</v>
      </c>
      <c r="C2254" s="6" t="s">
        <v>7</v>
      </c>
      <c r="D2254" s="6" t="s">
        <v>67</v>
      </c>
      <c r="E2254" s="6" t="s">
        <v>67</v>
      </c>
      <c r="F2254" s="6" t="s">
        <v>3416</v>
      </c>
      <c r="G2254" s="6"/>
      <c r="H2254" s="1"/>
      <c r="I2254" s="5"/>
      <c r="J2254" s="5"/>
      <c r="K2254" s="1"/>
      <c r="L2254" s="5"/>
      <c r="M2254" s="5"/>
      <c r="N2254" s="26"/>
      <c r="O2254" s="1"/>
      <c r="P2254" s="1"/>
      <c r="Q2254" s="1"/>
      <c r="R2254" s="1"/>
      <c r="S2254" s="1"/>
      <c r="T2254" s="1"/>
      <c r="U2254" s="1"/>
      <c r="V2254" s="5"/>
      <c r="W2254" s="5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37" t="e">
        <f>BQ2254+BP2254+BO2254+BN2254+BM2254+#REF!+#REF!+BG2254+BF2254+#REF!+BC2254+#REF!+#REF!+AY2254+#REF!+#REF!+#REF!+#REF!+AS2254+#REF!+#REF!+#REF!+#REF!+AM2254+AK2254+#REF!+#REF!+#REF!+AF2254+AD2254+AC2254+AB2254+BL2254+AA2254+Z2254+Y2254+X2254+U2254+T2254+S2254+R2254+Q2254+P2254+O2254+N2254+M2254+L2254+K2254+J2254+I2254+H2254</f>
        <v>#REF!</v>
      </c>
    </row>
    <row r="2255" spans="1:70" hidden="1">
      <c r="A2255" s="6" t="s">
        <v>3435</v>
      </c>
      <c r="B2255" s="6" t="s">
        <v>3436</v>
      </c>
      <c r="C2255" s="6" t="s">
        <v>7</v>
      </c>
      <c r="D2255" s="6" t="s">
        <v>67</v>
      </c>
      <c r="E2255" s="6" t="s">
        <v>67</v>
      </c>
      <c r="F2255" s="6" t="s">
        <v>3416</v>
      </c>
      <c r="G2255" s="6"/>
      <c r="H2255" s="1"/>
      <c r="I2255" s="5"/>
      <c r="J2255" s="5"/>
      <c r="K2255" s="1"/>
      <c r="L2255" s="5"/>
      <c r="M2255" s="5"/>
      <c r="N2255" s="26"/>
      <c r="O2255" s="1"/>
      <c r="P2255" s="1"/>
      <c r="Q2255" s="1"/>
      <c r="R2255" s="1"/>
      <c r="S2255" s="1"/>
      <c r="T2255" s="1"/>
      <c r="U2255" s="1"/>
      <c r="V2255" s="5"/>
      <c r="W2255" s="5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37" t="e">
        <f>BQ2255+BP2255+BO2255+BN2255+BM2255+#REF!+#REF!+BG2255+BF2255+#REF!+BC2255+#REF!+#REF!+AY2255+#REF!+#REF!+#REF!+#REF!+AS2255+#REF!+#REF!+#REF!+#REF!+AM2255+AK2255+#REF!+#REF!+#REF!+AF2255+AD2255+AC2255+AB2255+BL2255+AA2255+Z2255+Y2255+X2255+U2255+T2255+S2255+R2255+Q2255+P2255+O2255+N2255+M2255+L2255+K2255+J2255+I2255+H2255</f>
        <v>#REF!</v>
      </c>
    </row>
    <row r="2256" spans="1:70" hidden="1">
      <c r="A2256" s="6" t="s">
        <v>6853</v>
      </c>
      <c r="B2256" s="6" t="s">
        <v>7913</v>
      </c>
      <c r="C2256" s="6" t="s">
        <v>151</v>
      </c>
      <c r="D2256" s="6"/>
      <c r="E2256" s="6" t="s">
        <v>8186</v>
      </c>
      <c r="F2256" s="6" t="s">
        <v>3416</v>
      </c>
      <c r="G2256" s="6"/>
      <c r="H2256" s="1"/>
      <c r="I2256" s="5"/>
      <c r="J2256" s="5"/>
      <c r="K2256" s="1"/>
      <c r="L2256" s="5"/>
      <c r="M2256" s="5"/>
      <c r="N2256" s="26"/>
      <c r="O2256" s="1"/>
      <c r="P2256" s="1"/>
      <c r="Q2256" s="1"/>
      <c r="R2256" s="1"/>
      <c r="S2256" s="1"/>
      <c r="T2256" s="1"/>
      <c r="U2256" s="1"/>
      <c r="V2256" s="5"/>
      <c r="W2256" s="5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37" t="e">
        <f>BQ2256+BP2256+BO2256+BN2256+BM2256+#REF!+#REF!+BG2256+BF2256+#REF!+BC2256+#REF!+#REF!+AY2256+#REF!+#REF!+#REF!+#REF!+AS2256+#REF!+#REF!+#REF!+#REF!+AM2256+AK2256+#REF!+#REF!+#REF!+AF2256+AD2256+AC2256+AB2256+BL2256+AA2256+Z2256+Y2256+X2256+U2256+T2256+S2256+R2256+Q2256+P2256+O2256+N2256+M2256+L2256+K2256+J2256+I2256+H2256</f>
        <v>#REF!</v>
      </c>
    </row>
    <row r="2257" spans="1:70" hidden="1">
      <c r="A2257" s="6" t="s">
        <v>3498</v>
      </c>
      <c r="B2257" s="6" t="s">
        <v>3499</v>
      </c>
      <c r="C2257" s="6" t="s">
        <v>151</v>
      </c>
      <c r="D2257" s="6"/>
      <c r="E2257" s="6" t="s">
        <v>152</v>
      </c>
      <c r="F2257" s="6" t="s">
        <v>3416</v>
      </c>
      <c r="G2257" s="6"/>
      <c r="H2257" s="1"/>
      <c r="I2257" s="5"/>
      <c r="J2257" s="5"/>
      <c r="K2257" s="1"/>
      <c r="L2257" s="5"/>
      <c r="M2257" s="5"/>
      <c r="N2257" s="26"/>
      <c r="O2257" s="1"/>
      <c r="P2257" s="1"/>
      <c r="Q2257" s="1"/>
      <c r="R2257" s="1"/>
      <c r="S2257" s="1"/>
      <c r="T2257" s="1"/>
      <c r="U2257" s="1"/>
      <c r="V2257" s="5"/>
      <c r="W2257" s="5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37" t="e">
        <f>BQ2257+BP2257+BO2257+BN2257+BM2257+#REF!+#REF!+BG2257+BF2257+#REF!+BC2257+#REF!+#REF!+AY2257+#REF!+#REF!+#REF!+#REF!+AS2257+#REF!+#REF!+#REF!+#REF!+AM2257+AK2257+#REF!+#REF!+#REF!+AF2257+AD2257+AC2257+AB2257+BL2257+AA2257+Z2257+Y2257+X2257+U2257+T2257+S2257+R2257+Q2257+P2257+O2257+N2257+M2257+L2257+K2257+J2257+I2257+H2257</f>
        <v>#REF!</v>
      </c>
    </row>
    <row r="2258" spans="1:70" hidden="1">
      <c r="A2258" s="6" t="s">
        <v>3500</v>
      </c>
      <c r="B2258" s="6" t="s">
        <v>3501</v>
      </c>
      <c r="C2258" s="6" t="s">
        <v>151</v>
      </c>
      <c r="D2258" s="6"/>
      <c r="E2258" s="6" t="s">
        <v>152</v>
      </c>
      <c r="F2258" s="6" t="s">
        <v>3416</v>
      </c>
      <c r="G2258" s="6"/>
      <c r="H2258" s="1"/>
      <c r="I2258" s="5"/>
      <c r="J2258" s="5"/>
      <c r="K2258" s="1"/>
      <c r="L2258" s="5"/>
      <c r="M2258" s="5"/>
      <c r="N2258" s="26"/>
      <c r="O2258" s="1"/>
      <c r="P2258" s="1"/>
      <c r="Q2258" s="1"/>
      <c r="R2258" s="1"/>
      <c r="S2258" s="1"/>
      <c r="T2258" s="1"/>
      <c r="U2258" s="1"/>
      <c r="V2258" s="5"/>
      <c r="W2258" s="5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37" t="e">
        <f>BQ2258+BP2258+BO2258+BN2258+BM2258+#REF!+#REF!+BG2258+BF2258+#REF!+BC2258+#REF!+#REF!+AY2258+#REF!+#REF!+#REF!+#REF!+AS2258+#REF!+#REF!+#REF!+#REF!+AM2258+AK2258+#REF!+#REF!+#REF!+AF2258+AD2258+AC2258+AB2258+BL2258+AA2258+Z2258+Y2258+X2258+U2258+T2258+S2258+R2258+Q2258+P2258+O2258+N2258+M2258+L2258+K2258+J2258+I2258+H2258</f>
        <v>#REF!</v>
      </c>
    </row>
    <row r="2259" spans="1:70" hidden="1">
      <c r="A2259" s="6" t="s">
        <v>3502</v>
      </c>
      <c r="B2259" s="6" t="s">
        <v>3503</v>
      </c>
      <c r="C2259" s="6" t="s">
        <v>151</v>
      </c>
      <c r="D2259" s="6"/>
      <c r="E2259" s="6" t="s">
        <v>152</v>
      </c>
      <c r="F2259" s="6" t="s">
        <v>3416</v>
      </c>
      <c r="G2259" s="6"/>
      <c r="H2259" s="1"/>
      <c r="I2259" s="5"/>
      <c r="J2259" s="5"/>
      <c r="K2259" s="1"/>
      <c r="L2259" s="5"/>
      <c r="M2259" s="5"/>
      <c r="N2259" s="26"/>
      <c r="O2259" s="1"/>
      <c r="P2259" s="1"/>
      <c r="Q2259" s="1"/>
      <c r="R2259" s="1"/>
      <c r="S2259" s="1"/>
      <c r="T2259" s="1"/>
      <c r="U2259" s="1"/>
      <c r="V2259" s="5"/>
      <c r="W2259" s="5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37" t="e">
        <f>BQ2259+BP2259+BO2259+BN2259+BM2259+#REF!+#REF!+BG2259+BF2259+#REF!+BC2259+#REF!+#REF!+AY2259+#REF!+#REF!+#REF!+#REF!+AS2259+#REF!+#REF!+#REF!+#REF!+AM2259+AK2259+#REF!+#REF!+#REF!+AF2259+AD2259+AC2259+AB2259+BL2259+AA2259+Z2259+Y2259+X2259+U2259+T2259+S2259+R2259+Q2259+P2259+O2259+N2259+M2259+L2259+K2259+J2259+I2259+H2259</f>
        <v>#REF!</v>
      </c>
    </row>
    <row r="2260" spans="1:70" hidden="1">
      <c r="A2260" s="6" t="s">
        <v>7225</v>
      </c>
      <c r="B2260" s="6" t="s">
        <v>7424</v>
      </c>
      <c r="C2260" s="6" t="s">
        <v>7</v>
      </c>
      <c r="D2260" s="6" t="s">
        <v>8180</v>
      </c>
      <c r="E2260" s="6" t="s">
        <v>8185</v>
      </c>
      <c r="F2260" s="6" t="s">
        <v>3416</v>
      </c>
      <c r="G2260" s="6"/>
      <c r="H2260" s="1"/>
      <c r="I2260" s="5"/>
      <c r="J2260" s="5"/>
      <c r="K2260" s="1"/>
      <c r="L2260" s="5"/>
      <c r="M2260" s="5"/>
      <c r="N2260" s="26"/>
      <c r="O2260" s="1"/>
      <c r="P2260" s="1"/>
      <c r="Q2260" s="1"/>
      <c r="R2260" s="1"/>
      <c r="S2260" s="1"/>
      <c r="T2260" s="1"/>
      <c r="U2260" s="1"/>
      <c r="V2260" s="5"/>
      <c r="W2260" s="5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37" t="e">
        <f>BQ2260+BP2260+BO2260+BN2260+BM2260+#REF!+#REF!+BG2260+BF2260+#REF!+BC2260+#REF!+#REF!+AY2260+#REF!+#REF!+#REF!+#REF!+AS2260+#REF!+#REF!+#REF!+#REF!+AM2260+AK2260+#REF!+#REF!+#REF!+AF2260+AD2260+AC2260+AB2260+BL2260+AA2260+Z2260+Y2260+X2260+U2260+T2260+S2260+R2260+Q2260+P2260+O2260+N2260+M2260+L2260+K2260+J2260+I2260+H2260</f>
        <v>#REF!</v>
      </c>
    </row>
    <row r="2261" spans="1:70" hidden="1">
      <c r="A2261" s="6" t="s">
        <v>7343</v>
      </c>
      <c r="B2261" s="6" t="s">
        <v>7914</v>
      </c>
      <c r="C2261" s="6" t="s">
        <v>151</v>
      </c>
      <c r="D2261" s="6"/>
      <c r="E2261" s="6" t="s">
        <v>8185</v>
      </c>
      <c r="F2261" s="6" t="s">
        <v>3416</v>
      </c>
      <c r="G2261" s="6"/>
      <c r="H2261" s="1"/>
      <c r="I2261" s="5"/>
      <c r="J2261" s="5"/>
      <c r="K2261" s="1"/>
      <c r="L2261" s="5"/>
      <c r="M2261" s="5"/>
      <c r="N2261" s="26"/>
      <c r="O2261" s="1"/>
      <c r="P2261" s="1"/>
      <c r="Q2261" s="1"/>
      <c r="R2261" s="1"/>
      <c r="S2261" s="1"/>
      <c r="T2261" s="1"/>
      <c r="U2261" s="1"/>
      <c r="V2261" s="5"/>
      <c r="W2261" s="5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37" t="e">
        <f>BQ2261+BP2261+BO2261+BN2261+BM2261+#REF!+#REF!+BG2261+BF2261+#REF!+BC2261+#REF!+#REF!+AY2261+#REF!+#REF!+#REF!+#REF!+AS2261+#REF!+#REF!+#REF!+#REF!+AM2261+AK2261+#REF!+#REF!+#REF!+AF2261+AD2261+AC2261+AB2261+BL2261+AA2261+Z2261+Y2261+X2261+U2261+T2261+S2261+R2261+Q2261+P2261+O2261+N2261+M2261+L2261+K2261+J2261+I2261+H2261</f>
        <v>#REF!</v>
      </c>
    </row>
    <row r="2262" spans="1:70" hidden="1">
      <c r="A2262" s="6" t="s">
        <v>3437</v>
      </c>
      <c r="B2262" s="6" t="s">
        <v>3438</v>
      </c>
      <c r="C2262" s="6" t="s">
        <v>7</v>
      </c>
      <c r="D2262" s="6" t="s">
        <v>67</v>
      </c>
      <c r="E2262" s="6" t="s">
        <v>67</v>
      </c>
      <c r="F2262" s="6" t="s">
        <v>3416</v>
      </c>
      <c r="G2262" s="6"/>
      <c r="H2262" s="1"/>
      <c r="I2262" s="5"/>
      <c r="J2262" s="5"/>
      <c r="K2262" s="1"/>
      <c r="L2262" s="5"/>
      <c r="M2262" s="5"/>
      <c r="N2262" s="26"/>
      <c r="O2262" s="1"/>
      <c r="P2262" s="1"/>
      <c r="Q2262" s="1"/>
      <c r="R2262" s="1"/>
      <c r="S2262" s="1"/>
      <c r="T2262" s="1"/>
      <c r="U2262" s="1"/>
      <c r="V2262" s="5"/>
      <c r="W2262" s="5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37" t="e">
        <f>BQ2262+BP2262+BO2262+BN2262+BM2262+#REF!+#REF!+BG2262+BF2262+#REF!+BC2262+#REF!+#REF!+AY2262+#REF!+#REF!+#REF!+#REF!+AS2262+#REF!+#REF!+#REF!+#REF!+AM2262+AK2262+#REF!+#REF!+#REF!+AF2262+AD2262+AC2262+AB2262+BL2262+AA2262+Z2262+Y2262+X2262+U2262+T2262+S2262+R2262+Q2262+P2262+O2262+N2262+M2262+L2262+K2262+J2262+I2262+H2262</f>
        <v>#REF!</v>
      </c>
    </row>
    <row r="2263" spans="1:70" hidden="1">
      <c r="A2263" s="6" t="s">
        <v>3439</v>
      </c>
      <c r="B2263" s="6" t="s">
        <v>3440</v>
      </c>
      <c r="C2263" s="6" t="s">
        <v>7</v>
      </c>
      <c r="D2263" s="6" t="s">
        <v>67</v>
      </c>
      <c r="E2263" s="6" t="s">
        <v>67</v>
      </c>
      <c r="F2263" s="6" t="s">
        <v>3416</v>
      </c>
      <c r="G2263" s="6"/>
      <c r="H2263" s="1"/>
      <c r="I2263" s="5"/>
      <c r="J2263" s="5"/>
      <c r="K2263" s="1"/>
      <c r="L2263" s="5"/>
      <c r="M2263" s="5"/>
      <c r="N2263" s="26"/>
      <c r="O2263" s="1"/>
      <c r="P2263" s="1"/>
      <c r="Q2263" s="1"/>
      <c r="R2263" s="1"/>
      <c r="S2263" s="1"/>
      <c r="T2263" s="1"/>
      <c r="U2263" s="1"/>
      <c r="V2263" s="5"/>
      <c r="W2263" s="5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37" t="e">
        <f>BQ2263+BP2263+BO2263+BN2263+BM2263+#REF!+#REF!+BG2263+BF2263+#REF!+BC2263+#REF!+#REF!+AY2263+#REF!+#REF!+#REF!+#REF!+AS2263+#REF!+#REF!+#REF!+#REF!+AM2263+AK2263+#REF!+#REF!+#REF!+AF2263+AD2263+AC2263+AB2263+BL2263+AA2263+Z2263+Y2263+X2263+U2263+T2263+S2263+R2263+Q2263+P2263+O2263+N2263+M2263+L2263+K2263+J2263+I2263+H2263</f>
        <v>#REF!</v>
      </c>
    </row>
    <row r="2264" spans="1:70" hidden="1">
      <c r="A2264" s="6" t="s">
        <v>7226</v>
      </c>
      <c r="B2264" s="6" t="s">
        <v>7425</v>
      </c>
      <c r="C2264" s="6" t="s">
        <v>7</v>
      </c>
      <c r="D2264" s="6" t="s">
        <v>8180</v>
      </c>
      <c r="E2264" s="6" t="s">
        <v>8182</v>
      </c>
      <c r="F2264" s="6" t="s">
        <v>3416</v>
      </c>
      <c r="G2264" s="6"/>
      <c r="H2264" s="1"/>
      <c r="I2264" s="5"/>
      <c r="J2264" s="5"/>
      <c r="K2264" s="1"/>
      <c r="L2264" s="5"/>
      <c r="M2264" s="5"/>
      <c r="N2264" s="26"/>
      <c r="O2264" s="1"/>
      <c r="P2264" s="1"/>
      <c r="Q2264" s="1"/>
      <c r="R2264" s="1"/>
      <c r="S2264" s="1"/>
      <c r="T2264" s="1"/>
      <c r="U2264" s="1"/>
      <c r="V2264" s="5"/>
      <c r="W2264" s="5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37" t="e">
        <f>BQ2264+BP2264+BO2264+BN2264+BM2264+#REF!+#REF!+BG2264+BF2264+#REF!+BC2264+#REF!+#REF!+AY2264+#REF!+#REF!+#REF!+#REF!+AS2264+#REF!+#REF!+#REF!+#REF!+AM2264+AK2264+#REF!+#REF!+#REF!+AF2264+AD2264+AC2264+AB2264+BL2264+AA2264+Z2264+Y2264+X2264+U2264+T2264+S2264+R2264+Q2264+P2264+O2264+N2264+M2264+L2264+K2264+J2264+I2264+H2264</f>
        <v>#REF!</v>
      </c>
    </row>
    <row r="2265" spans="1:70" hidden="1">
      <c r="A2265" s="6" t="s">
        <v>7227</v>
      </c>
      <c r="B2265" s="6" t="s">
        <v>7426</v>
      </c>
      <c r="C2265" s="6" t="s">
        <v>7</v>
      </c>
      <c r="D2265" s="6" t="s">
        <v>8180</v>
      </c>
      <c r="E2265" s="6" t="s">
        <v>8182</v>
      </c>
      <c r="F2265" s="6" t="s">
        <v>3416</v>
      </c>
      <c r="G2265" s="6"/>
      <c r="H2265" s="1"/>
      <c r="I2265" s="5"/>
      <c r="J2265" s="5"/>
      <c r="K2265" s="1"/>
      <c r="L2265" s="5"/>
      <c r="M2265" s="5"/>
      <c r="N2265" s="26"/>
      <c r="O2265" s="1"/>
      <c r="P2265" s="1"/>
      <c r="Q2265" s="1"/>
      <c r="R2265" s="1"/>
      <c r="S2265" s="1"/>
      <c r="T2265" s="1"/>
      <c r="U2265" s="1"/>
      <c r="V2265" s="5"/>
      <c r="W2265" s="5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37" t="e">
        <f>BQ2265+BP2265+BO2265+BN2265+BM2265+#REF!+#REF!+BG2265+BF2265+#REF!+BC2265+#REF!+#REF!+AY2265+#REF!+#REF!+#REF!+#REF!+AS2265+#REF!+#REF!+#REF!+#REF!+AM2265+AK2265+#REF!+#REF!+#REF!+AF2265+AD2265+AC2265+AB2265+BL2265+AA2265+Z2265+Y2265+X2265+U2265+T2265+S2265+R2265+Q2265+P2265+O2265+N2265+M2265+L2265+K2265+J2265+I2265+H2265</f>
        <v>#REF!</v>
      </c>
    </row>
    <row r="2266" spans="1:70" hidden="1">
      <c r="A2266" s="6" t="s">
        <v>7344</v>
      </c>
      <c r="B2266" s="6" t="s">
        <v>7915</v>
      </c>
      <c r="C2266" s="6" t="s">
        <v>151</v>
      </c>
      <c r="D2266" s="6"/>
      <c r="E2266" s="6" t="s">
        <v>8182</v>
      </c>
      <c r="F2266" s="6" t="s">
        <v>3416</v>
      </c>
      <c r="G2266" s="6"/>
      <c r="H2266" s="1"/>
      <c r="I2266" s="5"/>
      <c r="J2266" s="5"/>
      <c r="K2266" s="1"/>
      <c r="L2266" s="5"/>
      <c r="M2266" s="5"/>
      <c r="N2266" s="26"/>
      <c r="O2266" s="1"/>
      <c r="P2266" s="1"/>
      <c r="Q2266" s="1"/>
      <c r="R2266" s="1"/>
      <c r="S2266" s="1"/>
      <c r="T2266" s="1"/>
      <c r="U2266" s="1"/>
      <c r="V2266" s="5"/>
      <c r="W2266" s="5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37" t="e">
        <f>BQ2266+BP2266+BO2266+BN2266+BM2266+#REF!+#REF!+BG2266+BF2266+#REF!+BC2266+#REF!+#REF!+AY2266+#REF!+#REF!+#REF!+#REF!+AS2266+#REF!+#REF!+#REF!+#REF!+AM2266+AK2266+#REF!+#REF!+#REF!+AF2266+AD2266+AC2266+AB2266+BL2266+AA2266+Z2266+Y2266+X2266+U2266+T2266+S2266+R2266+Q2266+P2266+O2266+N2266+M2266+L2266+K2266+J2266+I2266+H2266</f>
        <v>#REF!</v>
      </c>
    </row>
    <row r="2267" spans="1:70" ht="15" hidden="1" customHeight="1">
      <c r="A2267" s="6" t="s">
        <v>3504</v>
      </c>
      <c r="B2267" s="6" t="s">
        <v>3505</v>
      </c>
      <c r="C2267" s="6" t="s">
        <v>151</v>
      </c>
      <c r="D2267" s="6"/>
      <c r="E2267" s="6" t="s">
        <v>152</v>
      </c>
      <c r="F2267" s="6" t="s">
        <v>3416</v>
      </c>
      <c r="G2267" s="6"/>
      <c r="H2267" s="1"/>
      <c r="I2267" s="5"/>
      <c r="J2267" s="5"/>
      <c r="K2267" s="1"/>
      <c r="L2267" s="5"/>
      <c r="M2267" s="5"/>
      <c r="N2267" s="26"/>
      <c r="O2267" s="1"/>
      <c r="P2267" s="1"/>
      <c r="Q2267" s="1"/>
      <c r="R2267" s="1"/>
      <c r="S2267" s="1"/>
      <c r="T2267" s="1"/>
      <c r="U2267" s="1"/>
      <c r="V2267" s="5"/>
      <c r="W2267" s="5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37" t="e">
        <f>BQ2267+BP2267+BO2267+BN2267+BM2267+#REF!+#REF!+BG2267+BF2267+#REF!+BC2267+#REF!+#REF!+AY2267+#REF!+#REF!+#REF!+#REF!+AS2267+#REF!+#REF!+#REF!+#REF!+AM2267+AK2267+#REF!+#REF!+#REF!+AF2267+AD2267+AC2267+AB2267+BL2267+AA2267+Z2267+Y2267+X2267+U2267+T2267+S2267+R2267+Q2267+P2267+O2267+N2267+M2267+L2267+K2267+J2267+I2267+H2267</f>
        <v>#REF!</v>
      </c>
    </row>
    <row r="2268" spans="1:70" hidden="1">
      <c r="A2268" s="7" t="s">
        <v>3441</v>
      </c>
      <c r="B2268" s="7" t="s">
        <v>3442</v>
      </c>
      <c r="C2268" s="7" t="s">
        <v>7</v>
      </c>
      <c r="D2268" s="7" t="s">
        <v>8180</v>
      </c>
      <c r="E2268" s="7" t="s">
        <v>21</v>
      </c>
      <c r="F2268" s="7" t="s">
        <v>3416</v>
      </c>
      <c r="G2268" s="25"/>
      <c r="H2268" s="1"/>
      <c r="I2268" s="5"/>
      <c r="J2268" s="5"/>
      <c r="K2268" s="1"/>
      <c r="L2268" s="5"/>
      <c r="M2268" s="5"/>
      <c r="N2268" s="26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37">
        <f>BQ2268+BP2268+BO2268+BN2268+BM2268+BG2268+BF2268+BC2268+AY2268+AS2268+AM2268+AL2268+AK2268+AF2268+AE2268+AD2268+AC2268+AB2268+++BK2268+BL2268+AA2268+Z2268+Y2268+X2268+V2268+U2268+T2268+S2268+R2268+Q2268+P2268+O2268+N2268+M2268+L2268+K2268+J2268+I2268+H2268+G2268</f>
        <v>0</v>
      </c>
    </row>
    <row r="2269" spans="1:70" hidden="1">
      <c r="A2269" s="6" t="s">
        <v>3443</v>
      </c>
      <c r="B2269" s="6" t="s">
        <v>3444</v>
      </c>
      <c r="C2269" s="6" t="s">
        <v>7</v>
      </c>
      <c r="D2269" s="6" t="s">
        <v>8180</v>
      </c>
      <c r="E2269" s="6" t="s">
        <v>21</v>
      </c>
      <c r="F2269" s="6" t="s">
        <v>3416</v>
      </c>
      <c r="G2269" s="6"/>
      <c r="H2269" s="1"/>
      <c r="I2269" s="5"/>
      <c r="J2269" s="5"/>
      <c r="K2269" s="1"/>
      <c r="L2269" s="5"/>
      <c r="M2269" s="5"/>
      <c r="N2269" s="26"/>
      <c r="O2269" s="1"/>
      <c r="P2269" s="1"/>
      <c r="Q2269" s="1"/>
      <c r="R2269" s="1"/>
      <c r="S2269" s="1"/>
      <c r="T2269" s="1"/>
      <c r="U2269" s="1"/>
      <c r="V2269" s="5"/>
      <c r="W2269" s="5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37" t="e">
        <f>BQ2269+BP2269+BO2269+BN2269+BM2269+#REF!+#REF!+BG2269+BF2269+#REF!+BC2269+#REF!+#REF!+AY2269+#REF!+#REF!+#REF!+#REF!+AS2269+#REF!+#REF!+#REF!+#REF!+AM2269+AK2269+#REF!+#REF!+#REF!+AF2269+AD2269+AC2269+AB2269+BL2269+AA2269+Z2269+Y2269+X2269+U2269+T2269+S2269+R2269+Q2269+P2269+O2269+N2269+M2269+L2269+K2269+J2269+I2269+H2269</f>
        <v>#REF!</v>
      </c>
    </row>
    <row r="2270" spans="1:70" hidden="1">
      <c r="A2270" s="6" t="s">
        <v>3445</v>
      </c>
      <c r="B2270" s="6" t="s">
        <v>3446</v>
      </c>
      <c r="C2270" s="6" t="s">
        <v>7</v>
      </c>
      <c r="D2270" s="6" t="s">
        <v>8180</v>
      </c>
      <c r="E2270" s="6" t="s">
        <v>21</v>
      </c>
      <c r="F2270" s="6" t="s">
        <v>3416</v>
      </c>
      <c r="G2270" s="6"/>
      <c r="H2270" s="1"/>
      <c r="I2270" s="1"/>
      <c r="J2270" s="5"/>
      <c r="K2270" s="1"/>
      <c r="L2270" s="5"/>
      <c r="M2270" s="1"/>
      <c r="N2270" s="26"/>
      <c r="O2270" s="1"/>
      <c r="P2270" s="1"/>
      <c r="Q2270" s="1"/>
      <c r="R2270" s="1"/>
      <c r="S2270" s="1"/>
      <c r="T2270" s="1"/>
      <c r="U2270" s="1"/>
      <c r="V2270" s="5"/>
      <c r="W2270" s="5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37" t="e">
        <f>BQ2270+BP2270+BO2270+BN2270+BM2270+#REF!+#REF!+BG2270+BF2270+#REF!+BC2270+#REF!+#REF!+AY2270+#REF!+#REF!+#REF!+#REF!+AS2270+#REF!+#REF!+#REF!+#REF!+AM2270+AK2270+#REF!+#REF!+#REF!+AF2270+AD2270+AC2270+AB2270+BL2270+AA2270+Z2270+Y2270+X2270+U2270+T2270+S2270+R2270+Q2270+P2270+O2270+N2270+M2270+L2270+K2270+J2270+I2270+H2270</f>
        <v>#REF!</v>
      </c>
    </row>
    <row r="2271" spans="1:70" hidden="1">
      <c r="A2271" s="6" t="s">
        <v>3447</v>
      </c>
      <c r="B2271" s="6" t="s">
        <v>3448</v>
      </c>
      <c r="C2271" s="6" t="s">
        <v>7</v>
      </c>
      <c r="D2271" s="6" t="s">
        <v>18</v>
      </c>
      <c r="E2271" s="6" t="s">
        <v>3449</v>
      </c>
      <c r="F2271" s="6" t="s">
        <v>3416</v>
      </c>
      <c r="G2271" s="6"/>
      <c r="H2271" s="1"/>
      <c r="I2271" s="5"/>
      <c r="J2271" s="5"/>
      <c r="K2271" s="1"/>
      <c r="L2271" s="5"/>
      <c r="M2271" s="5"/>
      <c r="N2271" s="26"/>
      <c r="O2271" s="1"/>
      <c r="P2271" s="1"/>
      <c r="Q2271" s="1"/>
      <c r="R2271" s="1"/>
      <c r="S2271" s="1"/>
      <c r="T2271" s="1"/>
      <c r="U2271" s="1"/>
      <c r="V2271" s="5"/>
      <c r="W2271" s="5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37" t="e">
        <f>BQ2271+BP2271+BO2271+BN2271+BM2271+#REF!+#REF!+BG2271+BF2271+#REF!+BC2271+#REF!+#REF!+AY2271+#REF!+#REF!+#REF!+#REF!+AS2271+#REF!+#REF!+#REF!+#REF!+AM2271+AK2271+#REF!+#REF!+#REF!+AF2271+AD2271+AC2271+AB2271+BL2271+AA2271+Z2271+Y2271+X2271+U2271+T2271+S2271+R2271+Q2271+P2271+O2271+N2271+M2271+L2271+K2271+J2271+I2271+H2271</f>
        <v>#REF!</v>
      </c>
    </row>
    <row r="2272" spans="1:70">
      <c r="A2272" s="6" t="s">
        <v>3450</v>
      </c>
      <c r="B2272" s="6" t="s">
        <v>3451</v>
      </c>
      <c r="C2272" s="6" t="s">
        <v>7</v>
      </c>
      <c r="D2272" s="6" t="s">
        <v>8180</v>
      </c>
      <c r="E2272" s="6" t="s">
        <v>13</v>
      </c>
      <c r="F2272" s="6" t="s">
        <v>3416</v>
      </c>
      <c r="G2272" s="6"/>
      <c r="H2272" s="1"/>
      <c r="I2272" s="5"/>
      <c r="J2272" s="5"/>
      <c r="K2272" s="1"/>
      <c r="L2272" s="5"/>
      <c r="M2272" s="5"/>
      <c r="N2272" s="26"/>
      <c r="O2272" s="1"/>
      <c r="P2272" s="1">
        <f>1000*23.2788</f>
        <v>23278.799999999999</v>
      </c>
      <c r="Q2272" s="1"/>
      <c r="R2272" s="1"/>
      <c r="S2272" s="1"/>
      <c r="T2272" s="1"/>
      <c r="U2272" s="1"/>
      <c r="V2272" s="5"/>
      <c r="W2272" s="5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37">
        <f>BQ2272+BP2272+BO2272+BN2272+BM2272+BG2272+BF2272+BC2272+AY2272+AS2272+AM2272+AL2272+AK2272+AF2272+AE2272+AD2272+AC2272+AB2272+BK2272+BL2272+AA2272+Z2272+Y2272+X2272+V2272+U2272+T2272+S2272+R2272+Q2272+P2272+O2272+N2272+M2272+L2272+K2272+J2272+I2272+H2272+G2272+AX2272+W2272</f>
        <v>23278.799999999999</v>
      </c>
    </row>
    <row r="2273" spans="1:70" hidden="1">
      <c r="A2273" s="6" t="s">
        <v>3506</v>
      </c>
      <c r="B2273" s="6" t="s">
        <v>3507</v>
      </c>
      <c r="C2273" s="6" t="s">
        <v>151</v>
      </c>
      <c r="D2273" s="6"/>
      <c r="E2273" s="6" t="s">
        <v>152</v>
      </c>
      <c r="F2273" s="6" t="s">
        <v>3416</v>
      </c>
      <c r="G2273" s="6"/>
      <c r="H2273" s="1"/>
      <c r="I2273" s="5"/>
      <c r="J2273" s="5"/>
      <c r="K2273" s="3"/>
      <c r="L2273" s="5"/>
      <c r="M2273" s="5"/>
      <c r="N2273" s="26"/>
      <c r="O2273" s="1"/>
      <c r="P2273" s="1"/>
      <c r="Q2273" s="3"/>
      <c r="R2273" s="3"/>
      <c r="S2273" s="1"/>
      <c r="T2273" s="1"/>
      <c r="U2273" s="1"/>
      <c r="V2273" s="5"/>
      <c r="W2273" s="5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37" t="e">
        <f>BQ2273+BP2273+BO2273+BN2273+BM2273+#REF!+#REF!+BG2273+BF2273+#REF!+BC2273+#REF!+#REF!+AY2273+#REF!+#REF!+#REF!+#REF!+AS2273+#REF!+#REF!+#REF!+#REF!+AM2273+AK2273+#REF!+#REF!+#REF!+AF2273+AD2273+AC2273+AB2273+BL2273+AA2273+Z2273+Y2273+X2273+U2273+T2273+S2273+R2273+Q2273+P2273+O2273+N2273+M2273+L2273+K2273+J2273+I2273+H2273</f>
        <v>#REF!</v>
      </c>
    </row>
    <row r="2274" spans="1:70" hidden="1">
      <c r="A2274" s="6" t="s">
        <v>6854</v>
      </c>
      <c r="B2274" s="6" t="s">
        <v>7916</v>
      </c>
      <c r="C2274" s="6" t="s">
        <v>151</v>
      </c>
      <c r="D2274" s="6"/>
      <c r="E2274" s="6" t="s">
        <v>8192</v>
      </c>
      <c r="F2274" s="6" t="s">
        <v>3416</v>
      </c>
      <c r="G2274" s="6"/>
      <c r="H2274" s="1"/>
      <c r="I2274" s="5"/>
      <c r="J2274" s="5"/>
      <c r="K2274" s="1"/>
      <c r="L2274" s="5"/>
      <c r="M2274" s="5"/>
      <c r="N2274" s="26"/>
      <c r="O2274" s="1"/>
      <c r="P2274" s="1"/>
      <c r="Q2274" s="1"/>
      <c r="R2274" s="1"/>
      <c r="S2274" s="1"/>
      <c r="T2274" s="1"/>
      <c r="U2274" s="1"/>
      <c r="V2274" s="5"/>
      <c r="W2274" s="5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37" t="e">
        <f>BQ2274+BP2274+BO2274+BN2274+BM2274+#REF!+#REF!+BG2274+BF2274+#REF!+BC2274+#REF!+#REF!+AY2274+#REF!+#REF!+#REF!+#REF!+AS2274+#REF!+#REF!+#REF!+#REF!+AM2274+AK2274+#REF!+#REF!+#REF!+AF2274+AD2274+AC2274+AB2274+BL2274+AA2274+Z2274+Y2274+X2274+U2274+T2274+S2274+R2274+Q2274+P2274+O2274+N2274+M2274+L2274+K2274+J2274+I2274+H2274</f>
        <v>#REF!</v>
      </c>
    </row>
    <row r="2275" spans="1:70" hidden="1">
      <c r="A2275" s="6" t="s">
        <v>3452</v>
      </c>
      <c r="B2275" s="6" t="s">
        <v>3453</v>
      </c>
      <c r="C2275" s="6" t="s">
        <v>7</v>
      </c>
      <c r="D2275" s="6" t="s">
        <v>8180</v>
      </c>
      <c r="E2275" s="6" t="s">
        <v>8200</v>
      </c>
      <c r="F2275" s="6" t="s">
        <v>3416</v>
      </c>
      <c r="G2275" s="6"/>
      <c r="H2275" s="1"/>
      <c r="I2275" s="5"/>
      <c r="J2275" s="5"/>
      <c r="K2275" s="1"/>
      <c r="L2275" s="5"/>
      <c r="M2275" s="5"/>
      <c r="N2275" s="26"/>
      <c r="O2275" s="1"/>
      <c r="P2275" s="1"/>
      <c r="Q2275" s="1"/>
      <c r="R2275" s="1"/>
      <c r="S2275" s="1"/>
      <c r="T2275" s="1"/>
      <c r="U2275" s="1"/>
      <c r="V2275" s="5"/>
      <c r="W2275" s="5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37" t="e">
        <f>BQ2275+BP2275+BO2275+BN2275+BM2275+#REF!+#REF!+BG2275+BF2275+#REF!+BC2275+#REF!+#REF!+AY2275+#REF!+#REF!+#REF!+#REF!+AS2275+#REF!+#REF!+#REF!+#REF!+AM2275+AK2275+#REF!+#REF!+#REF!+AF2275+AD2275+AC2275+AB2275+BL2275+AA2275+Z2275+Y2275+X2275+U2275+T2275+S2275+R2275+Q2275+P2275+O2275+N2275+M2275+L2275+K2275+J2275+I2275+H2275</f>
        <v>#REF!</v>
      </c>
    </row>
    <row r="2276" spans="1:70" hidden="1">
      <c r="A2276" s="6" t="s">
        <v>3454</v>
      </c>
      <c r="B2276" s="6" t="s">
        <v>3455</v>
      </c>
      <c r="C2276" s="6" t="s">
        <v>7</v>
      </c>
      <c r="D2276" s="6" t="s">
        <v>18</v>
      </c>
      <c r="E2276" s="6" t="s">
        <v>21</v>
      </c>
      <c r="F2276" s="6" t="s">
        <v>3416</v>
      </c>
      <c r="G2276" s="6"/>
      <c r="H2276" s="1"/>
      <c r="I2276" s="5"/>
      <c r="J2276" s="5"/>
      <c r="K2276" s="1"/>
      <c r="L2276" s="5"/>
      <c r="M2276" s="5"/>
      <c r="N2276" s="26"/>
      <c r="O2276" s="1"/>
      <c r="P2276" s="1"/>
      <c r="Q2276" s="1"/>
      <c r="R2276" s="1"/>
      <c r="S2276" s="1"/>
      <c r="T2276" s="1"/>
      <c r="U2276" s="1"/>
      <c r="V2276" s="5"/>
      <c r="W2276" s="5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37" t="e">
        <f>BQ2276+BP2276+BO2276+BN2276+BM2276+#REF!+#REF!+BG2276+BF2276+#REF!+BC2276+#REF!+#REF!+AY2276+#REF!+#REF!+#REF!+#REF!+AS2276+#REF!+#REF!+#REF!+#REF!+AM2276+AK2276+#REF!+#REF!+#REF!+AF2276+AD2276+AC2276+AB2276+BL2276+AA2276+Z2276+Y2276+X2276+U2276+T2276+S2276+R2276+Q2276+P2276+O2276+N2276+M2276+L2276+K2276+J2276+I2276+H2276</f>
        <v>#REF!</v>
      </c>
    </row>
    <row r="2277" spans="1:70" hidden="1">
      <c r="A2277" s="6" t="s">
        <v>3456</v>
      </c>
      <c r="B2277" s="6" t="s">
        <v>3457</v>
      </c>
      <c r="C2277" s="6" t="s">
        <v>7</v>
      </c>
      <c r="D2277" s="6" t="s">
        <v>18</v>
      </c>
      <c r="E2277" s="6" t="s">
        <v>21</v>
      </c>
      <c r="F2277" s="6" t="s">
        <v>3416</v>
      </c>
      <c r="G2277" s="6"/>
      <c r="H2277" s="1"/>
      <c r="I2277" s="5"/>
      <c r="J2277" s="5"/>
      <c r="K2277" s="1"/>
      <c r="L2277" s="5"/>
      <c r="M2277" s="5"/>
      <c r="N2277" s="26"/>
      <c r="O2277" s="1"/>
      <c r="P2277" s="1"/>
      <c r="Q2277" s="1"/>
      <c r="R2277" s="1"/>
      <c r="S2277" s="1"/>
      <c r="T2277" s="1"/>
      <c r="U2277" s="1"/>
      <c r="V2277" s="5"/>
      <c r="W2277" s="5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37" t="e">
        <f>BQ2277+BP2277+BO2277+BN2277+BM2277+#REF!+#REF!+BG2277+BF2277+#REF!+BC2277+#REF!+#REF!+AY2277+#REF!+#REF!+#REF!+#REF!+AS2277+#REF!+#REF!+#REF!+#REF!+AM2277+AK2277+#REF!+#REF!+#REF!+AF2277+AD2277+AC2277+AB2277+BL2277+AA2277+Z2277+Y2277+X2277+U2277+T2277+S2277+R2277+Q2277+P2277+O2277+N2277+M2277+L2277+K2277+J2277+I2277+H2277</f>
        <v>#REF!</v>
      </c>
    </row>
    <row r="2278" spans="1:70" hidden="1">
      <c r="A2278" s="6" t="s">
        <v>7228</v>
      </c>
      <c r="B2278" s="6" t="s">
        <v>7427</v>
      </c>
      <c r="C2278" s="6" t="s">
        <v>7</v>
      </c>
      <c r="D2278" s="6" t="s">
        <v>8180</v>
      </c>
      <c r="E2278" s="6" t="s">
        <v>8182</v>
      </c>
      <c r="F2278" s="6" t="s">
        <v>3416</v>
      </c>
      <c r="G2278" s="6"/>
      <c r="H2278" s="1"/>
      <c r="I2278" s="5"/>
      <c r="J2278" s="5"/>
      <c r="K2278" s="1"/>
      <c r="L2278" s="5"/>
      <c r="M2278" s="5"/>
      <c r="N2278" s="26"/>
      <c r="O2278" s="1"/>
      <c r="P2278" s="1"/>
      <c r="Q2278" s="1"/>
      <c r="R2278" s="1"/>
      <c r="S2278" s="1"/>
      <c r="T2278" s="1"/>
      <c r="U2278" s="1"/>
      <c r="V2278" s="5"/>
      <c r="W2278" s="5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37" t="e">
        <f>BQ2278+BP2278+BO2278+BN2278+BM2278+#REF!+#REF!+BG2278+BF2278+#REF!+BC2278+#REF!+#REF!+AY2278+#REF!+#REF!+#REF!+#REF!+AS2278+#REF!+#REF!+#REF!+#REF!+AM2278+AK2278+#REF!+#REF!+#REF!+AF2278+AD2278+AC2278+AB2278+BL2278+AA2278+Z2278+Y2278+X2278+U2278+T2278+S2278+R2278+Q2278+P2278+O2278+N2278+M2278+L2278+K2278+J2278+I2278+H2278</f>
        <v>#REF!</v>
      </c>
    </row>
    <row r="2279" spans="1:70" hidden="1">
      <c r="A2279" s="6" t="s">
        <v>3458</v>
      </c>
      <c r="B2279" s="6" t="s">
        <v>7428</v>
      </c>
      <c r="C2279" s="6" t="s">
        <v>7</v>
      </c>
      <c r="D2279" s="6" t="s">
        <v>8180</v>
      </c>
      <c r="E2279" s="6" t="s">
        <v>13</v>
      </c>
      <c r="F2279" s="6" t="s">
        <v>3416</v>
      </c>
      <c r="G2279" s="6"/>
      <c r="H2279" s="1"/>
      <c r="I2279" s="5"/>
      <c r="J2279" s="5"/>
      <c r="K2279" s="1"/>
      <c r="L2279" s="5"/>
      <c r="M2279" s="5"/>
      <c r="N2279" s="26"/>
      <c r="O2279" s="1"/>
      <c r="P2279" s="1"/>
      <c r="Q2279" s="1"/>
      <c r="R2279" s="1"/>
      <c r="S2279" s="1"/>
      <c r="T2279" s="1"/>
      <c r="U2279" s="1"/>
      <c r="V2279" s="5"/>
      <c r="W2279" s="5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37" t="e">
        <f>BQ2279+BP2279+BO2279+BN2279+BM2279+#REF!+#REF!+BG2279+BF2279+#REF!+BC2279+#REF!+#REF!+AY2279+#REF!+#REF!+#REF!+#REF!+AS2279+#REF!+#REF!+#REF!+#REF!+AM2279+AK2279+#REF!+#REF!+#REF!+AF2279+AD2279+AC2279+AB2279+BL2279+AA2279+Z2279+Y2279+X2279+U2279+T2279+S2279+R2279+Q2279+P2279+O2279+N2279+M2279+L2279+K2279+J2279+I2279+H2279</f>
        <v>#REF!</v>
      </c>
    </row>
    <row r="2280" spans="1:70" hidden="1">
      <c r="A2280" s="6" t="s">
        <v>3459</v>
      </c>
      <c r="B2280" s="6" t="s">
        <v>3460</v>
      </c>
      <c r="C2280" s="6" t="s">
        <v>7</v>
      </c>
      <c r="D2280" s="6" t="s">
        <v>67</v>
      </c>
      <c r="E2280" s="6" t="s">
        <v>67</v>
      </c>
      <c r="F2280" s="6" t="s">
        <v>3416</v>
      </c>
      <c r="G2280" s="6"/>
      <c r="H2280" s="1"/>
      <c r="I2280" s="5"/>
      <c r="J2280" s="5"/>
      <c r="K2280" s="1"/>
      <c r="L2280" s="5"/>
      <c r="M2280" s="5"/>
      <c r="N2280" s="26"/>
      <c r="O2280" s="1"/>
      <c r="P2280" s="1"/>
      <c r="Q2280" s="1"/>
      <c r="R2280" s="1"/>
      <c r="S2280" s="1"/>
      <c r="T2280" s="1"/>
      <c r="U2280" s="1"/>
      <c r="V2280" s="5"/>
      <c r="W2280" s="5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37" t="e">
        <f>BQ2280+BP2280+BO2280+BN2280+BM2280+#REF!+#REF!+BG2280+BF2280+#REF!+BC2280+#REF!+#REF!+AY2280+#REF!+#REF!+#REF!+#REF!+AS2280+#REF!+#REF!+#REF!+#REF!+AM2280+AK2280+#REF!+#REF!+#REF!+AF2280+AD2280+AC2280+AB2280+BL2280+AA2280+Z2280+Y2280+X2280+U2280+T2280+S2280+R2280+Q2280+P2280+O2280+N2280+M2280+L2280+K2280+J2280+I2280+H2280</f>
        <v>#REF!</v>
      </c>
    </row>
    <row r="2281" spans="1:70" hidden="1">
      <c r="A2281" s="6" t="s">
        <v>3461</v>
      </c>
      <c r="B2281" s="6" t="s">
        <v>3462</v>
      </c>
      <c r="C2281" s="6" t="s">
        <v>7</v>
      </c>
      <c r="D2281" s="6" t="s">
        <v>67</v>
      </c>
      <c r="E2281" s="6" t="s">
        <v>67</v>
      </c>
      <c r="F2281" s="6" t="s">
        <v>3416</v>
      </c>
      <c r="G2281" s="6"/>
      <c r="H2281" s="1"/>
      <c r="I2281" s="5"/>
      <c r="J2281" s="5"/>
      <c r="K2281" s="1"/>
      <c r="L2281" s="5"/>
      <c r="M2281" s="5"/>
      <c r="N2281" s="26"/>
      <c r="O2281" s="1"/>
      <c r="P2281" s="1"/>
      <c r="Q2281" s="1"/>
      <c r="R2281" s="1"/>
      <c r="S2281" s="1"/>
      <c r="T2281" s="1"/>
      <c r="U2281" s="1"/>
      <c r="V2281" s="5"/>
      <c r="W2281" s="5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37" t="e">
        <f>BQ2281+BP2281+BO2281+BN2281+BM2281+#REF!+#REF!+BG2281+BF2281+#REF!+BC2281+#REF!+#REF!+AY2281+#REF!+#REF!+#REF!+#REF!+AS2281+#REF!+#REF!+#REF!+#REF!+AM2281+AK2281+#REF!+#REF!+#REF!+AF2281+AD2281+AC2281+AB2281+BL2281+AA2281+Z2281+Y2281+X2281+U2281+T2281+S2281+R2281+Q2281+P2281+O2281+N2281+M2281+L2281+K2281+J2281+I2281+H2281</f>
        <v>#REF!</v>
      </c>
    </row>
    <row r="2282" spans="1:70" hidden="1">
      <c r="A2282" s="6" t="s">
        <v>3463</v>
      </c>
      <c r="B2282" s="6" t="s">
        <v>3464</v>
      </c>
      <c r="C2282" s="6" t="s">
        <v>7</v>
      </c>
      <c r="D2282" s="6" t="s">
        <v>67</v>
      </c>
      <c r="E2282" s="6" t="s">
        <v>67</v>
      </c>
      <c r="F2282" s="6" t="s">
        <v>3416</v>
      </c>
      <c r="G2282" s="6"/>
      <c r="H2282" s="1"/>
      <c r="I2282" s="5"/>
      <c r="J2282" s="5"/>
      <c r="K2282" s="1"/>
      <c r="L2282" s="5"/>
      <c r="M2282" s="5"/>
      <c r="N2282" s="26"/>
      <c r="O2282" s="1"/>
      <c r="P2282" s="1"/>
      <c r="Q2282" s="1"/>
      <c r="R2282" s="1"/>
      <c r="S2282" s="1"/>
      <c r="T2282" s="1"/>
      <c r="U2282" s="1"/>
      <c r="V2282" s="5"/>
      <c r="W2282" s="5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37" t="e">
        <f>BQ2282+BP2282+BO2282+BN2282+BM2282+#REF!+#REF!+BG2282+BF2282+#REF!+BC2282+#REF!+#REF!+AY2282+#REF!+#REF!+#REF!+#REF!+AS2282+#REF!+#REF!+#REF!+#REF!+AM2282+AK2282+#REF!+#REF!+#REF!+AF2282+AD2282+AC2282+AB2282+BL2282+AA2282+Z2282+Y2282+X2282+U2282+T2282+S2282+R2282+Q2282+P2282+O2282+N2282+M2282+L2282+K2282+J2282+I2282+H2282</f>
        <v>#REF!</v>
      </c>
    </row>
    <row r="2283" spans="1:70" hidden="1">
      <c r="A2283" s="6" t="s">
        <v>3465</v>
      </c>
      <c r="B2283" s="6" t="s">
        <v>7429</v>
      </c>
      <c r="C2283" s="6" t="s">
        <v>7</v>
      </c>
      <c r="D2283" s="6" t="s">
        <v>8180</v>
      </c>
      <c r="E2283" s="6" t="s">
        <v>8185</v>
      </c>
      <c r="F2283" s="6" t="s">
        <v>3416</v>
      </c>
      <c r="G2283" s="6"/>
      <c r="H2283" s="1"/>
      <c r="I2283" s="5"/>
      <c r="J2283" s="5"/>
      <c r="K2283" s="1"/>
      <c r="L2283" s="5"/>
      <c r="M2283" s="5"/>
      <c r="N2283" s="26"/>
      <c r="O2283" s="1"/>
      <c r="P2283" s="1"/>
      <c r="Q2283" s="1"/>
      <c r="R2283" s="1"/>
      <c r="S2283" s="1"/>
      <c r="T2283" s="1"/>
      <c r="U2283" s="1"/>
      <c r="V2283" s="5"/>
      <c r="W2283" s="5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37" t="e">
        <f>BQ2283+BP2283+BO2283+BN2283+BM2283+#REF!+#REF!+BG2283+BF2283+#REF!+BC2283+#REF!+#REF!+AY2283+#REF!+#REF!+#REF!+#REF!+AS2283+#REF!+#REF!+#REF!+#REF!+AM2283+AK2283+#REF!+#REF!+#REF!+AF2283+AD2283+AC2283+AB2283+BL2283+AA2283+Z2283+Y2283+X2283+U2283+T2283+S2283+R2283+Q2283+P2283+O2283+N2283+M2283+L2283+K2283+J2283+I2283+H2283</f>
        <v>#REF!</v>
      </c>
    </row>
    <row r="2284" spans="1:70">
      <c r="A2284" s="7" t="s">
        <v>3466</v>
      </c>
      <c r="B2284" s="7" t="s">
        <v>3467</v>
      </c>
      <c r="C2284" s="7" t="s">
        <v>7</v>
      </c>
      <c r="D2284" s="7" t="s">
        <v>8180</v>
      </c>
      <c r="E2284" s="7" t="s">
        <v>28</v>
      </c>
      <c r="F2284" s="7" t="s">
        <v>3416</v>
      </c>
      <c r="G2284" s="25"/>
      <c r="H2284" s="1"/>
      <c r="I2284" s="1"/>
      <c r="J2284" s="1"/>
      <c r="K2284" s="1"/>
      <c r="L2284" s="5"/>
      <c r="M2284" s="1"/>
      <c r="N2284" s="26"/>
      <c r="O2284" s="1"/>
      <c r="P2284" s="1">
        <f>1000*26.0618080000001</f>
        <v>26061.808000000099</v>
      </c>
      <c r="Q2284" s="1"/>
      <c r="R2284" s="1"/>
      <c r="S2284" s="1"/>
      <c r="T2284" s="1"/>
      <c r="U2284" s="1">
        <v>110000</v>
      </c>
      <c r="V2284" s="1"/>
      <c r="W2284" s="1">
        <f>1000*214.70659455969</f>
        <v>214706.59455968998</v>
      </c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>
        <f>1000*20.749</f>
        <v>20749</v>
      </c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37">
        <f>BQ2284+BP2284+BO2284+BN2284+BM2284+BG2284+BF2284+BC2284+AY2284+AS2284+AM2284+AL2284+AK2284+AF2284+AE2284+AD2284+AC2284+AB2284+BK2284+BL2284+AA2284+Z2284+Y2284+X2284+V2284+U2284+T2284+S2284+R2284+Q2284+P2284+O2284+N2284+M2284+L2284+K2284+J2284+I2284+H2284+G2284+AX2284+W2284</f>
        <v>371517.40255969006</v>
      </c>
    </row>
    <row r="2285" spans="1:70" hidden="1">
      <c r="A2285" s="7" t="s">
        <v>3468</v>
      </c>
      <c r="B2285" s="7" t="s">
        <v>3469</v>
      </c>
      <c r="C2285" s="7" t="s">
        <v>7</v>
      </c>
      <c r="D2285" s="7" t="s">
        <v>8180</v>
      </c>
      <c r="E2285" s="7" t="s">
        <v>21</v>
      </c>
      <c r="F2285" s="7" t="s">
        <v>3416</v>
      </c>
      <c r="G2285" s="25"/>
      <c r="H2285" s="1"/>
      <c r="I2285" s="5"/>
      <c r="J2285" s="5"/>
      <c r="K2285" s="1"/>
      <c r="L2285" s="5"/>
      <c r="M2285" s="5"/>
      <c r="N2285" s="26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37">
        <f t="shared" ref="BR2285" si="31">BQ2285+BP2285+BO2285+BN2285+BM2285+BG2285+BF2285+BC2285+AY2285+AS2285+AM2285+AL2285+AK2285+AF2285+AE2285+AD2285+AC2285+AB2285+++BK2285+BL2285+AA2285+Z2285+Y2285+X2285+V2285+U2285+T2285+S2285+R2285+Q2285+P2285+O2285+N2285+M2285+L2285+K2285+J2285+I2285+H2285+G2285</f>
        <v>0</v>
      </c>
    </row>
    <row r="2286" spans="1:70" hidden="1">
      <c r="A2286" s="6" t="s">
        <v>3470</v>
      </c>
      <c r="B2286" s="6" t="s">
        <v>3471</v>
      </c>
      <c r="C2286" s="6" t="s">
        <v>7</v>
      </c>
      <c r="D2286" s="6" t="s">
        <v>8180</v>
      </c>
      <c r="E2286" s="6" t="s">
        <v>21</v>
      </c>
      <c r="F2286" s="6" t="s">
        <v>3416</v>
      </c>
      <c r="G2286" s="6"/>
      <c r="H2286" s="1"/>
      <c r="I2286" s="5"/>
      <c r="J2286" s="5"/>
      <c r="K2286" s="1"/>
      <c r="L2286" s="5"/>
      <c r="M2286" s="5"/>
      <c r="N2286" s="26"/>
      <c r="O2286" s="1"/>
      <c r="P2286" s="1"/>
      <c r="Q2286" s="1"/>
      <c r="R2286" s="1"/>
      <c r="S2286" s="1"/>
      <c r="T2286" s="1"/>
      <c r="U2286" s="1"/>
      <c r="V2286" s="5"/>
      <c r="W2286" s="5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37" t="e">
        <f>BQ2286+BP2286+BO2286+BN2286+BM2286+#REF!+#REF!+BG2286+BF2286+#REF!+BC2286+#REF!+#REF!+AY2286+#REF!+#REF!+#REF!+#REF!+AS2286+#REF!+#REF!+#REF!+#REF!+AM2286+AK2286+#REF!+#REF!+#REF!+AF2286+AD2286+AC2286+AB2286+BL2286+AA2286+Z2286+Y2286+X2286+U2286+T2286+S2286+R2286+Q2286+P2286+O2286+N2286+M2286+L2286+K2286+J2286+I2286+H2286</f>
        <v>#REF!</v>
      </c>
    </row>
    <row r="2287" spans="1:70" hidden="1">
      <c r="A2287" s="6" t="s">
        <v>3508</v>
      </c>
      <c r="B2287" s="6" t="s">
        <v>3509</v>
      </c>
      <c r="C2287" s="6" t="s">
        <v>151</v>
      </c>
      <c r="D2287" s="6"/>
      <c r="E2287" s="6" t="s">
        <v>152</v>
      </c>
      <c r="F2287" s="6" t="s">
        <v>3416</v>
      </c>
      <c r="G2287" s="6"/>
      <c r="H2287" s="1"/>
      <c r="I2287" s="5"/>
      <c r="J2287" s="5"/>
      <c r="K2287" s="1"/>
      <c r="L2287" s="5"/>
      <c r="M2287" s="5"/>
      <c r="N2287" s="26"/>
      <c r="O2287" s="1"/>
      <c r="P2287" s="1"/>
      <c r="Q2287" s="1"/>
      <c r="R2287" s="1"/>
      <c r="S2287" s="1"/>
      <c r="T2287" s="1"/>
      <c r="U2287" s="1"/>
      <c r="V2287" s="5"/>
      <c r="W2287" s="5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37" t="e">
        <f>BQ2287+BP2287+BO2287+BN2287+BM2287+#REF!+#REF!+BG2287+BF2287+#REF!+BC2287+#REF!+#REF!+AY2287+#REF!+#REF!+#REF!+#REF!+AS2287+#REF!+#REF!+#REF!+#REF!+AM2287+AK2287+#REF!+#REF!+#REF!+AF2287+AD2287+AC2287+AB2287+BL2287+AA2287+Z2287+Y2287+X2287+U2287+T2287+S2287+R2287+Q2287+P2287+O2287+N2287+M2287+L2287+K2287+J2287+I2287+H2287</f>
        <v>#REF!</v>
      </c>
    </row>
    <row r="2288" spans="1:70" hidden="1">
      <c r="A2288" s="6" t="s">
        <v>3472</v>
      </c>
      <c r="B2288" s="6" t="s">
        <v>3473</v>
      </c>
      <c r="C2288" s="6" t="s">
        <v>7</v>
      </c>
      <c r="D2288" s="6" t="s">
        <v>18</v>
      </c>
      <c r="E2288" s="6" t="s">
        <v>13</v>
      </c>
      <c r="F2288" s="6" t="s">
        <v>3416</v>
      </c>
      <c r="G2288" s="6"/>
      <c r="H2288" s="1"/>
      <c r="I2288" s="5"/>
      <c r="J2288" s="5"/>
      <c r="K2288" s="1"/>
      <c r="L2288" s="5"/>
      <c r="M2288" s="5"/>
      <c r="N2288" s="26"/>
      <c r="O2288" s="1"/>
      <c r="P2288" s="1"/>
      <c r="Q2288" s="1"/>
      <c r="R2288" s="1"/>
      <c r="S2288" s="1"/>
      <c r="T2288" s="1"/>
      <c r="U2288" s="1"/>
      <c r="V2288" s="5"/>
      <c r="W2288" s="5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37" t="e">
        <f>BQ2288+BP2288+BO2288+BN2288+BM2288+#REF!+#REF!+BG2288+BF2288+#REF!+BC2288+#REF!+#REF!+AY2288+#REF!+#REF!+#REF!+#REF!+AS2288+#REF!+#REF!+#REF!+#REF!+AM2288+AK2288+#REF!+#REF!+#REF!+AF2288+AD2288+AC2288+AB2288+BL2288+AA2288+Z2288+Y2288+X2288+U2288+T2288+S2288+R2288+Q2288+P2288+O2288+N2288+M2288+L2288+K2288+J2288+I2288+H2288</f>
        <v>#REF!</v>
      </c>
    </row>
    <row r="2289" spans="1:70" hidden="1">
      <c r="A2289" s="6" t="s">
        <v>6855</v>
      </c>
      <c r="B2289" s="6" t="s">
        <v>6856</v>
      </c>
      <c r="C2289" s="6" t="s">
        <v>151</v>
      </c>
      <c r="D2289" s="6"/>
      <c r="E2289" s="6" t="s">
        <v>8192</v>
      </c>
      <c r="F2289" s="6" t="s">
        <v>3416</v>
      </c>
      <c r="G2289" s="6"/>
      <c r="H2289" s="1"/>
      <c r="I2289" s="5"/>
      <c r="J2289" s="5"/>
      <c r="K2289" s="1"/>
      <c r="L2289" s="5"/>
      <c r="M2289" s="5"/>
      <c r="N2289" s="26"/>
      <c r="O2289" s="1"/>
      <c r="P2289" s="1"/>
      <c r="Q2289" s="1"/>
      <c r="R2289" s="1"/>
      <c r="S2289" s="1"/>
      <c r="T2289" s="1"/>
      <c r="U2289" s="1"/>
      <c r="V2289" s="5"/>
      <c r="W2289" s="5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37" t="e">
        <f>BQ2289+BP2289+BO2289+BN2289+BM2289+#REF!+#REF!+BG2289+BF2289+#REF!+BC2289+#REF!+#REF!+AY2289+#REF!+#REF!+#REF!+#REF!+AS2289+#REF!+#REF!+#REF!+#REF!+AM2289+AK2289+#REF!+#REF!+#REF!+AF2289+AD2289+AC2289+AB2289+BL2289+AA2289+Z2289+Y2289+X2289+U2289+T2289+S2289+R2289+Q2289+P2289+O2289+N2289+M2289+L2289+K2289+J2289+I2289+H2289</f>
        <v>#REF!</v>
      </c>
    </row>
    <row r="2290" spans="1:70" hidden="1">
      <c r="A2290" s="7" t="s">
        <v>3510</v>
      </c>
      <c r="B2290" s="7" t="s">
        <v>7917</v>
      </c>
      <c r="C2290" s="7" t="s">
        <v>151</v>
      </c>
      <c r="D2290" s="7"/>
      <c r="E2290" s="7" t="s">
        <v>152</v>
      </c>
      <c r="F2290" s="7" t="s">
        <v>3416</v>
      </c>
      <c r="G2290" s="25"/>
      <c r="H2290" s="1"/>
      <c r="I2290" s="5"/>
      <c r="J2290" s="5"/>
      <c r="K2290" s="1"/>
      <c r="L2290" s="5"/>
      <c r="M2290" s="5"/>
      <c r="N2290" s="26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37">
        <f>BQ2290+BP2290+BO2290+BN2290+BM2290+BG2290+BF2290+BC2290+AY2290+AS2290+AM2290+AL2290+AK2290+AF2290+AE2290+AD2290+AC2290+AB2290+++BK2290+BL2290+AA2290+Z2290+Y2290+X2290+V2290+U2290+T2290+S2290+R2290+Q2290+P2290+O2290+N2290+M2290+L2290+K2290+J2290+I2290+H2290+G2290</f>
        <v>0</v>
      </c>
    </row>
    <row r="2291" spans="1:70" hidden="1">
      <c r="A2291" s="6" t="s">
        <v>3511</v>
      </c>
      <c r="B2291" s="6" t="s">
        <v>7918</v>
      </c>
      <c r="C2291" s="6" t="s">
        <v>151</v>
      </c>
      <c r="D2291" s="6"/>
      <c r="E2291" s="6" t="s">
        <v>152</v>
      </c>
      <c r="F2291" s="6" t="s">
        <v>3416</v>
      </c>
      <c r="G2291" s="6"/>
      <c r="H2291" s="1"/>
      <c r="I2291" s="5"/>
      <c r="J2291" s="5"/>
      <c r="K2291" s="1"/>
      <c r="L2291" s="5"/>
      <c r="M2291" s="5"/>
      <c r="N2291" s="26"/>
      <c r="O2291" s="1"/>
      <c r="P2291" s="1"/>
      <c r="Q2291" s="1"/>
      <c r="R2291" s="1"/>
      <c r="S2291" s="1"/>
      <c r="T2291" s="1"/>
      <c r="U2291" s="1"/>
      <c r="V2291" s="5"/>
      <c r="W2291" s="5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37" t="e">
        <f>BQ2291+BP2291+BO2291+BN2291+BM2291+#REF!+#REF!+BG2291+BF2291+#REF!+BC2291+#REF!+#REF!+AY2291+#REF!+#REF!+#REF!+#REF!+AS2291+#REF!+#REF!+#REF!+#REF!+AM2291+AK2291+#REF!+#REF!+#REF!+AF2291+AD2291+AC2291+AB2291+BL2291+AA2291+Z2291+Y2291+X2291+U2291+T2291+S2291+R2291+Q2291+P2291+O2291+N2291+M2291+L2291+K2291+J2291+I2291+H2291</f>
        <v>#REF!</v>
      </c>
    </row>
    <row r="2292" spans="1:70" hidden="1">
      <c r="A2292" s="6" t="s">
        <v>3512</v>
      </c>
      <c r="B2292" s="6" t="s">
        <v>7919</v>
      </c>
      <c r="C2292" s="6" t="s">
        <v>151</v>
      </c>
      <c r="D2292" s="6"/>
      <c r="E2292" s="6" t="s">
        <v>152</v>
      </c>
      <c r="F2292" s="6" t="s">
        <v>3416</v>
      </c>
      <c r="G2292" s="6"/>
      <c r="H2292" s="1"/>
      <c r="I2292" s="5"/>
      <c r="J2292" s="5"/>
      <c r="K2292" s="1"/>
      <c r="L2292" s="5"/>
      <c r="M2292" s="5"/>
      <c r="N2292" s="26"/>
      <c r="O2292" s="1"/>
      <c r="P2292" s="1"/>
      <c r="Q2292" s="1"/>
      <c r="R2292" s="1"/>
      <c r="S2292" s="1"/>
      <c r="T2292" s="1"/>
      <c r="U2292" s="1"/>
      <c r="V2292" s="5"/>
      <c r="W2292" s="5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37" t="e">
        <f>BQ2292+BP2292+BO2292+BN2292+BM2292+#REF!+#REF!+BG2292+BF2292+#REF!+BC2292+#REF!+#REF!+AY2292+#REF!+#REF!+#REF!+#REF!+AS2292+#REF!+#REF!+#REF!+#REF!+AM2292+AK2292+#REF!+#REF!+#REF!+AF2292+AD2292+AC2292+AB2292+BL2292+AA2292+Z2292+Y2292+X2292+U2292+T2292+S2292+R2292+Q2292+P2292+O2292+N2292+M2292+L2292+K2292+J2292+I2292+H2292</f>
        <v>#REF!</v>
      </c>
    </row>
    <row r="2293" spans="1:70" hidden="1">
      <c r="A2293" s="6" t="s">
        <v>3474</v>
      </c>
      <c r="B2293" s="6" t="s">
        <v>3475</v>
      </c>
      <c r="C2293" s="6" t="s">
        <v>7</v>
      </c>
      <c r="D2293" s="6" t="s">
        <v>18</v>
      </c>
      <c r="E2293" s="6" t="s">
        <v>3449</v>
      </c>
      <c r="F2293" s="6" t="s">
        <v>3416</v>
      </c>
      <c r="G2293" s="6"/>
      <c r="H2293" s="1"/>
      <c r="I2293" s="5"/>
      <c r="J2293" s="5"/>
      <c r="K2293" s="1"/>
      <c r="L2293" s="5"/>
      <c r="M2293" s="5"/>
      <c r="N2293" s="26"/>
      <c r="O2293" s="1"/>
      <c r="P2293" s="1"/>
      <c r="Q2293" s="1"/>
      <c r="R2293" s="1"/>
      <c r="S2293" s="1"/>
      <c r="T2293" s="1"/>
      <c r="U2293" s="1"/>
      <c r="V2293" s="5"/>
      <c r="W2293" s="5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37" t="e">
        <f>BQ2293+BP2293+BO2293+BN2293+BM2293+#REF!+#REF!+BG2293+BF2293+#REF!+BC2293+#REF!+#REF!+AY2293+#REF!+#REF!+#REF!+#REF!+AS2293+#REF!+#REF!+#REF!+#REF!+AM2293+AK2293+#REF!+#REF!+#REF!+AF2293+AD2293+AC2293+AB2293+BL2293+AA2293+Z2293+Y2293+X2293+U2293+T2293+S2293+R2293+Q2293+P2293+O2293+N2293+M2293+L2293+K2293+J2293+I2293+H2293</f>
        <v>#REF!</v>
      </c>
    </row>
    <row r="2294" spans="1:70" hidden="1">
      <c r="A2294" s="6" t="s">
        <v>7229</v>
      </c>
      <c r="B2294" s="6" t="s">
        <v>7430</v>
      </c>
      <c r="C2294" s="6" t="s">
        <v>7</v>
      </c>
      <c r="D2294" s="6" t="s">
        <v>8180</v>
      </c>
      <c r="E2294" s="6" t="s">
        <v>8182</v>
      </c>
      <c r="F2294" s="6" t="s">
        <v>3416</v>
      </c>
      <c r="G2294" s="6"/>
      <c r="H2294" s="1"/>
      <c r="I2294" s="5"/>
      <c r="J2294" s="5"/>
      <c r="K2294" s="1"/>
      <c r="L2294" s="5"/>
      <c r="M2294" s="5"/>
      <c r="N2294" s="26"/>
      <c r="O2294" s="1"/>
      <c r="P2294" s="1"/>
      <c r="Q2294" s="1"/>
      <c r="R2294" s="1"/>
      <c r="S2294" s="1"/>
      <c r="T2294" s="1"/>
      <c r="U2294" s="1"/>
      <c r="V2294" s="5"/>
      <c r="W2294" s="5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37" t="e">
        <f>BQ2294+BP2294+BO2294+BN2294+BM2294+#REF!+#REF!+BG2294+BF2294+#REF!+BC2294+#REF!+#REF!+AY2294+#REF!+#REF!+#REF!+#REF!+AS2294+#REF!+#REF!+#REF!+#REF!+AM2294+AK2294+#REF!+#REF!+#REF!+AF2294+AD2294+AC2294+AB2294+BL2294+AA2294+Z2294+Y2294+X2294+U2294+T2294+S2294+R2294+Q2294+P2294+O2294+N2294+M2294+L2294+K2294+J2294+I2294+H2294</f>
        <v>#REF!</v>
      </c>
    </row>
    <row r="2295" spans="1:70" hidden="1">
      <c r="A2295" s="6" t="s">
        <v>3476</v>
      </c>
      <c r="B2295" s="6" t="s">
        <v>3477</v>
      </c>
      <c r="C2295" s="6" t="s">
        <v>7</v>
      </c>
      <c r="D2295" s="6" t="s">
        <v>8180</v>
      </c>
      <c r="E2295" s="6" t="s">
        <v>13</v>
      </c>
      <c r="F2295" s="6" t="s">
        <v>3416</v>
      </c>
      <c r="G2295" s="6"/>
      <c r="H2295" s="1"/>
      <c r="I2295" s="5"/>
      <c r="J2295" s="5"/>
      <c r="K2295" s="1"/>
      <c r="L2295" s="5"/>
      <c r="M2295" s="5"/>
      <c r="N2295" s="26"/>
      <c r="O2295" s="1"/>
      <c r="P2295" s="1"/>
      <c r="Q2295" s="1"/>
      <c r="R2295" s="1"/>
      <c r="S2295" s="1"/>
      <c r="T2295" s="1"/>
      <c r="U2295" s="1"/>
      <c r="V2295" s="5"/>
      <c r="W2295" s="5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37" t="e">
        <f>BQ2295+BP2295+BO2295+BN2295+BM2295+#REF!+#REF!+BG2295+BF2295+#REF!+BC2295+#REF!+#REF!+AY2295+#REF!+#REF!+#REF!+#REF!+AS2295+#REF!+#REF!+#REF!+#REF!+AM2295+AK2295+#REF!+#REF!+#REF!+AF2295+AD2295+AC2295+AB2295+BL2295+AA2295+Z2295+Y2295+X2295+U2295+T2295+S2295+R2295+Q2295+P2295+O2295+N2295+M2295+L2295+K2295+J2295+I2295+H2295</f>
        <v>#REF!</v>
      </c>
    </row>
    <row r="2296" spans="1:70" hidden="1">
      <c r="A2296" s="6" t="s">
        <v>3478</v>
      </c>
      <c r="B2296" s="6" t="s">
        <v>3479</v>
      </c>
      <c r="C2296" s="6" t="s">
        <v>7</v>
      </c>
      <c r="D2296" s="6" t="s">
        <v>67</v>
      </c>
      <c r="E2296" s="6" t="s">
        <v>67</v>
      </c>
      <c r="F2296" s="6" t="s">
        <v>3416</v>
      </c>
      <c r="G2296" s="6"/>
      <c r="H2296" s="1"/>
      <c r="I2296" s="5"/>
      <c r="J2296" s="5"/>
      <c r="K2296" s="1"/>
      <c r="L2296" s="5"/>
      <c r="M2296" s="5"/>
      <c r="N2296" s="26"/>
      <c r="O2296" s="1"/>
      <c r="P2296" s="1"/>
      <c r="Q2296" s="1"/>
      <c r="R2296" s="1"/>
      <c r="S2296" s="1"/>
      <c r="T2296" s="1"/>
      <c r="U2296" s="1"/>
      <c r="V2296" s="5"/>
      <c r="W2296" s="5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37" t="e">
        <f>BQ2296+BP2296+BO2296+BN2296+BM2296+#REF!+#REF!+BG2296+BF2296+#REF!+BC2296+#REF!+#REF!+AY2296+#REF!+#REF!+#REF!+#REF!+AS2296+#REF!+#REF!+#REF!+#REF!+AM2296+AK2296+#REF!+#REF!+#REF!+AF2296+AD2296+AC2296+AB2296+BL2296+AA2296+Z2296+Y2296+X2296+U2296+T2296+S2296+R2296+Q2296+P2296+O2296+N2296+M2296+L2296+K2296+J2296+I2296+H2296</f>
        <v>#REF!</v>
      </c>
    </row>
    <row r="2297" spans="1:70" hidden="1">
      <c r="A2297" s="6" t="s">
        <v>3480</v>
      </c>
      <c r="B2297" s="6" t="s">
        <v>3481</v>
      </c>
      <c r="C2297" s="6" t="s">
        <v>7</v>
      </c>
      <c r="D2297" s="6" t="s">
        <v>67</v>
      </c>
      <c r="E2297" s="6" t="s">
        <v>67</v>
      </c>
      <c r="F2297" s="6" t="s">
        <v>3416</v>
      </c>
      <c r="G2297" s="6"/>
      <c r="H2297" s="1"/>
      <c r="I2297" s="5"/>
      <c r="J2297" s="5"/>
      <c r="K2297" s="1"/>
      <c r="L2297" s="5"/>
      <c r="M2297" s="5"/>
      <c r="N2297" s="26"/>
      <c r="O2297" s="1"/>
      <c r="P2297" s="1"/>
      <c r="Q2297" s="1"/>
      <c r="R2297" s="1"/>
      <c r="S2297" s="1"/>
      <c r="T2297" s="1"/>
      <c r="U2297" s="1"/>
      <c r="V2297" s="5"/>
      <c r="W2297" s="5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37" t="e">
        <f>BQ2297+BP2297+BO2297+BN2297+BM2297+#REF!+#REF!+BG2297+BF2297+#REF!+BC2297+#REF!+#REF!+AY2297+#REF!+#REF!+#REF!+#REF!+AS2297+#REF!+#REF!+#REF!+#REF!+AM2297+AK2297+#REF!+#REF!+#REF!+AF2297+AD2297+AC2297+AB2297+BL2297+AA2297+Z2297+Y2297+X2297+U2297+T2297+S2297+R2297+Q2297+P2297+O2297+N2297+M2297+L2297+K2297+J2297+I2297+H2297</f>
        <v>#REF!</v>
      </c>
    </row>
    <row r="2298" spans="1:70" hidden="1">
      <c r="A2298" s="6" t="s">
        <v>3482</v>
      </c>
      <c r="B2298" s="6" t="s">
        <v>3483</v>
      </c>
      <c r="C2298" s="6" t="s">
        <v>7</v>
      </c>
      <c r="D2298" s="6" t="s">
        <v>67</v>
      </c>
      <c r="E2298" s="6" t="s">
        <v>67</v>
      </c>
      <c r="F2298" s="6" t="s">
        <v>3416</v>
      </c>
      <c r="G2298" s="6"/>
      <c r="H2298" s="1"/>
      <c r="I2298" s="5"/>
      <c r="J2298" s="5"/>
      <c r="K2298" s="1"/>
      <c r="L2298" s="5"/>
      <c r="M2298" s="5"/>
      <c r="N2298" s="26"/>
      <c r="O2298" s="1"/>
      <c r="P2298" s="1"/>
      <c r="Q2298" s="1"/>
      <c r="R2298" s="1"/>
      <c r="S2298" s="1"/>
      <c r="T2298" s="1"/>
      <c r="U2298" s="1"/>
      <c r="V2298" s="5"/>
      <c r="W2298" s="5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37" t="e">
        <f>BQ2298+BP2298+BO2298+BN2298+BM2298+#REF!+#REF!+BG2298+BF2298+#REF!+BC2298+#REF!+#REF!+AY2298+#REF!+#REF!+#REF!+#REF!+AS2298+#REF!+#REF!+#REF!+#REF!+AM2298+AK2298+#REF!+#REF!+#REF!+AF2298+AD2298+AC2298+AB2298+BL2298+AA2298+Z2298+Y2298+X2298+U2298+T2298+S2298+R2298+Q2298+P2298+O2298+N2298+M2298+L2298+K2298+J2298+I2298+H2298</f>
        <v>#REF!</v>
      </c>
    </row>
    <row r="2299" spans="1:70" hidden="1">
      <c r="A2299" s="6" t="s">
        <v>6857</v>
      </c>
      <c r="B2299" s="6" t="s">
        <v>7920</v>
      </c>
      <c r="C2299" s="6" t="s">
        <v>151</v>
      </c>
      <c r="D2299" s="6"/>
      <c r="E2299" s="6" t="s">
        <v>8186</v>
      </c>
      <c r="F2299" s="6" t="s">
        <v>3416</v>
      </c>
      <c r="G2299" s="6"/>
      <c r="H2299" s="1"/>
      <c r="I2299" s="5"/>
      <c r="J2299" s="5"/>
      <c r="K2299" s="1"/>
      <c r="L2299" s="5"/>
      <c r="M2299" s="5"/>
      <c r="N2299" s="26"/>
      <c r="O2299" s="1"/>
      <c r="P2299" s="1"/>
      <c r="Q2299" s="1"/>
      <c r="R2299" s="1"/>
      <c r="S2299" s="1"/>
      <c r="T2299" s="1"/>
      <c r="U2299" s="1"/>
      <c r="V2299" s="5"/>
      <c r="W2299" s="5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37" t="e">
        <f>BQ2299+BP2299+BO2299+BN2299+BM2299+#REF!+#REF!+BG2299+BF2299+#REF!+BC2299+#REF!+#REF!+AY2299+#REF!+#REF!+#REF!+#REF!+AS2299+#REF!+#REF!+#REF!+#REF!+AM2299+AK2299+#REF!+#REF!+#REF!+AF2299+AD2299+AC2299+AB2299+BL2299+AA2299+Z2299+Y2299+X2299+U2299+T2299+S2299+R2299+Q2299+P2299+O2299+N2299+M2299+L2299+K2299+J2299+I2299+H2299</f>
        <v>#REF!</v>
      </c>
    </row>
    <row r="2300" spans="1:70" hidden="1">
      <c r="A2300" s="6" t="s">
        <v>3484</v>
      </c>
      <c r="B2300" s="6" t="s">
        <v>3485</v>
      </c>
      <c r="C2300" s="6" t="s">
        <v>7</v>
      </c>
      <c r="D2300" s="6" t="s">
        <v>67</v>
      </c>
      <c r="E2300" s="6" t="s">
        <v>67</v>
      </c>
      <c r="F2300" s="6" t="s">
        <v>3416</v>
      </c>
      <c r="G2300" s="6"/>
      <c r="H2300" s="1"/>
      <c r="I2300" s="5"/>
      <c r="J2300" s="5"/>
      <c r="K2300" s="1"/>
      <c r="L2300" s="5"/>
      <c r="M2300" s="5"/>
      <c r="N2300" s="26"/>
      <c r="O2300" s="1"/>
      <c r="P2300" s="1"/>
      <c r="Q2300" s="1"/>
      <c r="R2300" s="1"/>
      <c r="S2300" s="1"/>
      <c r="T2300" s="1"/>
      <c r="U2300" s="1"/>
      <c r="V2300" s="5"/>
      <c r="W2300" s="5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37" t="e">
        <f>BQ2300+BP2300+BO2300+BN2300+BM2300+#REF!+#REF!+BG2300+BF2300+#REF!+BC2300+#REF!+#REF!+AY2300+#REF!+#REF!+#REF!+#REF!+AS2300+#REF!+#REF!+#REF!+#REF!+AM2300+AK2300+#REF!+#REF!+#REF!+AF2300+AD2300+AC2300+AB2300+BL2300+AA2300+Z2300+Y2300+X2300+U2300+T2300+S2300+R2300+Q2300+P2300+O2300+N2300+M2300+L2300+K2300+J2300+I2300+H2300</f>
        <v>#REF!</v>
      </c>
    </row>
    <row r="2301" spans="1:70" hidden="1">
      <c r="A2301" s="6" t="s">
        <v>3486</v>
      </c>
      <c r="B2301" s="6" t="s">
        <v>3487</v>
      </c>
      <c r="C2301" s="6" t="s">
        <v>7</v>
      </c>
      <c r="D2301" s="6" t="s">
        <v>67</v>
      </c>
      <c r="E2301" s="6" t="s">
        <v>67</v>
      </c>
      <c r="F2301" s="6" t="s">
        <v>3416</v>
      </c>
      <c r="G2301" s="6"/>
      <c r="H2301" s="1"/>
      <c r="I2301" s="5"/>
      <c r="J2301" s="5"/>
      <c r="K2301" s="1"/>
      <c r="L2301" s="5"/>
      <c r="M2301" s="5"/>
      <c r="N2301" s="26"/>
      <c r="O2301" s="1"/>
      <c r="P2301" s="1"/>
      <c r="Q2301" s="1"/>
      <c r="R2301" s="1"/>
      <c r="S2301" s="1"/>
      <c r="T2301" s="1"/>
      <c r="U2301" s="1"/>
      <c r="V2301" s="5"/>
      <c r="W2301" s="5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37" t="e">
        <f>BQ2301+BP2301+BO2301+BN2301+BM2301+#REF!+#REF!+BG2301+BF2301+#REF!+BC2301+#REF!+#REF!+AY2301+#REF!+#REF!+#REF!+#REF!+AS2301+#REF!+#REF!+#REF!+#REF!+AM2301+AK2301+#REF!+#REF!+#REF!+AF2301+AD2301+AC2301+AB2301+BL2301+AA2301+Z2301+Y2301+X2301+U2301+T2301+S2301+R2301+Q2301+P2301+O2301+N2301+M2301+L2301+K2301+J2301+I2301+H2301</f>
        <v>#REF!</v>
      </c>
    </row>
    <row r="2302" spans="1:70" hidden="1">
      <c r="A2302" s="6" t="s">
        <v>3488</v>
      </c>
      <c r="B2302" s="6" t="s">
        <v>3489</v>
      </c>
      <c r="C2302" s="6" t="s">
        <v>7</v>
      </c>
      <c r="D2302" s="6" t="s">
        <v>18</v>
      </c>
      <c r="E2302" s="6" t="s">
        <v>31</v>
      </c>
      <c r="F2302" s="6" t="s">
        <v>3416</v>
      </c>
      <c r="G2302" s="6"/>
      <c r="H2302" s="1"/>
      <c r="I2302" s="5"/>
      <c r="J2302" s="5"/>
      <c r="K2302" s="1"/>
      <c r="L2302" s="5"/>
      <c r="M2302" s="5"/>
      <c r="N2302" s="26"/>
      <c r="O2302" s="1"/>
      <c r="P2302" s="1"/>
      <c r="Q2302" s="1"/>
      <c r="R2302" s="1"/>
      <c r="S2302" s="1"/>
      <c r="T2302" s="1"/>
      <c r="U2302" s="1"/>
      <c r="V2302" s="5"/>
      <c r="W2302" s="5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37" t="e">
        <f>BQ2302+BP2302+BO2302+BN2302+BM2302+#REF!+#REF!+BG2302+BF2302+#REF!+BC2302+#REF!+#REF!+AY2302+#REF!+#REF!+#REF!+#REF!+AS2302+#REF!+#REF!+#REF!+#REF!+AM2302+AK2302+#REF!+#REF!+#REF!+AF2302+AD2302+AC2302+AB2302+BL2302+AA2302+Z2302+Y2302+X2302+U2302+T2302+S2302+R2302+Q2302+P2302+O2302+N2302+M2302+L2302+K2302+J2302+I2302+H2302</f>
        <v>#REF!</v>
      </c>
    </row>
    <row r="2303" spans="1:70" hidden="1">
      <c r="A2303" s="6" t="s">
        <v>3490</v>
      </c>
      <c r="B2303" s="6" t="s">
        <v>3491</v>
      </c>
      <c r="C2303" s="6" t="s">
        <v>7</v>
      </c>
      <c r="D2303" s="6" t="s">
        <v>18</v>
      </c>
      <c r="E2303" s="6" t="s">
        <v>31</v>
      </c>
      <c r="F2303" s="6" t="s">
        <v>3416</v>
      </c>
      <c r="G2303" s="6"/>
      <c r="H2303" s="1"/>
      <c r="I2303" s="5"/>
      <c r="J2303" s="5"/>
      <c r="K2303" s="1"/>
      <c r="L2303" s="5"/>
      <c r="M2303" s="5"/>
      <c r="N2303" s="26"/>
      <c r="O2303" s="1"/>
      <c r="P2303" s="1"/>
      <c r="Q2303" s="1"/>
      <c r="R2303" s="1"/>
      <c r="S2303" s="1"/>
      <c r="T2303" s="1"/>
      <c r="U2303" s="1"/>
      <c r="V2303" s="5"/>
      <c r="W2303" s="5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37" t="e">
        <f>BQ2303+BP2303+BO2303+BN2303+BM2303+#REF!+#REF!+BG2303+BF2303+#REF!+BC2303+#REF!+#REF!+AY2303+#REF!+#REF!+#REF!+#REF!+AS2303+#REF!+#REF!+#REF!+#REF!+AM2303+AK2303+#REF!+#REF!+#REF!+AF2303+AD2303+AC2303+AB2303+BL2303+AA2303+Z2303+Y2303+X2303+U2303+T2303+S2303+R2303+Q2303+P2303+O2303+N2303+M2303+L2303+K2303+J2303+I2303+H2303</f>
        <v>#REF!</v>
      </c>
    </row>
    <row r="2304" spans="1:70" hidden="1">
      <c r="A2304" s="6" t="s">
        <v>3513</v>
      </c>
      <c r="B2304" s="6" t="s">
        <v>3514</v>
      </c>
      <c r="C2304" s="6" t="s">
        <v>151</v>
      </c>
      <c r="D2304" s="6"/>
      <c r="E2304" s="6" t="s">
        <v>152</v>
      </c>
      <c r="F2304" s="6" t="s">
        <v>3416</v>
      </c>
      <c r="G2304" s="6"/>
      <c r="H2304" s="1"/>
      <c r="I2304" s="5"/>
      <c r="J2304" s="5"/>
      <c r="K2304" s="1"/>
      <c r="L2304" s="5"/>
      <c r="M2304" s="5"/>
      <c r="N2304" s="26"/>
      <c r="O2304" s="1"/>
      <c r="P2304" s="1"/>
      <c r="Q2304" s="1"/>
      <c r="R2304" s="1"/>
      <c r="S2304" s="1"/>
      <c r="T2304" s="1"/>
      <c r="U2304" s="1"/>
      <c r="V2304" s="5"/>
      <c r="W2304" s="5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37" t="e">
        <f>BQ2304+BP2304+BO2304+BN2304+BM2304+#REF!+#REF!+BG2304+BF2304+#REF!+BC2304+#REF!+#REF!+AY2304+#REF!+#REF!+#REF!+#REF!+AS2304+#REF!+#REF!+#REF!+#REF!+AM2304+AK2304+#REF!+#REF!+#REF!+AF2304+AD2304+AC2304+AB2304+BL2304+AA2304+Z2304+Y2304+X2304+U2304+T2304+S2304+R2304+Q2304+P2304+O2304+N2304+M2304+L2304+K2304+J2304+I2304+H2304</f>
        <v>#REF!</v>
      </c>
    </row>
    <row r="2305" spans="1:70" hidden="1">
      <c r="A2305" s="6" t="s">
        <v>6858</v>
      </c>
      <c r="B2305" s="6" t="s">
        <v>7921</v>
      </c>
      <c r="C2305" s="6" t="s">
        <v>151</v>
      </c>
      <c r="D2305" s="6"/>
      <c r="E2305" s="6" t="s">
        <v>8186</v>
      </c>
      <c r="F2305" s="6" t="s">
        <v>3416</v>
      </c>
      <c r="G2305" s="6"/>
      <c r="H2305" s="1"/>
      <c r="I2305" s="5"/>
      <c r="J2305" s="5"/>
      <c r="K2305" s="1"/>
      <c r="L2305" s="5"/>
      <c r="M2305" s="5"/>
      <c r="N2305" s="26"/>
      <c r="O2305" s="1"/>
      <c r="P2305" s="1"/>
      <c r="Q2305" s="1"/>
      <c r="R2305" s="1"/>
      <c r="S2305" s="1"/>
      <c r="T2305" s="1"/>
      <c r="U2305" s="1"/>
      <c r="V2305" s="5"/>
      <c r="W2305" s="5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37" t="e">
        <f>BQ2305+BP2305+BO2305+BN2305+BM2305+#REF!+#REF!+BG2305+BF2305+#REF!+BC2305+#REF!+#REF!+AY2305+#REF!+#REF!+#REF!+#REF!+AS2305+#REF!+#REF!+#REF!+#REF!+AM2305+AK2305+#REF!+#REF!+#REF!+AF2305+AD2305+AC2305+AB2305+BL2305+AA2305+Z2305+Y2305+X2305+U2305+T2305+S2305+R2305+Q2305+P2305+O2305+N2305+M2305+L2305+K2305+J2305+I2305+H2305</f>
        <v>#REF!</v>
      </c>
    </row>
    <row r="2306" spans="1:70" hidden="1">
      <c r="A2306" s="6" t="s">
        <v>3492</v>
      </c>
      <c r="B2306" s="6" t="s">
        <v>3493</v>
      </c>
      <c r="C2306" s="6" t="s">
        <v>7</v>
      </c>
      <c r="D2306" s="6" t="s">
        <v>8180</v>
      </c>
      <c r="E2306" s="6" t="s">
        <v>13</v>
      </c>
      <c r="F2306" s="6" t="s">
        <v>3416</v>
      </c>
      <c r="G2306" s="6"/>
      <c r="H2306" s="1"/>
      <c r="I2306" s="5"/>
      <c r="J2306" s="5"/>
      <c r="K2306" s="1"/>
      <c r="L2306" s="5"/>
      <c r="M2306" s="5"/>
      <c r="N2306" s="26"/>
      <c r="O2306" s="1"/>
      <c r="P2306" s="1"/>
      <c r="Q2306" s="1"/>
      <c r="R2306" s="1"/>
      <c r="S2306" s="1"/>
      <c r="T2306" s="1"/>
      <c r="U2306" s="1"/>
      <c r="V2306" s="5"/>
      <c r="W2306" s="5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37" t="e">
        <f>BQ2306+BP2306+BO2306+BN2306+BM2306+#REF!+#REF!+BG2306+BF2306+#REF!+BC2306+#REF!+#REF!+AY2306+#REF!+#REF!+#REF!+#REF!+AS2306+#REF!+#REF!+#REF!+#REF!+AM2306+AK2306+#REF!+#REF!+#REF!+AF2306+AD2306+AC2306+AB2306+BL2306+AA2306+Z2306+Y2306+X2306+U2306+T2306+S2306+R2306+Q2306+P2306+O2306+N2306+M2306+L2306+K2306+J2306+I2306+H2306</f>
        <v>#REF!</v>
      </c>
    </row>
    <row r="2307" spans="1:70" hidden="1">
      <c r="A2307" s="6" t="s">
        <v>3516</v>
      </c>
      <c r="B2307" s="6" t="s">
        <v>3517</v>
      </c>
      <c r="C2307" s="6" t="s">
        <v>7</v>
      </c>
      <c r="D2307" s="6" t="s">
        <v>8180</v>
      </c>
      <c r="E2307" s="6" t="s">
        <v>21</v>
      </c>
      <c r="F2307" s="6" t="s">
        <v>3515</v>
      </c>
      <c r="G2307" s="6"/>
      <c r="H2307" s="1"/>
      <c r="I2307" s="5"/>
      <c r="J2307" s="5"/>
      <c r="K2307" s="1"/>
      <c r="L2307" s="5"/>
      <c r="M2307" s="5"/>
      <c r="N2307" s="26"/>
      <c r="O2307" s="1"/>
      <c r="P2307" s="1"/>
      <c r="Q2307" s="1"/>
      <c r="R2307" s="1"/>
      <c r="S2307" s="1"/>
      <c r="T2307" s="1"/>
      <c r="U2307" s="1"/>
      <c r="V2307" s="5"/>
      <c r="W2307" s="5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37" t="e">
        <f>BQ2307+BP2307+BO2307+BN2307+BM2307+#REF!+#REF!+BG2307+BF2307+#REF!+BC2307+#REF!+#REF!+AY2307+#REF!+#REF!+#REF!+#REF!+AS2307+#REF!+#REF!+#REF!+#REF!+AM2307+AK2307+#REF!+#REF!+#REF!+AF2307+AD2307+AC2307+AB2307+BL2307+AA2307+Z2307+Y2307+X2307+U2307+T2307+S2307+R2307+Q2307+P2307+O2307+N2307+M2307+L2307+K2307+J2307+I2307+H2307</f>
        <v>#REF!</v>
      </c>
    </row>
    <row r="2308" spans="1:70" hidden="1">
      <c r="A2308" s="6" t="s">
        <v>3518</v>
      </c>
      <c r="B2308" s="6" t="s">
        <v>3519</v>
      </c>
      <c r="C2308" s="6" t="s">
        <v>7</v>
      </c>
      <c r="D2308" s="6" t="s">
        <v>18</v>
      </c>
      <c r="E2308" s="6" t="s">
        <v>21</v>
      </c>
      <c r="F2308" s="6" t="s">
        <v>3515</v>
      </c>
      <c r="G2308" s="6"/>
      <c r="H2308" s="1"/>
      <c r="I2308" s="5"/>
      <c r="J2308" s="5"/>
      <c r="K2308" s="1"/>
      <c r="L2308" s="5"/>
      <c r="M2308" s="5"/>
      <c r="N2308" s="26"/>
      <c r="O2308" s="1"/>
      <c r="P2308" s="1"/>
      <c r="Q2308" s="1"/>
      <c r="R2308" s="1"/>
      <c r="S2308" s="1"/>
      <c r="T2308" s="1"/>
      <c r="U2308" s="1"/>
      <c r="V2308" s="5"/>
      <c r="W2308" s="5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37" t="e">
        <f>BQ2308+BP2308+BO2308+BN2308+BM2308+#REF!+#REF!+BG2308+BF2308+#REF!+BC2308+#REF!+#REF!+AY2308+#REF!+#REF!+#REF!+#REF!+AS2308+#REF!+#REF!+#REF!+#REF!+AM2308+AK2308+#REF!+#REF!+#REF!+AF2308+AD2308+AC2308+AB2308+BL2308+AA2308+Z2308+Y2308+X2308+U2308+T2308+S2308+R2308+Q2308+P2308+O2308+N2308+M2308+L2308+K2308+J2308+I2308+H2308</f>
        <v>#REF!</v>
      </c>
    </row>
    <row r="2309" spans="1:70" hidden="1">
      <c r="A2309" s="6" t="s">
        <v>3520</v>
      </c>
      <c r="B2309" s="6" t="s">
        <v>3521</v>
      </c>
      <c r="C2309" s="6" t="s">
        <v>7</v>
      </c>
      <c r="D2309" s="6" t="s">
        <v>8180</v>
      </c>
      <c r="E2309" s="6" t="s">
        <v>13</v>
      </c>
      <c r="F2309" s="6" t="s">
        <v>3515</v>
      </c>
      <c r="G2309" s="6"/>
      <c r="H2309" s="1"/>
      <c r="I2309" s="5"/>
      <c r="J2309" s="5"/>
      <c r="K2309" s="1"/>
      <c r="L2309" s="5"/>
      <c r="M2309" s="5"/>
      <c r="N2309" s="26"/>
      <c r="O2309" s="1"/>
      <c r="P2309" s="1"/>
      <c r="Q2309" s="1"/>
      <c r="R2309" s="1"/>
      <c r="S2309" s="1"/>
      <c r="T2309" s="1"/>
      <c r="U2309" s="1"/>
      <c r="V2309" s="5"/>
      <c r="W2309" s="5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37" t="e">
        <f>BQ2309+BP2309+BO2309+BN2309+BM2309+#REF!+#REF!+BG2309+BF2309+#REF!+BC2309+#REF!+#REF!+AY2309+#REF!+#REF!+#REF!+#REF!+AS2309+#REF!+#REF!+#REF!+#REF!+AM2309+AK2309+#REF!+#REF!+#REF!+AF2309+AD2309+AC2309+AB2309+BL2309+AA2309+Z2309+Y2309+X2309+U2309+T2309+S2309+R2309+Q2309+P2309+O2309+N2309+M2309+L2309+K2309+J2309+I2309+H2309</f>
        <v>#REF!</v>
      </c>
    </row>
    <row r="2310" spans="1:70" hidden="1">
      <c r="A2310" s="6" t="s">
        <v>3522</v>
      </c>
      <c r="B2310" s="6" t="s">
        <v>3523</v>
      </c>
      <c r="C2310" s="6" t="s">
        <v>7</v>
      </c>
      <c r="D2310" s="6" t="s">
        <v>8180</v>
      </c>
      <c r="E2310" s="6" t="s">
        <v>21</v>
      </c>
      <c r="F2310" s="6" t="s">
        <v>3515</v>
      </c>
      <c r="G2310" s="6"/>
      <c r="H2310" s="1"/>
      <c r="I2310" s="5"/>
      <c r="J2310" s="5"/>
      <c r="K2310" s="1"/>
      <c r="L2310" s="5"/>
      <c r="M2310" s="5"/>
      <c r="N2310" s="26"/>
      <c r="O2310" s="1"/>
      <c r="P2310" s="1"/>
      <c r="Q2310" s="1"/>
      <c r="R2310" s="1"/>
      <c r="S2310" s="1"/>
      <c r="T2310" s="1"/>
      <c r="U2310" s="1"/>
      <c r="V2310" s="5"/>
      <c r="W2310" s="5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37" t="e">
        <f>BQ2310+BP2310+BO2310+BN2310+BM2310+#REF!+#REF!+BG2310+BF2310+#REF!+BC2310+#REF!+#REF!+AY2310+#REF!+#REF!+#REF!+#REF!+AS2310+#REF!+#REF!+#REF!+#REF!+AM2310+AK2310+#REF!+#REF!+#REF!+AF2310+AD2310+AC2310+AB2310+BL2310+AA2310+Z2310+Y2310+X2310+U2310+T2310+S2310+R2310+Q2310+P2310+O2310+N2310+M2310+L2310+K2310+J2310+I2310+H2310</f>
        <v>#REF!</v>
      </c>
    </row>
    <row r="2311" spans="1:70" hidden="1">
      <c r="A2311" s="6" t="s">
        <v>3524</v>
      </c>
      <c r="B2311" s="6" t="s">
        <v>3525</v>
      </c>
      <c r="C2311" s="6" t="s">
        <v>7</v>
      </c>
      <c r="D2311" s="6" t="s">
        <v>8180</v>
      </c>
      <c r="E2311" s="6" t="s">
        <v>21</v>
      </c>
      <c r="F2311" s="6" t="s">
        <v>3515</v>
      </c>
      <c r="G2311" s="6"/>
      <c r="H2311" s="1"/>
      <c r="I2311" s="5"/>
      <c r="J2311" s="5"/>
      <c r="K2311" s="1"/>
      <c r="L2311" s="5"/>
      <c r="M2311" s="5"/>
      <c r="N2311" s="26"/>
      <c r="O2311" s="1"/>
      <c r="P2311" s="1"/>
      <c r="Q2311" s="1"/>
      <c r="R2311" s="1"/>
      <c r="S2311" s="1"/>
      <c r="T2311" s="1"/>
      <c r="U2311" s="1"/>
      <c r="V2311" s="5"/>
      <c r="W2311" s="5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37" t="e">
        <f>BQ2311+BP2311+BO2311+BN2311+BM2311+#REF!+#REF!+BG2311+BF2311+#REF!+BC2311+#REF!+#REF!+AY2311+#REF!+#REF!+#REF!+#REF!+AS2311+#REF!+#REF!+#REF!+#REF!+AM2311+AK2311+#REF!+#REF!+#REF!+AF2311+AD2311+AC2311+AB2311+BL2311+AA2311+Z2311+Y2311+X2311+U2311+T2311+S2311+R2311+Q2311+P2311+O2311+N2311+M2311+L2311+K2311+J2311+I2311+H2311</f>
        <v>#REF!</v>
      </c>
    </row>
    <row r="2312" spans="1:70" hidden="1">
      <c r="A2312" s="6" t="s">
        <v>3526</v>
      </c>
      <c r="B2312" s="6" t="s">
        <v>3527</v>
      </c>
      <c r="C2312" s="6" t="s">
        <v>7</v>
      </c>
      <c r="D2312" s="6" t="s">
        <v>18</v>
      </c>
      <c r="E2312" s="6" t="s">
        <v>21</v>
      </c>
      <c r="F2312" s="6" t="s">
        <v>3515</v>
      </c>
      <c r="G2312" s="6"/>
      <c r="H2312" s="1"/>
      <c r="I2312" s="5"/>
      <c r="J2312" s="5"/>
      <c r="K2312" s="1"/>
      <c r="L2312" s="5"/>
      <c r="M2312" s="5"/>
      <c r="N2312" s="26"/>
      <c r="O2312" s="1"/>
      <c r="P2312" s="1"/>
      <c r="Q2312" s="1"/>
      <c r="R2312" s="1"/>
      <c r="S2312" s="1"/>
      <c r="T2312" s="1"/>
      <c r="U2312" s="1"/>
      <c r="V2312" s="5"/>
      <c r="W2312" s="5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37" t="e">
        <f>BQ2312+BP2312+BO2312+BN2312+BM2312+#REF!+#REF!+BG2312+BF2312+#REF!+BC2312+#REF!+#REF!+AY2312+#REF!+#REF!+#REF!+#REF!+AS2312+#REF!+#REF!+#REF!+#REF!+AM2312+AK2312+#REF!+#REF!+#REF!+AF2312+AD2312+AC2312+AB2312+BL2312+AA2312+Z2312+Y2312+X2312+U2312+T2312+S2312+R2312+Q2312+P2312+O2312+N2312+M2312+L2312+K2312+J2312+I2312+H2312</f>
        <v>#REF!</v>
      </c>
    </row>
    <row r="2313" spans="1:70" hidden="1">
      <c r="A2313" s="6" t="s">
        <v>3528</v>
      </c>
      <c r="B2313" s="6" t="s">
        <v>3529</v>
      </c>
      <c r="C2313" s="6" t="s">
        <v>7</v>
      </c>
      <c r="D2313" s="6" t="s">
        <v>8180</v>
      </c>
      <c r="E2313" s="6" t="s">
        <v>13</v>
      </c>
      <c r="F2313" s="6" t="s">
        <v>3515</v>
      </c>
      <c r="G2313" s="6"/>
      <c r="H2313" s="1"/>
      <c r="I2313" s="5"/>
      <c r="J2313" s="5"/>
      <c r="K2313" s="1"/>
      <c r="L2313" s="5"/>
      <c r="M2313" s="5"/>
      <c r="N2313" s="26"/>
      <c r="O2313" s="1"/>
      <c r="P2313" s="1"/>
      <c r="Q2313" s="1"/>
      <c r="R2313" s="1"/>
      <c r="S2313" s="1"/>
      <c r="T2313" s="1"/>
      <c r="U2313" s="1"/>
      <c r="V2313" s="5"/>
      <c r="W2313" s="5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37" t="e">
        <f>BQ2313+BP2313+BO2313+BN2313+BM2313+#REF!+#REF!+BG2313+BF2313+#REF!+BC2313+#REF!+#REF!+AY2313+#REF!+#REF!+#REF!+#REF!+AS2313+#REF!+#REF!+#REF!+#REF!+AM2313+AK2313+#REF!+#REF!+#REF!+AF2313+AD2313+AC2313+AB2313+BL2313+AA2313+Z2313+Y2313+X2313+U2313+T2313+S2313+R2313+Q2313+P2313+O2313+N2313+M2313+L2313+K2313+J2313+I2313+H2313</f>
        <v>#REF!</v>
      </c>
    </row>
    <row r="2314" spans="1:70" hidden="1">
      <c r="A2314" s="6" t="s">
        <v>6859</v>
      </c>
      <c r="B2314" s="6" t="s">
        <v>7922</v>
      </c>
      <c r="C2314" s="6" t="s">
        <v>151</v>
      </c>
      <c r="D2314" s="6"/>
      <c r="E2314" s="6" t="s">
        <v>8186</v>
      </c>
      <c r="F2314" s="6" t="s">
        <v>3515</v>
      </c>
      <c r="G2314" s="6"/>
      <c r="H2314" s="1"/>
      <c r="I2314" s="5"/>
      <c r="J2314" s="5"/>
      <c r="K2314" s="1"/>
      <c r="L2314" s="5"/>
      <c r="M2314" s="5"/>
      <c r="N2314" s="26"/>
      <c r="O2314" s="1"/>
      <c r="P2314" s="1"/>
      <c r="Q2314" s="1"/>
      <c r="R2314" s="1"/>
      <c r="S2314" s="1"/>
      <c r="T2314" s="1"/>
      <c r="U2314" s="1"/>
      <c r="V2314" s="5"/>
      <c r="W2314" s="5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37" t="e">
        <f>BQ2314+BP2314+BO2314+BN2314+BM2314+#REF!+#REF!+BG2314+BF2314+#REF!+BC2314+#REF!+#REF!+AY2314+#REF!+#REF!+#REF!+#REF!+AS2314+#REF!+#REF!+#REF!+#REF!+AM2314+AK2314+#REF!+#REF!+#REF!+AF2314+AD2314+AC2314+AB2314+BL2314+AA2314+Z2314+Y2314+X2314+U2314+T2314+S2314+R2314+Q2314+P2314+O2314+N2314+M2314+L2314+K2314+J2314+I2314+H2314</f>
        <v>#REF!</v>
      </c>
    </row>
    <row r="2315" spans="1:70" hidden="1">
      <c r="A2315" s="6" t="s">
        <v>3716</v>
      </c>
      <c r="B2315" s="6" t="s">
        <v>3717</v>
      </c>
      <c r="C2315" s="6" t="s">
        <v>151</v>
      </c>
      <c r="D2315" s="6"/>
      <c r="E2315" s="6" t="s">
        <v>152</v>
      </c>
      <c r="F2315" s="6" t="s">
        <v>3515</v>
      </c>
      <c r="G2315" s="6"/>
      <c r="H2315" s="1"/>
      <c r="I2315" s="5"/>
      <c r="J2315" s="5"/>
      <c r="K2315" s="1"/>
      <c r="L2315" s="5"/>
      <c r="M2315" s="5"/>
      <c r="N2315" s="26"/>
      <c r="O2315" s="1"/>
      <c r="P2315" s="1"/>
      <c r="Q2315" s="1"/>
      <c r="R2315" s="1"/>
      <c r="S2315" s="1"/>
      <c r="T2315" s="1"/>
      <c r="U2315" s="1"/>
      <c r="V2315" s="5"/>
      <c r="W2315" s="5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37" t="e">
        <f>BQ2315+BP2315+BO2315+BN2315+BM2315+#REF!+#REF!+BG2315+BF2315+#REF!+BC2315+#REF!+#REF!+AY2315+#REF!+#REF!+#REF!+#REF!+AS2315+#REF!+#REF!+#REF!+#REF!+AM2315+AK2315+#REF!+#REF!+#REF!+AF2315+AD2315+AC2315+AB2315+BL2315+AA2315+Z2315+Y2315+X2315+U2315+T2315+S2315+R2315+Q2315+P2315+O2315+N2315+M2315+L2315+K2315+J2315+I2315+H2315</f>
        <v>#REF!</v>
      </c>
    </row>
    <row r="2316" spans="1:70" hidden="1">
      <c r="A2316" s="6" t="s">
        <v>3718</v>
      </c>
      <c r="B2316" s="6" t="s">
        <v>3719</v>
      </c>
      <c r="C2316" s="6" t="s">
        <v>151</v>
      </c>
      <c r="D2316" s="6"/>
      <c r="E2316" s="6" t="s">
        <v>152</v>
      </c>
      <c r="F2316" s="6" t="s">
        <v>3515</v>
      </c>
      <c r="G2316" s="6"/>
      <c r="H2316" s="1"/>
      <c r="I2316" s="5"/>
      <c r="J2316" s="5"/>
      <c r="K2316" s="1"/>
      <c r="L2316" s="5"/>
      <c r="M2316" s="5"/>
      <c r="N2316" s="26"/>
      <c r="O2316" s="1"/>
      <c r="P2316" s="1"/>
      <c r="Q2316" s="1"/>
      <c r="R2316" s="1"/>
      <c r="S2316" s="1"/>
      <c r="T2316" s="1"/>
      <c r="U2316" s="1"/>
      <c r="V2316" s="5"/>
      <c r="W2316" s="5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37" t="e">
        <f>BQ2316+BP2316+BO2316+BN2316+BM2316+#REF!+#REF!+BG2316+BF2316+#REF!+BC2316+#REF!+#REF!+AY2316+#REF!+#REF!+#REF!+#REF!+AS2316+#REF!+#REF!+#REF!+#REF!+AM2316+AK2316+#REF!+#REF!+#REF!+AF2316+AD2316+AC2316+AB2316+BL2316+AA2316+Z2316+Y2316+X2316+U2316+T2316+S2316+R2316+Q2316+P2316+O2316+N2316+M2316+L2316+K2316+J2316+I2316+H2316</f>
        <v>#REF!</v>
      </c>
    </row>
    <row r="2317" spans="1:70" hidden="1">
      <c r="A2317" s="6" t="s">
        <v>3720</v>
      </c>
      <c r="B2317" s="6" t="s">
        <v>3721</v>
      </c>
      <c r="C2317" s="6" t="s">
        <v>151</v>
      </c>
      <c r="D2317" s="6"/>
      <c r="E2317" s="6" t="s">
        <v>152</v>
      </c>
      <c r="F2317" s="6" t="s">
        <v>3515</v>
      </c>
      <c r="G2317" s="6"/>
      <c r="H2317" s="1"/>
      <c r="I2317" s="5"/>
      <c r="J2317" s="5"/>
      <c r="K2317" s="1"/>
      <c r="L2317" s="5"/>
      <c r="M2317" s="5"/>
      <c r="N2317" s="26"/>
      <c r="O2317" s="1"/>
      <c r="P2317" s="1"/>
      <c r="Q2317" s="1"/>
      <c r="R2317" s="1"/>
      <c r="S2317" s="1"/>
      <c r="T2317" s="1"/>
      <c r="U2317" s="1"/>
      <c r="V2317" s="5"/>
      <c r="W2317" s="5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37" t="e">
        <f>BQ2317+BP2317+BO2317+BN2317+BM2317+#REF!+#REF!+BG2317+BF2317+#REF!+BC2317+#REF!+#REF!+AY2317+#REF!+#REF!+#REF!+#REF!+AS2317+#REF!+#REF!+#REF!+#REF!+AM2317+AK2317+#REF!+#REF!+#REF!+AF2317+AD2317+AC2317+AB2317+BL2317+AA2317+Z2317+Y2317+X2317+U2317+T2317+S2317+R2317+Q2317+P2317+O2317+N2317+M2317+L2317+K2317+J2317+I2317+H2317</f>
        <v>#REF!</v>
      </c>
    </row>
    <row r="2318" spans="1:70" hidden="1">
      <c r="A2318" s="6" t="s">
        <v>6860</v>
      </c>
      <c r="B2318" s="6" t="s">
        <v>4438</v>
      </c>
      <c r="C2318" s="6" t="s">
        <v>151</v>
      </c>
      <c r="D2318" s="6"/>
      <c r="E2318" s="6" t="s">
        <v>8186</v>
      </c>
      <c r="F2318" s="6" t="s">
        <v>3515</v>
      </c>
      <c r="G2318" s="6"/>
      <c r="H2318" s="1"/>
      <c r="I2318" s="5"/>
      <c r="J2318" s="5"/>
      <c r="K2318" s="1"/>
      <c r="L2318" s="5"/>
      <c r="M2318" s="5"/>
      <c r="N2318" s="26"/>
      <c r="O2318" s="1"/>
      <c r="P2318" s="1"/>
      <c r="Q2318" s="1"/>
      <c r="R2318" s="1"/>
      <c r="S2318" s="1"/>
      <c r="T2318" s="1"/>
      <c r="U2318" s="1"/>
      <c r="V2318" s="5"/>
      <c r="W2318" s="5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37" t="e">
        <f>BQ2318+BP2318+BO2318+BN2318+BM2318+#REF!+#REF!+BG2318+BF2318+#REF!+BC2318+#REF!+#REF!+AY2318+#REF!+#REF!+#REF!+#REF!+AS2318+#REF!+#REF!+#REF!+#REF!+AM2318+AK2318+#REF!+#REF!+#REF!+AF2318+AD2318+AC2318+AB2318+BL2318+AA2318+Z2318+Y2318+X2318+U2318+T2318+S2318+R2318+Q2318+P2318+O2318+N2318+M2318+L2318+K2318+J2318+I2318+H2318</f>
        <v>#REF!</v>
      </c>
    </row>
    <row r="2319" spans="1:70" hidden="1">
      <c r="A2319" s="7" t="s">
        <v>3722</v>
      </c>
      <c r="B2319" s="7" t="s">
        <v>3723</v>
      </c>
      <c r="C2319" s="7" t="s">
        <v>151</v>
      </c>
      <c r="D2319" s="7"/>
      <c r="E2319" s="7" t="s">
        <v>152</v>
      </c>
      <c r="F2319" s="7" t="s">
        <v>3515</v>
      </c>
      <c r="G2319" s="25"/>
      <c r="H2319" s="1"/>
      <c r="I2319" s="5"/>
      <c r="J2319" s="5"/>
      <c r="K2319" s="1"/>
      <c r="L2319" s="5"/>
      <c r="M2319" s="5"/>
      <c r="N2319" s="26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37">
        <f t="shared" ref="BR2319:BR2320" si="32">BQ2319+BP2319+BO2319+BN2319+BM2319+BG2319+BF2319+BC2319+AY2319+AS2319+AM2319+AL2319+AK2319+AF2319+AE2319+AD2319+AC2319+AB2319+++BK2319+BL2319+AA2319+Z2319+Y2319+X2319+V2319+U2319+T2319+S2319+R2319+Q2319+P2319+O2319+N2319+M2319+L2319+K2319+J2319+I2319+H2319+G2319</f>
        <v>0</v>
      </c>
    </row>
    <row r="2320" spans="1:70" hidden="1">
      <c r="A2320" s="7" t="s">
        <v>3724</v>
      </c>
      <c r="B2320" s="7" t="s">
        <v>3725</v>
      </c>
      <c r="C2320" s="7" t="s">
        <v>151</v>
      </c>
      <c r="D2320" s="7"/>
      <c r="E2320" s="7" t="s">
        <v>152</v>
      </c>
      <c r="F2320" s="7" t="s">
        <v>3515</v>
      </c>
      <c r="G2320" s="25"/>
      <c r="H2320" s="1"/>
      <c r="I2320" s="5"/>
      <c r="J2320" s="5"/>
      <c r="K2320" s="1"/>
      <c r="L2320" s="5"/>
      <c r="M2320" s="5"/>
      <c r="N2320" s="26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37">
        <f t="shared" si="32"/>
        <v>0</v>
      </c>
    </row>
    <row r="2321" spans="1:70" hidden="1">
      <c r="A2321" s="6" t="s">
        <v>3530</v>
      </c>
      <c r="B2321" s="6" t="s">
        <v>3531</v>
      </c>
      <c r="C2321" s="6" t="s">
        <v>7</v>
      </c>
      <c r="D2321" s="6" t="s">
        <v>18</v>
      </c>
      <c r="E2321" s="6" t="s">
        <v>13</v>
      </c>
      <c r="F2321" s="6" t="s">
        <v>3515</v>
      </c>
      <c r="G2321" s="6"/>
      <c r="H2321" s="1"/>
      <c r="I2321" s="5"/>
      <c r="J2321" s="5"/>
      <c r="K2321" s="1"/>
      <c r="L2321" s="5"/>
      <c r="M2321" s="5"/>
      <c r="N2321" s="26"/>
      <c r="O2321" s="1"/>
      <c r="P2321" s="1"/>
      <c r="Q2321" s="1"/>
      <c r="R2321" s="1"/>
      <c r="S2321" s="1"/>
      <c r="T2321" s="1"/>
      <c r="U2321" s="1"/>
      <c r="V2321" s="5"/>
      <c r="W2321" s="5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37" t="e">
        <f>BQ2321+BP2321+BO2321+BN2321+BM2321+#REF!+#REF!+BG2321+BF2321+#REF!+BC2321+#REF!+#REF!+AY2321+#REF!+#REF!+#REF!+#REF!+AS2321+#REF!+#REF!+#REF!+#REF!+AM2321+AK2321+#REF!+#REF!+#REF!+AF2321+AD2321+AC2321+AB2321+BL2321+AA2321+Z2321+Y2321+X2321+U2321+T2321+S2321+R2321+Q2321+P2321+O2321+N2321+M2321+L2321+K2321+J2321+I2321+H2321</f>
        <v>#REF!</v>
      </c>
    </row>
    <row r="2322" spans="1:70" hidden="1">
      <c r="A2322" s="6" t="s">
        <v>3532</v>
      </c>
      <c r="B2322" s="6" t="s">
        <v>3533</v>
      </c>
      <c r="C2322" s="6" t="s">
        <v>7</v>
      </c>
      <c r="D2322" s="6" t="s">
        <v>8180</v>
      </c>
      <c r="E2322" s="6" t="s">
        <v>13</v>
      </c>
      <c r="F2322" s="6" t="s">
        <v>3515</v>
      </c>
      <c r="G2322" s="6"/>
      <c r="H2322" s="1"/>
      <c r="I2322" s="5"/>
      <c r="J2322" s="5"/>
      <c r="K2322" s="1"/>
      <c r="L2322" s="5"/>
      <c r="M2322" s="5"/>
      <c r="N2322" s="26"/>
      <c r="O2322" s="1"/>
      <c r="P2322" s="1"/>
      <c r="Q2322" s="1"/>
      <c r="R2322" s="1"/>
      <c r="S2322" s="1"/>
      <c r="T2322" s="1"/>
      <c r="U2322" s="1"/>
      <c r="V2322" s="5"/>
      <c r="W2322" s="5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37" t="e">
        <f>BQ2322+BP2322+BO2322+BN2322+BM2322+#REF!+#REF!+BG2322+BF2322+#REF!+BC2322+#REF!+#REF!+AY2322+#REF!+#REF!+#REF!+#REF!+AS2322+#REF!+#REF!+#REF!+#REF!+AM2322+AK2322+#REF!+#REF!+#REF!+AF2322+AD2322+AC2322+AB2322+BL2322+AA2322+Z2322+Y2322+X2322+U2322+T2322+S2322+R2322+Q2322+P2322+O2322+N2322+M2322+L2322+K2322+J2322+I2322+H2322</f>
        <v>#REF!</v>
      </c>
    </row>
    <row r="2323" spans="1:70" hidden="1">
      <c r="A2323" s="6" t="s">
        <v>3534</v>
      </c>
      <c r="B2323" s="6" t="s">
        <v>3535</v>
      </c>
      <c r="C2323" s="6" t="s">
        <v>7</v>
      </c>
      <c r="D2323" s="6" t="s">
        <v>18</v>
      </c>
      <c r="E2323" s="6" t="s">
        <v>360</v>
      </c>
      <c r="F2323" s="6" t="s">
        <v>3515</v>
      </c>
      <c r="G2323" s="6"/>
      <c r="H2323" s="1"/>
      <c r="I2323" s="5"/>
      <c r="J2323" s="5"/>
      <c r="K2323" s="1"/>
      <c r="L2323" s="5"/>
      <c r="M2323" s="5"/>
      <c r="N2323" s="26"/>
      <c r="O2323" s="1"/>
      <c r="P2323" s="1"/>
      <c r="Q2323" s="1"/>
      <c r="R2323" s="1"/>
      <c r="S2323" s="1"/>
      <c r="T2323" s="1"/>
      <c r="U2323" s="1"/>
      <c r="V2323" s="5"/>
      <c r="W2323" s="5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37" t="e">
        <f>BQ2323+BP2323+BO2323+BN2323+BM2323+#REF!+#REF!+BG2323+BF2323+#REF!+BC2323+#REF!+#REF!+AY2323+#REF!+#REF!+#REF!+#REF!+AS2323+#REF!+#REF!+#REF!+#REF!+AM2323+AK2323+#REF!+#REF!+#REF!+AF2323+AD2323+AC2323+AB2323+BL2323+AA2323+Z2323+Y2323+X2323+U2323+T2323+S2323+R2323+Q2323+P2323+O2323+N2323+M2323+L2323+K2323+J2323+I2323+H2323</f>
        <v>#REF!</v>
      </c>
    </row>
    <row r="2324" spans="1:70" hidden="1">
      <c r="A2324" s="7" t="s">
        <v>3536</v>
      </c>
      <c r="B2324" s="7" t="s">
        <v>3537</v>
      </c>
      <c r="C2324" s="7" t="s">
        <v>7</v>
      </c>
      <c r="D2324" s="7" t="s">
        <v>8180</v>
      </c>
      <c r="E2324" s="7" t="s">
        <v>21</v>
      </c>
      <c r="F2324" s="7" t="s">
        <v>3515</v>
      </c>
      <c r="G2324" s="25"/>
      <c r="H2324" s="1"/>
      <c r="I2324" s="5"/>
      <c r="J2324" s="5"/>
      <c r="K2324" s="1"/>
      <c r="L2324" s="5"/>
      <c r="M2324" s="5"/>
      <c r="N2324" s="26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37">
        <f>BQ2324+BP2324+BO2324+BN2324+BM2324+BG2324+BF2324+BC2324+AY2324+AS2324+AM2324+AL2324+AK2324+AF2324+AE2324+AD2324+AC2324+AB2324+++BK2324+BL2324+AA2324+Z2324+Y2324+X2324+V2324+U2324+T2324+S2324+R2324+Q2324+P2324+O2324+N2324+M2324+L2324+K2324+J2324+I2324+H2324+G2324</f>
        <v>0</v>
      </c>
    </row>
    <row r="2325" spans="1:70" hidden="1">
      <c r="A2325" s="6" t="s">
        <v>3538</v>
      </c>
      <c r="B2325" s="6" t="s">
        <v>3539</v>
      </c>
      <c r="C2325" s="6" t="s">
        <v>7</v>
      </c>
      <c r="D2325" s="6" t="s">
        <v>18</v>
      </c>
      <c r="E2325" s="6" t="s">
        <v>13</v>
      </c>
      <c r="F2325" s="6" t="s">
        <v>3515</v>
      </c>
      <c r="G2325" s="6"/>
      <c r="H2325" s="1"/>
      <c r="I2325" s="5"/>
      <c r="J2325" s="5"/>
      <c r="K2325" s="1"/>
      <c r="L2325" s="5"/>
      <c r="M2325" s="5"/>
      <c r="N2325" s="26"/>
      <c r="O2325" s="1"/>
      <c r="P2325" s="1"/>
      <c r="Q2325" s="1"/>
      <c r="R2325" s="1"/>
      <c r="S2325" s="1"/>
      <c r="T2325" s="1"/>
      <c r="U2325" s="1"/>
      <c r="V2325" s="5"/>
      <c r="W2325" s="5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37" t="e">
        <f>BQ2325+BP2325+BO2325+BN2325+BM2325+#REF!+#REF!+BG2325+BF2325+#REF!+BC2325+#REF!+#REF!+AY2325+#REF!+#REF!+#REF!+#REF!+AS2325+#REF!+#REF!+#REF!+#REF!+AM2325+AK2325+#REF!+#REF!+#REF!+AF2325+AD2325+AC2325+AB2325+BL2325+AA2325+Z2325+Y2325+X2325+U2325+T2325+S2325+R2325+Q2325+P2325+O2325+N2325+M2325+L2325+K2325+J2325+I2325+H2325</f>
        <v>#REF!</v>
      </c>
    </row>
    <row r="2326" spans="1:70" hidden="1">
      <c r="A2326" s="6" t="s">
        <v>3540</v>
      </c>
      <c r="B2326" s="6" t="s">
        <v>3541</v>
      </c>
      <c r="C2326" s="6" t="s">
        <v>7</v>
      </c>
      <c r="D2326" s="6" t="s">
        <v>18</v>
      </c>
      <c r="E2326" s="6" t="s">
        <v>360</v>
      </c>
      <c r="F2326" s="6" t="s">
        <v>3515</v>
      </c>
      <c r="G2326" s="6"/>
      <c r="H2326" s="1"/>
      <c r="I2326" s="5"/>
      <c r="J2326" s="5"/>
      <c r="K2326" s="1"/>
      <c r="L2326" s="5"/>
      <c r="M2326" s="5"/>
      <c r="N2326" s="26"/>
      <c r="O2326" s="1"/>
      <c r="P2326" s="1"/>
      <c r="Q2326" s="1"/>
      <c r="R2326" s="1"/>
      <c r="S2326" s="1"/>
      <c r="T2326" s="1"/>
      <c r="U2326" s="1"/>
      <c r="V2326" s="5"/>
      <c r="W2326" s="5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37" t="e">
        <f>BQ2326+BP2326+BO2326+BN2326+BM2326+#REF!+#REF!+BG2326+BF2326+#REF!+BC2326+#REF!+#REF!+AY2326+#REF!+#REF!+#REF!+#REF!+AS2326+#REF!+#REF!+#REF!+#REF!+AM2326+AK2326+#REF!+#REF!+#REF!+AF2326+AD2326+AC2326+AB2326+BL2326+AA2326+Z2326+Y2326+X2326+U2326+T2326+S2326+R2326+Q2326+P2326+O2326+N2326+M2326+L2326+K2326+J2326+I2326+H2326</f>
        <v>#REF!</v>
      </c>
    </row>
    <row r="2327" spans="1:70" hidden="1">
      <c r="A2327" s="6" t="s">
        <v>3726</v>
      </c>
      <c r="B2327" s="6" t="s">
        <v>3727</v>
      </c>
      <c r="C2327" s="6" t="s">
        <v>151</v>
      </c>
      <c r="D2327" s="6"/>
      <c r="E2327" s="6" t="s">
        <v>152</v>
      </c>
      <c r="F2327" s="6" t="s">
        <v>3515</v>
      </c>
      <c r="G2327" s="6"/>
      <c r="H2327" s="1"/>
      <c r="I2327" s="5"/>
      <c r="J2327" s="5"/>
      <c r="K2327" s="1"/>
      <c r="L2327" s="5"/>
      <c r="M2327" s="5"/>
      <c r="N2327" s="26"/>
      <c r="O2327" s="1"/>
      <c r="P2327" s="1"/>
      <c r="Q2327" s="1"/>
      <c r="R2327" s="1"/>
      <c r="S2327" s="1"/>
      <c r="T2327" s="1"/>
      <c r="U2327" s="1"/>
      <c r="V2327" s="5"/>
      <c r="W2327" s="5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37" t="e">
        <f>BQ2327+BP2327+BO2327+BN2327+BM2327+#REF!+#REF!+BG2327+BF2327+#REF!+BC2327+#REF!+#REF!+AY2327+#REF!+#REF!+#REF!+#REF!+AS2327+#REF!+#REF!+#REF!+#REF!+AM2327+AK2327+#REF!+#REF!+#REF!+AF2327+AD2327+AC2327+AB2327+BL2327+AA2327+Z2327+Y2327+X2327+U2327+T2327+S2327+R2327+Q2327+P2327+O2327+N2327+M2327+L2327+K2327+J2327+I2327+H2327</f>
        <v>#REF!</v>
      </c>
    </row>
    <row r="2328" spans="1:70" hidden="1">
      <c r="A2328" s="6" t="s">
        <v>3542</v>
      </c>
      <c r="B2328" s="6" t="s">
        <v>3543</v>
      </c>
      <c r="C2328" s="6" t="s">
        <v>7</v>
      </c>
      <c r="D2328" s="6" t="s">
        <v>8180</v>
      </c>
      <c r="E2328" s="6" t="s">
        <v>13</v>
      </c>
      <c r="F2328" s="6" t="s">
        <v>3515</v>
      </c>
      <c r="G2328" s="6"/>
      <c r="H2328" s="1"/>
      <c r="I2328" s="5"/>
      <c r="J2328" s="5"/>
      <c r="K2328" s="1"/>
      <c r="L2328" s="5"/>
      <c r="M2328" s="5"/>
      <c r="N2328" s="26"/>
      <c r="O2328" s="1"/>
      <c r="P2328" s="1"/>
      <c r="Q2328" s="1"/>
      <c r="R2328" s="1"/>
      <c r="S2328" s="1"/>
      <c r="T2328" s="1"/>
      <c r="U2328" s="1"/>
      <c r="V2328" s="5"/>
      <c r="W2328" s="5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37" t="e">
        <f>BQ2328+BP2328+BO2328+BN2328+BM2328+#REF!+#REF!+BG2328+BF2328+#REF!+BC2328+#REF!+#REF!+AY2328+#REF!+#REF!+#REF!+#REF!+AS2328+#REF!+#REF!+#REF!+#REF!+AM2328+AK2328+#REF!+#REF!+#REF!+AF2328+AD2328+AC2328+AB2328+BL2328+AA2328+Z2328+Y2328+X2328+U2328+T2328+S2328+R2328+Q2328+P2328+O2328+N2328+M2328+L2328+K2328+J2328+I2328+H2328</f>
        <v>#REF!</v>
      </c>
    </row>
    <row r="2329" spans="1:70">
      <c r="A2329" s="7" t="s">
        <v>3544</v>
      </c>
      <c r="B2329" s="7" t="s">
        <v>7431</v>
      </c>
      <c r="C2329" s="7" t="s">
        <v>7</v>
      </c>
      <c r="D2329" s="7" t="s">
        <v>8180</v>
      </c>
      <c r="E2329" s="7" t="s">
        <v>9</v>
      </c>
      <c r="F2329" s="7" t="s">
        <v>3515</v>
      </c>
      <c r="G2329" s="25"/>
      <c r="H2329" s="1"/>
      <c r="I2329" s="5"/>
      <c r="J2329" s="1"/>
      <c r="K2329" s="1"/>
      <c r="L2329" s="5"/>
      <c r="M2329" s="5"/>
      <c r="N2329" s="26"/>
      <c r="O2329" s="1"/>
      <c r="P2329" s="1">
        <f>1000*31.905229</f>
        <v>31905.228999999999</v>
      </c>
      <c r="Q2329" s="1"/>
      <c r="R2329" s="1"/>
      <c r="S2329" s="1"/>
      <c r="T2329" s="1"/>
      <c r="U2329" s="1"/>
      <c r="V2329" s="1"/>
      <c r="W2329" s="1">
        <f>1000*22.0625823983641</f>
        <v>22062.582398364098</v>
      </c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>
        <v>15000</v>
      </c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37">
        <f>BQ2329+BP2329+BO2329+BN2329+BM2329+BG2329+BF2329+BC2329+AY2329+AS2329+AM2329+AL2329+AK2329+AF2329+AE2329+AD2329+AC2329+AB2329+BK2329+BL2329+AA2329+Z2329+Y2329+X2329+V2329+U2329+T2329+S2329+R2329+Q2329+P2329+O2329+N2329+M2329+L2329+K2329+J2329+I2329+H2329+G2329+AX2329+W2329</f>
        <v>68967.811398364094</v>
      </c>
    </row>
    <row r="2330" spans="1:70" hidden="1">
      <c r="A2330" s="6" t="s">
        <v>3546</v>
      </c>
      <c r="B2330" s="6" t="s">
        <v>3547</v>
      </c>
      <c r="C2330" s="6" t="s">
        <v>7</v>
      </c>
      <c r="D2330" s="6" t="s">
        <v>18</v>
      </c>
      <c r="E2330" s="6" t="s">
        <v>31</v>
      </c>
      <c r="F2330" s="6" t="s">
        <v>3515</v>
      </c>
      <c r="G2330" s="6"/>
      <c r="H2330" s="1"/>
      <c r="I2330" s="5"/>
      <c r="J2330" s="5"/>
      <c r="K2330" s="1"/>
      <c r="L2330" s="5"/>
      <c r="M2330" s="5"/>
      <c r="N2330" s="26"/>
      <c r="O2330" s="1"/>
      <c r="P2330" s="1"/>
      <c r="Q2330" s="1"/>
      <c r="R2330" s="1"/>
      <c r="S2330" s="1"/>
      <c r="T2330" s="1"/>
      <c r="U2330" s="1"/>
      <c r="V2330" s="5"/>
      <c r="W2330" s="5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37" t="e">
        <f>BQ2330+BP2330+BO2330+BN2330+BM2330+#REF!+#REF!+BG2330+BF2330+#REF!+BC2330+#REF!+#REF!+AY2330+#REF!+#REF!+#REF!+#REF!+AS2330+#REF!+#REF!+#REF!+#REF!+AM2330+AK2330+#REF!+#REF!+#REF!+AF2330+AD2330+AC2330+AB2330+BL2330+AA2330+Z2330+Y2330+X2330+U2330+T2330+S2330+R2330+Q2330+P2330+O2330+N2330+M2330+L2330+K2330+J2330+I2330+H2330</f>
        <v>#REF!</v>
      </c>
    </row>
    <row r="2331" spans="1:70" hidden="1">
      <c r="A2331" s="6" t="s">
        <v>6861</v>
      </c>
      <c r="B2331" s="6" t="s">
        <v>7923</v>
      </c>
      <c r="C2331" s="6" t="s">
        <v>151</v>
      </c>
      <c r="D2331" s="6"/>
      <c r="E2331" s="6" t="s">
        <v>8186</v>
      </c>
      <c r="F2331" s="6" t="s">
        <v>3515</v>
      </c>
      <c r="G2331" s="6"/>
      <c r="H2331" s="1"/>
      <c r="I2331" s="5"/>
      <c r="J2331" s="5"/>
      <c r="K2331" s="1"/>
      <c r="L2331" s="5"/>
      <c r="M2331" s="5"/>
      <c r="N2331" s="26"/>
      <c r="O2331" s="1"/>
      <c r="P2331" s="1"/>
      <c r="Q2331" s="1"/>
      <c r="R2331" s="1"/>
      <c r="S2331" s="1"/>
      <c r="T2331" s="1"/>
      <c r="U2331" s="1"/>
      <c r="V2331" s="5"/>
      <c r="W2331" s="5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37" t="e">
        <f>BQ2331+BP2331+BO2331+BN2331+BM2331+#REF!+#REF!+BG2331+BF2331+#REF!+BC2331+#REF!+#REF!+AY2331+#REF!+#REF!+#REF!+#REF!+AS2331+#REF!+#REF!+#REF!+#REF!+AM2331+AK2331+#REF!+#REF!+#REF!+AF2331+AD2331+AC2331+AB2331+BL2331+AA2331+Z2331+Y2331+X2331+U2331+T2331+S2331+R2331+Q2331+P2331+O2331+N2331+M2331+L2331+K2331+J2331+I2331+H2331</f>
        <v>#REF!</v>
      </c>
    </row>
    <row r="2332" spans="1:70" hidden="1">
      <c r="A2332" s="6" t="s">
        <v>7259</v>
      </c>
      <c r="B2332" s="6" t="s">
        <v>7494</v>
      </c>
      <c r="C2332" s="6" t="s">
        <v>7</v>
      </c>
      <c r="D2332" s="6" t="s">
        <v>67</v>
      </c>
      <c r="E2332" s="6" t="s">
        <v>8204</v>
      </c>
      <c r="F2332" s="6" t="s">
        <v>3515</v>
      </c>
      <c r="G2332" s="6"/>
      <c r="H2332" s="1"/>
      <c r="I2332" s="5"/>
      <c r="J2332" s="5"/>
      <c r="K2332" s="1"/>
      <c r="L2332" s="5"/>
      <c r="M2332" s="5"/>
      <c r="N2332" s="26"/>
      <c r="O2332" s="1"/>
      <c r="P2332" s="1"/>
      <c r="Q2332" s="1"/>
      <c r="R2332" s="1"/>
      <c r="S2332" s="1"/>
      <c r="T2332" s="1"/>
      <c r="U2332" s="1"/>
      <c r="V2332" s="5"/>
      <c r="W2332" s="5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37" t="e">
        <f>BQ2332+BP2332+BO2332+BN2332+BM2332+#REF!+#REF!+BG2332+BF2332+#REF!+BC2332+#REF!+#REF!+AY2332+#REF!+#REF!+#REF!+#REF!+AS2332+#REF!+#REF!+#REF!+#REF!+AM2332+AK2332+#REF!+#REF!+#REF!+AF2332+AD2332+AC2332+AB2332+BL2332+AA2332+Z2332+Y2332+X2332+U2332+T2332+S2332+R2332+Q2332+P2332+O2332+N2332+M2332+L2332+K2332+J2332+I2332+H2332</f>
        <v>#REF!</v>
      </c>
    </row>
    <row r="2333" spans="1:70" hidden="1">
      <c r="A2333" s="6" t="s">
        <v>3548</v>
      </c>
      <c r="B2333" s="6" t="s">
        <v>3549</v>
      </c>
      <c r="C2333" s="6" t="s">
        <v>7</v>
      </c>
      <c r="D2333" s="6" t="s">
        <v>67</v>
      </c>
      <c r="E2333" s="6" t="s">
        <v>67</v>
      </c>
      <c r="F2333" s="6" t="s">
        <v>3515</v>
      </c>
      <c r="G2333" s="6"/>
      <c r="H2333" s="1"/>
      <c r="I2333" s="5"/>
      <c r="J2333" s="5"/>
      <c r="K2333" s="1"/>
      <c r="L2333" s="5"/>
      <c r="M2333" s="5"/>
      <c r="N2333" s="26"/>
      <c r="O2333" s="1"/>
      <c r="P2333" s="1"/>
      <c r="Q2333" s="1"/>
      <c r="R2333" s="1"/>
      <c r="S2333" s="1"/>
      <c r="T2333" s="1"/>
      <c r="U2333" s="1"/>
      <c r="V2333" s="5"/>
      <c r="W2333" s="5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37" t="e">
        <f>BQ2333+BP2333+BO2333+BN2333+BM2333+#REF!+#REF!+BG2333+BF2333+#REF!+BC2333+#REF!+#REF!+AY2333+#REF!+#REF!+#REF!+#REF!+AS2333+#REF!+#REF!+#REF!+#REF!+AM2333+AK2333+#REF!+#REF!+#REF!+AF2333+AD2333+AC2333+AB2333+BL2333+AA2333+Z2333+Y2333+X2333+U2333+T2333+S2333+R2333+Q2333+P2333+O2333+N2333+M2333+L2333+K2333+J2333+I2333+H2333</f>
        <v>#REF!</v>
      </c>
    </row>
    <row r="2334" spans="1:70" hidden="1">
      <c r="A2334" s="6" t="s">
        <v>3550</v>
      </c>
      <c r="B2334" s="6" t="s">
        <v>3551</v>
      </c>
      <c r="C2334" s="6" t="s">
        <v>7</v>
      </c>
      <c r="D2334" s="6" t="s">
        <v>67</v>
      </c>
      <c r="E2334" s="6" t="s">
        <v>67</v>
      </c>
      <c r="F2334" s="6" t="s">
        <v>3515</v>
      </c>
      <c r="G2334" s="6"/>
      <c r="H2334" s="1"/>
      <c r="I2334" s="5"/>
      <c r="J2334" s="5"/>
      <c r="K2334" s="1"/>
      <c r="L2334" s="5"/>
      <c r="M2334" s="5"/>
      <c r="N2334" s="26"/>
      <c r="O2334" s="1"/>
      <c r="P2334" s="1"/>
      <c r="Q2334" s="1"/>
      <c r="R2334" s="1"/>
      <c r="S2334" s="1"/>
      <c r="T2334" s="1"/>
      <c r="U2334" s="1"/>
      <c r="V2334" s="5"/>
      <c r="W2334" s="5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37" t="e">
        <f>BQ2334+BP2334+BO2334+BN2334+BM2334+#REF!+#REF!+BG2334+BF2334+#REF!+BC2334+#REF!+#REF!+AY2334+#REF!+#REF!+#REF!+#REF!+AS2334+#REF!+#REF!+#REF!+#REF!+AM2334+AK2334+#REF!+#REF!+#REF!+AF2334+AD2334+AC2334+AB2334+BL2334+AA2334+Z2334+Y2334+X2334+U2334+T2334+S2334+R2334+Q2334+P2334+O2334+N2334+M2334+L2334+K2334+J2334+I2334+H2334</f>
        <v>#REF!</v>
      </c>
    </row>
    <row r="2335" spans="1:70" hidden="1">
      <c r="A2335" s="6" t="s">
        <v>3552</v>
      </c>
      <c r="B2335" s="6" t="s">
        <v>3553</v>
      </c>
      <c r="C2335" s="6" t="s">
        <v>7</v>
      </c>
      <c r="D2335" s="6" t="s">
        <v>67</v>
      </c>
      <c r="E2335" s="6" t="s">
        <v>67</v>
      </c>
      <c r="F2335" s="6" t="s">
        <v>3515</v>
      </c>
      <c r="G2335" s="6"/>
      <c r="H2335" s="1"/>
      <c r="I2335" s="5"/>
      <c r="J2335" s="5"/>
      <c r="K2335" s="1"/>
      <c r="L2335" s="5"/>
      <c r="M2335" s="5"/>
      <c r="N2335" s="26"/>
      <c r="O2335" s="1"/>
      <c r="P2335" s="1"/>
      <c r="Q2335" s="1"/>
      <c r="R2335" s="1"/>
      <c r="S2335" s="1"/>
      <c r="T2335" s="1"/>
      <c r="U2335" s="1"/>
      <c r="V2335" s="5"/>
      <c r="W2335" s="5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37" t="e">
        <f>BQ2335+BP2335+BO2335+BN2335+BM2335+#REF!+#REF!+BG2335+BF2335+#REF!+BC2335+#REF!+#REF!+AY2335+#REF!+#REF!+#REF!+#REF!+AS2335+#REF!+#REF!+#REF!+#REF!+AM2335+AK2335+#REF!+#REF!+#REF!+AF2335+AD2335+AC2335+AB2335+BL2335+AA2335+Z2335+Y2335+X2335+U2335+T2335+S2335+R2335+Q2335+P2335+O2335+N2335+M2335+L2335+K2335+J2335+I2335+H2335</f>
        <v>#REF!</v>
      </c>
    </row>
    <row r="2336" spans="1:70" hidden="1">
      <c r="A2336" s="6" t="s">
        <v>3728</v>
      </c>
      <c r="B2336" s="6" t="s">
        <v>3729</v>
      </c>
      <c r="C2336" s="6" t="s">
        <v>151</v>
      </c>
      <c r="D2336" s="6"/>
      <c r="E2336" s="6" t="s">
        <v>152</v>
      </c>
      <c r="F2336" s="6" t="s">
        <v>3515</v>
      </c>
      <c r="G2336" s="6"/>
      <c r="H2336" s="1"/>
      <c r="I2336" s="5"/>
      <c r="J2336" s="5"/>
      <c r="K2336" s="1"/>
      <c r="L2336" s="5"/>
      <c r="M2336" s="5"/>
      <c r="N2336" s="26"/>
      <c r="O2336" s="1"/>
      <c r="P2336" s="1"/>
      <c r="Q2336" s="1"/>
      <c r="R2336" s="1"/>
      <c r="S2336" s="1"/>
      <c r="T2336" s="1"/>
      <c r="U2336" s="1"/>
      <c r="V2336" s="5"/>
      <c r="W2336" s="5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37" t="e">
        <f>BQ2336+BP2336+BO2336+BN2336+BM2336+#REF!+#REF!+BG2336+BF2336+#REF!+BC2336+#REF!+#REF!+AY2336+#REF!+#REF!+#REF!+#REF!+AS2336+#REF!+#REF!+#REF!+#REF!+AM2336+AK2336+#REF!+#REF!+#REF!+AF2336+AD2336+AC2336+AB2336+BL2336+AA2336+Z2336+Y2336+X2336+U2336+T2336+S2336+R2336+Q2336+P2336+O2336+N2336+M2336+L2336+K2336+J2336+I2336+H2336</f>
        <v>#REF!</v>
      </c>
    </row>
    <row r="2337" spans="1:70" hidden="1">
      <c r="A2337" s="6" t="s">
        <v>3554</v>
      </c>
      <c r="B2337" s="6" t="s">
        <v>3555</v>
      </c>
      <c r="C2337" s="6" t="s">
        <v>7</v>
      </c>
      <c r="D2337" s="6" t="s">
        <v>67</v>
      </c>
      <c r="E2337" s="6" t="s">
        <v>67</v>
      </c>
      <c r="F2337" s="6" t="s">
        <v>3515</v>
      </c>
      <c r="G2337" s="6"/>
      <c r="H2337" s="1"/>
      <c r="I2337" s="5"/>
      <c r="J2337" s="5"/>
      <c r="K2337" s="1"/>
      <c r="L2337" s="5"/>
      <c r="M2337" s="5"/>
      <c r="N2337" s="26"/>
      <c r="O2337" s="1"/>
      <c r="P2337" s="1"/>
      <c r="Q2337" s="1"/>
      <c r="R2337" s="1"/>
      <c r="S2337" s="1"/>
      <c r="T2337" s="1"/>
      <c r="U2337" s="1"/>
      <c r="V2337" s="5"/>
      <c r="W2337" s="5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37" t="e">
        <f>BQ2337+BP2337+BO2337+BN2337+BM2337+#REF!+#REF!+BG2337+BF2337+#REF!+BC2337+#REF!+#REF!+AY2337+#REF!+#REF!+#REF!+#REF!+AS2337+#REF!+#REF!+#REF!+#REF!+AM2337+AK2337+#REF!+#REF!+#REF!+AF2337+AD2337+AC2337+AB2337+BL2337+AA2337+Z2337+Y2337+X2337+U2337+T2337+S2337+R2337+Q2337+P2337+O2337+N2337+M2337+L2337+K2337+J2337+I2337+H2337</f>
        <v>#REF!</v>
      </c>
    </row>
    <row r="2338" spans="1:70" hidden="1">
      <c r="A2338" s="6" t="s">
        <v>3556</v>
      </c>
      <c r="B2338" s="6" t="s">
        <v>3557</v>
      </c>
      <c r="C2338" s="6" t="s">
        <v>7</v>
      </c>
      <c r="D2338" s="6" t="s">
        <v>67</v>
      </c>
      <c r="E2338" s="6" t="s">
        <v>67</v>
      </c>
      <c r="F2338" s="6" t="s">
        <v>3515</v>
      </c>
      <c r="G2338" s="6"/>
      <c r="H2338" s="1"/>
      <c r="I2338" s="5"/>
      <c r="J2338" s="5"/>
      <c r="K2338" s="1"/>
      <c r="L2338" s="5"/>
      <c r="M2338" s="5"/>
      <c r="N2338" s="26"/>
      <c r="O2338" s="1"/>
      <c r="P2338" s="1"/>
      <c r="Q2338" s="1"/>
      <c r="R2338" s="1"/>
      <c r="S2338" s="1"/>
      <c r="T2338" s="1"/>
      <c r="U2338" s="1"/>
      <c r="V2338" s="5"/>
      <c r="W2338" s="5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37" t="e">
        <f>BQ2338+BP2338+BO2338+BN2338+BM2338+#REF!+#REF!+BG2338+BF2338+#REF!+BC2338+#REF!+#REF!+AY2338+#REF!+#REF!+#REF!+#REF!+AS2338+#REF!+#REF!+#REF!+#REF!+AM2338+AK2338+#REF!+#REF!+#REF!+AF2338+AD2338+AC2338+AB2338+BL2338+AA2338+Z2338+Y2338+X2338+U2338+T2338+S2338+R2338+Q2338+P2338+O2338+N2338+M2338+L2338+K2338+J2338+I2338+H2338</f>
        <v>#REF!</v>
      </c>
    </row>
    <row r="2339" spans="1:70" hidden="1">
      <c r="A2339" s="6" t="s">
        <v>3558</v>
      </c>
      <c r="B2339" s="6" t="s">
        <v>3559</v>
      </c>
      <c r="C2339" s="6" t="s">
        <v>7</v>
      </c>
      <c r="D2339" s="6" t="s">
        <v>67</v>
      </c>
      <c r="E2339" s="6" t="s">
        <v>67</v>
      </c>
      <c r="F2339" s="6" t="s">
        <v>3515</v>
      </c>
      <c r="G2339" s="6"/>
      <c r="H2339" s="1"/>
      <c r="I2339" s="5"/>
      <c r="J2339" s="5"/>
      <c r="K2339" s="1"/>
      <c r="L2339" s="5"/>
      <c r="M2339" s="5"/>
      <c r="N2339" s="26"/>
      <c r="O2339" s="1"/>
      <c r="P2339" s="1"/>
      <c r="Q2339" s="1"/>
      <c r="R2339" s="1"/>
      <c r="S2339" s="1"/>
      <c r="T2339" s="1"/>
      <c r="U2339" s="1"/>
      <c r="V2339" s="5"/>
      <c r="W2339" s="5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37" t="e">
        <f>BQ2339+BP2339+BO2339+BN2339+BM2339+#REF!+#REF!+BG2339+BF2339+#REF!+BC2339+#REF!+#REF!+AY2339+#REF!+#REF!+#REF!+#REF!+AS2339+#REF!+#REF!+#REF!+#REF!+AM2339+AK2339+#REF!+#REF!+#REF!+AF2339+AD2339+AC2339+AB2339+BL2339+AA2339+Z2339+Y2339+X2339+U2339+T2339+S2339+R2339+Q2339+P2339+O2339+N2339+M2339+L2339+K2339+J2339+I2339+H2339</f>
        <v>#REF!</v>
      </c>
    </row>
    <row r="2340" spans="1:70" hidden="1">
      <c r="A2340" s="6" t="s">
        <v>3560</v>
      </c>
      <c r="B2340" s="6" t="s">
        <v>3561</v>
      </c>
      <c r="C2340" s="6" t="s">
        <v>7</v>
      </c>
      <c r="D2340" s="6" t="s">
        <v>18</v>
      </c>
      <c r="E2340" s="6" t="s">
        <v>13</v>
      </c>
      <c r="F2340" s="6" t="s">
        <v>3515</v>
      </c>
      <c r="G2340" s="6"/>
      <c r="H2340" s="1"/>
      <c r="I2340" s="5"/>
      <c r="J2340" s="5"/>
      <c r="K2340" s="1"/>
      <c r="L2340" s="5"/>
      <c r="M2340" s="5"/>
      <c r="N2340" s="26"/>
      <c r="O2340" s="1"/>
      <c r="P2340" s="1"/>
      <c r="Q2340" s="1"/>
      <c r="R2340" s="1"/>
      <c r="S2340" s="1"/>
      <c r="T2340" s="1"/>
      <c r="U2340" s="1"/>
      <c r="V2340" s="5"/>
      <c r="W2340" s="5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37" t="e">
        <f>BQ2340+BP2340+BO2340+BN2340+BM2340+#REF!+#REF!+BG2340+BF2340+#REF!+BC2340+#REF!+#REF!+AY2340+#REF!+#REF!+#REF!+#REF!+AS2340+#REF!+#REF!+#REF!+#REF!+AM2340+AK2340+#REF!+#REF!+#REF!+AF2340+AD2340+AC2340+AB2340+BL2340+AA2340+Z2340+Y2340+X2340+U2340+T2340+S2340+R2340+Q2340+P2340+O2340+N2340+M2340+L2340+K2340+J2340+I2340+H2340</f>
        <v>#REF!</v>
      </c>
    </row>
    <row r="2341" spans="1:70" hidden="1">
      <c r="A2341" s="6" t="s">
        <v>7260</v>
      </c>
      <c r="B2341" s="6" t="s">
        <v>7495</v>
      </c>
      <c r="C2341" s="6" t="s">
        <v>7</v>
      </c>
      <c r="D2341" s="6" t="s">
        <v>67</v>
      </c>
      <c r="E2341" s="6" t="s">
        <v>8204</v>
      </c>
      <c r="F2341" s="6" t="s">
        <v>3515</v>
      </c>
      <c r="G2341" s="6"/>
      <c r="H2341" s="1"/>
      <c r="I2341" s="5"/>
      <c r="J2341" s="5"/>
      <c r="K2341" s="1"/>
      <c r="L2341" s="5"/>
      <c r="M2341" s="5"/>
      <c r="N2341" s="26"/>
      <c r="O2341" s="1"/>
      <c r="P2341" s="1"/>
      <c r="Q2341" s="1"/>
      <c r="R2341" s="1"/>
      <c r="S2341" s="1"/>
      <c r="T2341" s="1"/>
      <c r="U2341" s="1"/>
      <c r="V2341" s="5"/>
      <c r="W2341" s="5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37" t="e">
        <f>BQ2341+BP2341+BO2341+BN2341+BM2341+#REF!+#REF!+BG2341+BF2341+#REF!+BC2341+#REF!+#REF!+AY2341+#REF!+#REF!+#REF!+#REF!+AS2341+#REF!+#REF!+#REF!+#REF!+AM2341+AK2341+#REF!+#REF!+#REF!+AF2341+AD2341+AC2341+AB2341+BL2341+AA2341+Z2341+Y2341+X2341+U2341+T2341+S2341+R2341+Q2341+P2341+O2341+N2341+M2341+L2341+K2341+J2341+I2341+H2341</f>
        <v>#REF!</v>
      </c>
    </row>
    <row r="2342" spans="1:70" hidden="1">
      <c r="A2342" s="6" t="s">
        <v>3730</v>
      </c>
      <c r="B2342" s="6" t="s">
        <v>3731</v>
      </c>
      <c r="C2342" s="6" t="s">
        <v>151</v>
      </c>
      <c r="D2342" s="6"/>
      <c r="E2342" s="6" t="s">
        <v>152</v>
      </c>
      <c r="F2342" s="6" t="s">
        <v>3515</v>
      </c>
      <c r="G2342" s="6"/>
      <c r="H2342" s="1"/>
      <c r="I2342" s="5"/>
      <c r="J2342" s="1"/>
      <c r="K2342" s="1"/>
      <c r="L2342" s="5"/>
      <c r="M2342" s="5"/>
      <c r="N2342" s="26"/>
      <c r="O2342" s="1"/>
      <c r="P2342" s="1"/>
      <c r="Q2342" s="1"/>
      <c r="R2342" s="1"/>
      <c r="S2342" s="1"/>
      <c r="T2342" s="1"/>
      <c r="U2342" s="1"/>
      <c r="V2342" s="5"/>
      <c r="W2342" s="5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37" t="e">
        <f>BQ2342+BP2342+BO2342+BN2342+BM2342+#REF!+#REF!+BG2342+BF2342+#REF!+BC2342+#REF!+#REF!+AY2342+#REF!+#REF!+#REF!+#REF!+AS2342+#REF!+#REF!+#REF!+#REF!+AM2342+AK2342+#REF!+#REF!+#REF!+AF2342+AD2342+AC2342+AB2342+BL2342+AA2342+Z2342+Y2342+X2342+U2342+T2342+S2342+R2342+Q2342+P2342+O2342+N2342+M2342+L2342+K2342+J2342+I2342+H2342</f>
        <v>#REF!</v>
      </c>
    </row>
    <row r="2343" spans="1:70" hidden="1">
      <c r="A2343" s="6" t="s">
        <v>3562</v>
      </c>
      <c r="B2343" s="6" t="s">
        <v>3563</v>
      </c>
      <c r="C2343" s="6" t="s">
        <v>7</v>
      </c>
      <c r="D2343" s="6" t="s">
        <v>67</v>
      </c>
      <c r="E2343" s="6" t="s">
        <v>67</v>
      </c>
      <c r="F2343" s="6" t="s">
        <v>3515</v>
      </c>
      <c r="G2343" s="6"/>
      <c r="H2343" s="1"/>
      <c r="I2343" s="5"/>
      <c r="J2343" s="5"/>
      <c r="K2343" s="1"/>
      <c r="L2343" s="5"/>
      <c r="M2343" s="5"/>
      <c r="N2343" s="26"/>
      <c r="O2343" s="1"/>
      <c r="P2343" s="1"/>
      <c r="Q2343" s="1"/>
      <c r="R2343" s="1"/>
      <c r="S2343" s="1"/>
      <c r="T2343" s="1"/>
      <c r="U2343" s="1"/>
      <c r="V2343" s="5"/>
      <c r="W2343" s="5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37" t="e">
        <f>BQ2343+BP2343+BO2343+BN2343+BM2343+#REF!+#REF!+BG2343+BF2343+#REF!+BC2343+#REF!+#REF!+AY2343+#REF!+#REF!+#REF!+#REF!+AS2343+#REF!+#REF!+#REF!+#REF!+AM2343+AK2343+#REF!+#REF!+#REF!+AF2343+AD2343+AC2343+AB2343+BL2343+AA2343+Z2343+Y2343+X2343+U2343+T2343+S2343+R2343+Q2343+P2343+O2343+N2343+M2343+L2343+K2343+J2343+I2343+H2343</f>
        <v>#REF!</v>
      </c>
    </row>
    <row r="2344" spans="1:70" hidden="1">
      <c r="A2344" s="6" t="s">
        <v>3564</v>
      </c>
      <c r="B2344" s="6" t="s">
        <v>3565</v>
      </c>
      <c r="C2344" s="6" t="s">
        <v>7</v>
      </c>
      <c r="D2344" s="6" t="s">
        <v>67</v>
      </c>
      <c r="E2344" s="6" t="s">
        <v>67</v>
      </c>
      <c r="F2344" s="6" t="s">
        <v>3515</v>
      </c>
      <c r="G2344" s="6"/>
      <c r="H2344" s="1"/>
      <c r="I2344" s="5"/>
      <c r="J2344" s="5"/>
      <c r="K2344" s="1"/>
      <c r="L2344" s="5"/>
      <c r="M2344" s="5"/>
      <c r="N2344" s="26"/>
      <c r="O2344" s="1"/>
      <c r="P2344" s="1"/>
      <c r="Q2344" s="1"/>
      <c r="R2344" s="1"/>
      <c r="S2344" s="1"/>
      <c r="T2344" s="1"/>
      <c r="U2344" s="1"/>
      <c r="V2344" s="5"/>
      <c r="W2344" s="5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37" t="e">
        <f>BQ2344+BP2344+BO2344+BN2344+BM2344+#REF!+#REF!+BG2344+BF2344+#REF!+BC2344+#REF!+#REF!+AY2344+#REF!+#REF!+#REF!+#REF!+AS2344+#REF!+#REF!+#REF!+#REF!+AM2344+AK2344+#REF!+#REF!+#REF!+AF2344+AD2344+AC2344+AB2344+BL2344+AA2344+Z2344+Y2344+X2344+U2344+T2344+S2344+R2344+Q2344+P2344+O2344+N2344+M2344+L2344+K2344+J2344+I2344+H2344</f>
        <v>#REF!</v>
      </c>
    </row>
    <row r="2345" spans="1:70" hidden="1">
      <c r="A2345" s="6" t="s">
        <v>3732</v>
      </c>
      <c r="B2345" s="6" t="s">
        <v>3733</v>
      </c>
      <c r="C2345" s="6" t="s">
        <v>151</v>
      </c>
      <c r="D2345" s="6"/>
      <c r="E2345" s="6" t="s">
        <v>152</v>
      </c>
      <c r="F2345" s="6" t="s">
        <v>3515</v>
      </c>
      <c r="G2345" s="6"/>
      <c r="H2345" s="1"/>
      <c r="I2345" s="5"/>
      <c r="J2345" s="5"/>
      <c r="K2345" s="1"/>
      <c r="L2345" s="5"/>
      <c r="M2345" s="5"/>
      <c r="N2345" s="26"/>
      <c r="O2345" s="1"/>
      <c r="P2345" s="1"/>
      <c r="Q2345" s="1"/>
      <c r="R2345" s="1"/>
      <c r="S2345" s="1"/>
      <c r="T2345" s="1"/>
      <c r="U2345" s="1"/>
      <c r="V2345" s="5"/>
      <c r="W2345" s="5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37" t="e">
        <f>BQ2345+BP2345+BO2345+BN2345+BM2345+#REF!+#REF!+BG2345+BF2345+#REF!+BC2345+#REF!+#REF!+AY2345+#REF!+#REF!+#REF!+#REF!+AS2345+#REF!+#REF!+#REF!+#REF!+AM2345+AK2345+#REF!+#REF!+#REF!+AF2345+AD2345+AC2345+AB2345+BL2345+AA2345+Z2345+Y2345+X2345+U2345+T2345+S2345+R2345+Q2345+P2345+O2345+N2345+M2345+L2345+K2345+J2345+I2345+H2345</f>
        <v>#REF!</v>
      </c>
    </row>
    <row r="2346" spans="1:70" hidden="1">
      <c r="A2346" s="6" t="s">
        <v>3566</v>
      </c>
      <c r="B2346" s="6" t="s">
        <v>3567</v>
      </c>
      <c r="C2346" s="6" t="s">
        <v>7</v>
      </c>
      <c r="D2346" s="6" t="s">
        <v>67</v>
      </c>
      <c r="E2346" s="6" t="s">
        <v>67</v>
      </c>
      <c r="F2346" s="6" t="s">
        <v>3515</v>
      </c>
      <c r="G2346" s="6"/>
      <c r="H2346" s="1"/>
      <c r="I2346" s="5"/>
      <c r="J2346" s="5"/>
      <c r="K2346" s="1"/>
      <c r="L2346" s="5"/>
      <c r="M2346" s="5"/>
      <c r="N2346" s="26"/>
      <c r="O2346" s="1"/>
      <c r="P2346" s="1"/>
      <c r="Q2346" s="1"/>
      <c r="R2346" s="1"/>
      <c r="S2346" s="1"/>
      <c r="T2346" s="1"/>
      <c r="U2346" s="1"/>
      <c r="V2346" s="5"/>
      <c r="W2346" s="5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37" t="e">
        <f>BQ2346+BP2346+BO2346+BN2346+BM2346+#REF!+#REF!+BG2346+BF2346+#REF!+BC2346+#REF!+#REF!+AY2346+#REF!+#REF!+#REF!+#REF!+AS2346+#REF!+#REF!+#REF!+#REF!+AM2346+AK2346+#REF!+#REF!+#REF!+AF2346+AD2346+AC2346+AB2346+BL2346+AA2346+Z2346+Y2346+X2346+U2346+T2346+S2346+R2346+Q2346+P2346+O2346+N2346+M2346+L2346+K2346+J2346+I2346+H2346</f>
        <v>#REF!</v>
      </c>
    </row>
    <row r="2347" spans="1:70" hidden="1">
      <c r="A2347" s="6" t="s">
        <v>3734</v>
      </c>
      <c r="B2347" s="6" t="s">
        <v>3735</v>
      </c>
      <c r="C2347" s="6" t="s">
        <v>151</v>
      </c>
      <c r="D2347" s="6"/>
      <c r="E2347" s="6" t="s">
        <v>152</v>
      </c>
      <c r="F2347" s="6" t="s">
        <v>3515</v>
      </c>
      <c r="G2347" s="6"/>
      <c r="H2347" s="1"/>
      <c r="I2347" s="5"/>
      <c r="J2347" s="5"/>
      <c r="K2347" s="1"/>
      <c r="L2347" s="5"/>
      <c r="M2347" s="5"/>
      <c r="N2347" s="26"/>
      <c r="O2347" s="1"/>
      <c r="P2347" s="1"/>
      <c r="Q2347" s="1"/>
      <c r="R2347" s="1"/>
      <c r="S2347" s="1"/>
      <c r="T2347" s="1"/>
      <c r="U2347" s="1"/>
      <c r="V2347" s="5"/>
      <c r="W2347" s="5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37" t="e">
        <f>BQ2347+BP2347+BO2347+BN2347+BM2347+#REF!+#REF!+BG2347+BF2347+#REF!+BC2347+#REF!+#REF!+AY2347+#REF!+#REF!+#REF!+#REF!+AS2347+#REF!+#REF!+#REF!+#REF!+AM2347+AK2347+#REF!+#REF!+#REF!+AF2347+AD2347+AC2347+AB2347+BL2347+AA2347+Z2347+Y2347+X2347+U2347+T2347+S2347+R2347+Q2347+P2347+O2347+N2347+M2347+L2347+K2347+J2347+I2347+H2347</f>
        <v>#REF!</v>
      </c>
    </row>
    <row r="2348" spans="1:70" hidden="1">
      <c r="A2348" s="6" t="s">
        <v>3568</v>
      </c>
      <c r="B2348" s="6" t="s">
        <v>3569</v>
      </c>
      <c r="C2348" s="6" t="s">
        <v>7</v>
      </c>
      <c r="D2348" s="6" t="s">
        <v>18</v>
      </c>
      <c r="E2348" s="6" t="s">
        <v>31</v>
      </c>
      <c r="F2348" s="6" t="s">
        <v>3515</v>
      </c>
      <c r="G2348" s="6"/>
      <c r="H2348" s="1"/>
      <c r="I2348" s="1"/>
      <c r="J2348" s="5"/>
      <c r="K2348" s="1"/>
      <c r="L2348" s="5"/>
      <c r="M2348" s="1"/>
      <c r="N2348" s="26"/>
      <c r="O2348" s="1"/>
      <c r="P2348" s="1"/>
      <c r="Q2348" s="1"/>
      <c r="R2348" s="1"/>
      <c r="S2348" s="1"/>
      <c r="T2348" s="1"/>
      <c r="U2348" s="1"/>
      <c r="V2348" s="5"/>
      <c r="W2348" s="5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37" t="e">
        <f>BQ2348+BP2348+BO2348+BN2348+BM2348+#REF!+#REF!+BG2348+BF2348+#REF!+BC2348+#REF!+#REF!+AY2348+#REF!+#REF!+#REF!+#REF!+AS2348+#REF!+#REF!+#REF!+#REF!+AM2348+AK2348+#REF!+#REF!+#REF!+AF2348+AD2348+AC2348+AB2348+BL2348+AA2348+Z2348+Y2348+X2348+U2348+T2348+S2348+R2348+Q2348+P2348+O2348+N2348+M2348+L2348+K2348+J2348+I2348+H2348</f>
        <v>#REF!</v>
      </c>
    </row>
    <row r="2349" spans="1:70" hidden="1">
      <c r="A2349" s="6" t="s">
        <v>3736</v>
      </c>
      <c r="B2349" s="6" t="s">
        <v>3737</v>
      </c>
      <c r="C2349" s="6" t="s">
        <v>151</v>
      </c>
      <c r="D2349" s="6"/>
      <c r="E2349" s="6" t="s">
        <v>152</v>
      </c>
      <c r="F2349" s="6" t="s">
        <v>3515</v>
      </c>
      <c r="G2349" s="6"/>
      <c r="H2349" s="1"/>
      <c r="I2349" s="5"/>
      <c r="J2349" s="5"/>
      <c r="K2349" s="1"/>
      <c r="L2349" s="5"/>
      <c r="M2349" s="5"/>
      <c r="N2349" s="26"/>
      <c r="O2349" s="1"/>
      <c r="P2349" s="1"/>
      <c r="Q2349" s="1"/>
      <c r="R2349" s="1"/>
      <c r="S2349" s="1"/>
      <c r="T2349" s="1"/>
      <c r="U2349" s="1"/>
      <c r="V2349" s="5"/>
      <c r="W2349" s="5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37" t="e">
        <f>BQ2349+BP2349+BO2349+BN2349+BM2349+#REF!+#REF!+BG2349+BF2349+#REF!+BC2349+#REF!+#REF!+AY2349+#REF!+#REF!+#REF!+#REF!+AS2349+#REF!+#REF!+#REF!+#REF!+AM2349+AK2349+#REF!+#REF!+#REF!+AF2349+AD2349+AC2349+AB2349+BL2349+AA2349+Z2349+Y2349+X2349+U2349+T2349+S2349+R2349+Q2349+P2349+O2349+N2349+M2349+L2349+K2349+J2349+I2349+H2349</f>
        <v>#REF!</v>
      </c>
    </row>
    <row r="2350" spans="1:70" hidden="1">
      <c r="A2350" s="7" t="s">
        <v>3570</v>
      </c>
      <c r="B2350" s="7" t="s">
        <v>3571</v>
      </c>
      <c r="C2350" s="7" t="s">
        <v>7</v>
      </c>
      <c r="D2350" s="7" t="s">
        <v>8180</v>
      </c>
      <c r="E2350" s="7" t="s">
        <v>21</v>
      </c>
      <c r="F2350" s="7" t="s">
        <v>3515</v>
      </c>
      <c r="G2350" s="25"/>
      <c r="H2350" s="1"/>
      <c r="I2350" s="5"/>
      <c r="J2350" s="5"/>
      <c r="K2350" s="1"/>
      <c r="L2350" s="5"/>
      <c r="M2350" s="5"/>
      <c r="N2350" s="26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37">
        <f>BQ2350+BP2350+BO2350+BN2350+BM2350+BG2350+BF2350+BC2350+AY2350+AS2350+AM2350+AL2350+AK2350+AF2350+AE2350+AD2350+AC2350+AB2350+++BK2350+BL2350+AA2350+Z2350+Y2350+X2350+V2350+U2350+T2350+S2350+R2350+Q2350+P2350+O2350+N2350+M2350+L2350+K2350+J2350+I2350+H2350+G2350</f>
        <v>0</v>
      </c>
    </row>
    <row r="2351" spans="1:70" hidden="1">
      <c r="A2351" s="6" t="s">
        <v>3572</v>
      </c>
      <c r="B2351" s="6" t="s">
        <v>3573</v>
      </c>
      <c r="C2351" s="6" t="s">
        <v>7</v>
      </c>
      <c r="D2351" s="6" t="s">
        <v>8180</v>
      </c>
      <c r="E2351" s="6" t="s">
        <v>13</v>
      </c>
      <c r="F2351" s="6" t="s">
        <v>3515</v>
      </c>
      <c r="G2351" s="6"/>
      <c r="H2351" s="1"/>
      <c r="I2351" s="5"/>
      <c r="J2351" s="5"/>
      <c r="K2351" s="1"/>
      <c r="L2351" s="5"/>
      <c r="M2351" s="5"/>
      <c r="N2351" s="26"/>
      <c r="O2351" s="1"/>
      <c r="P2351" s="1"/>
      <c r="Q2351" s="1"/>
      <c r="R2351" s="1"/>
      <c r="S2351" s="1"/>
      <c r="T2351" s="1"/>
      <c r="U2351" s="1"/>
      <c r="V2351" s="5"/>
      <c r="W2351" s="5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37" t="e">
        <f>BQ2351+BP2351+BO2351+BN2351+BM2351+#REF!+#REF!+BG2351+BF2351+#REF!+BC2351+#REF!+#REF!+AY2351+#REF!+#REF!+#REF!+#REF!+AS2351+#REF!+#REF!+#REF!+#REF!+AM2351+AK2351+#REF!+#REF!+#REF!+AF2351+AD2351+AC2351+AB2351+BL2351+AA2351+Z2351+Y2351+X2351+U2351+T2351+S2351+R2351+Q2351+P2351+O2351+N2351+M2351+L2351+K2351+J2351+I2351+H2351</f>
        <v>#REF!</v>
      </c>
    </row>
    <row r="2352" spans="1:70">
      <c r="A2352" s="7" t="s">
        <v>7230</v>
      </c>
      <c r="B2352" s="7" t="s">
        <v>3545</v>
      </c>
      <c r="C2352" s="7" t="s">
        <v>7</v>
      </c>
      <c r="D2352" s="7" t="s">
        <v>8180</v>
      </c>
      <c r="E2352" s="7" t="s">
        <v>28</v>
      </c>
      <c r="F2352" s="7" t="s">
        <v>3515</v>
      </c>
      <c r="G2352" s="25"/>
      <c r="H2352" s="1"/>
      <c r="I2352" s="1"/>
      <c r="J2352" s="5"/>
      <c r="K2352" s="1"/>
      <c r="L2352" s="5"/>
      <c r="M2352" s="5"/>
      <c r="N2352" s="26"/>
      <c r="O2352" s="1"/>
      <c r="P2352" s="1">
        <f>1000*122.59237</f>
        <v>122592.37</v>
      </c>
      <c r="Q2352" s="1"/>
      <c r="R2352" s="1"/>
      <c r="S2352" s="1"/>
      <c r="T2352" s="1"/>
      <c r="U2352" s="1">
        <v>37500</v>
      </c>
      <c r="V2352" s="1"/>
      <c r="W2352" s="1">
        <f>1000*243.226518147819</f>
        <v>243226.51814781901</v>
      </c>
      <c r="X2352" s="1"/>
      <c r="Y2352" s="1"/>
      <c r="Z2352" s="1"/>
      <c r="AA2352" s="1"/>
      <c r="AB2352" s="1"/>
      <c r="AC2352" s="1"/>
      <c r="AD2352" s="1"/>
      <c r="AE2352" s="1"/>
      <c r="AF2352" s="1">
        <v>100000</v>
      </c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>
        <v>50000</v>
      </c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37">
        <f>BQ2352+BP2352+BO2352+BN2352+BM2352+BG2352+BF2352+BC2352+AY2352+AS2352+AM2352+AL2352+AK2352+AF2352+AE2352+AD2352+AC2352+AB2352+BK2352+BL2352+AA2352+Z2352+Y2352+X2352+V2352+U2352+T2352+S2352+R2352+Q2352+P2352+O2352+N2352+M2352+L2352+K2352+J2352+I2352+H2352+G2352+AX2352+W2352</f>
        <v>553318.88814781897</v>
      </c>
    </row>
    <row r="2353" spans="1:70" hidden="1">
      <c r="A2353" s="6" t="s">
        <v>3574</v>
      </c>
      <c r="B2353" s="6" t="s">
        <v>3575</v>
      </c>
      <c r="C2353" s="6" t="s">
        <v>7</v>
      </c>
      <c r="D2353" s="6" t="s">
        <v>8180</v>
      </c>
      <c r="E2353" s="6" t="s">
        <v>21</v>
      </c>
      <c r="F2353" s="6" t="s">
        <v>3515</v>
      </c>
      <c r="G2353" s="6"/>
      <c r="H2353" s="1"/>
      <c r="I2353" s="5"/>
      <c r="J2353" s="5"/>
      <c r="K2353" s="1"/>
      <c r="L2353" s="5"/>
      <c r="M2353" s="5"/>
      <c r="N2353" s="26"/>
      <c r="O2353" s="1"/>
      <c r="P2353" s="1"/>
      <c r="Q2353" s="1"/>
      <c r="R2353" s="1"/>
      <c r="S2353" s="1"/>
      <c r="T2353" s="1"/>
      <c r="U2353" s="1"/>
      <c r="V2353" s="5"/>
      <c r="W2353" s="5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37" t="e">
        <f>BQ2353+BP2353+BO2353+BN2353+BM2353+#REF!+#REF!+BG2353+BF2353+#REF!+BC2353+#REF!+#REF!+AY2353+#REF!+#REF!+#REF!+#REF!+AS2353+#REF!+#REF!+#REF!+#REF!+AM2353+AK2353+#REF!+#REF!+#REF!+AF2353+AD2353+AC2353+AB2353+BL2353+AA2353+Z2353+Y2353+X2353+U2353+T2353+S2353+R2353+Q2353+P2353+O2353+N2353+M2353+L2353+K2353+J2353+I2353+H2353</f>
        <v>#REF!</v>
      </c>
    </row>
    <row r="2354" spans="1:70" hidden="1">
      <c r="A2354" s="6" t="s">
        <v>3576</v>
      </c>
      <c r="B2354" s="6" t="s">
        <v>3577</v>
      </c>
      <c r="C2354" s="6" t="s">
        <v>7</v>
      </c>
      <c r="D2354" s="6" t="s">
        <v>18</v>
      </c>
      <c r="E2354" s="6" t="s">
        <v>21</v>
      </c>
      <c r="F2354" s="6" t="s">
        <v>3515</v>
      </c>
      <c r="G2354" s="6"/>
      <c r="H2354" s="1"/>
      <c r="I2354" s="5"/>
      <c r="J2354" s="5"/>
      <c r="K2354" s="1"/>
      <c r="L2354" s="5"/>
      <c r="M2354" s="5"/>
      <c r="N2354" s="26"/>
      <c r="O2354" s="1"/>
      <c r="P2354" s="1"/>
      <c r="Q2354" s="1"/>
      <c r="R2354" s="1"/>
      <c r="S2354" s="1"/>
      <c r="T2354" s="1"/>
      <c r="U2354" s="1"/>
      <c r="V2354" s="5"/>
      <c r="W2354" s="5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37" t="e">
        <f>BQ2354+BP2354+BO2354+BN2354+BM2354+#REF!+#REF!+BG2354+BF2354+#REF!+BC2354+#REF!+#REF!+AY2354+#REF!+#REF!+#REF!+#REF!+AS2354+#REF!+#REF!+#REF!+#REF!+AM2354+AK2354+#REF!+#REF!+#REF!+AF2354+AD2354+AC2354+AB2354+BL2354+AA2354+Z2354+Y2354+X2354+U2354+T2354+S2354+R2354+Q2354+P2354+O2354+N2354+M2354+L2354+K2354+J2354+I2354+H2354</f>
        <v>#REF!</v>
      </c>
    </row>
    <row r="2355" spans="1:70" hidden="1">
      <c r="A2355" s="6" t="s">
        <v>3738</v>
      </c>
      <c r="B2355" s="6" t="s">
        <v>3739</v>
      </c>
      <c r="C2355" s="6" t="s">
        <v>151</v>
      </c>
      <c r="D2355" s="6"/>
      <c r="E2355" s="6" t="s">
        <v>152</v>
      </c>
      <c r="F2355" s="6" t="s">
        <v>3515</v>
      </c>
      <c r="G2355" s="6"/>
      <c r="H2355" s="1"/>
      <c r="I2355" s="5"/>
      <c r="J2355" s="5"/>
      <c r="K2355" s="1"/>
      <c r="L2355" s="5"/>
      <c r="M2355" s="5"/>
      <c r="N2355" s="26"/>
      <c r="O2355" s="1"/>
      <c r="P2355" s="1"/>
      <c r="Q2355" s="1"/>
      <c r="R2355" s="1"/>
      <c r="S2355" s="1"/>
      <c r="T2355" s="1"/>
      <c r="U2355" s="1"/>
      <c r="V2355" s="5"/>
      <c r="W2355" s="5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37" t="e">
        <f>BQ2355+BP2355+BO2355+BN2355+BM2355+#REF!+#REF!+BG2355+BF2355+#REF!+BC2355+#REF!+#REF!+AY2355+#REF!+#REF!+#REF!+#REF!+AS2355+#REF!+#REF!+#REF!+#REF!+AM2355+AK2355+#REF!+#REF!+#REF!+AF2355+AD2355+AC2355+AB2355+BL2355+AA2355+Z2355+Y2355+X2355+U2355+T2355+S2355+R2355+Q2355+P2355+O2355+N2355+M2355+L2355+K2355+J2355+I2355+H2355</f>
        <v>#REF!</v>
      </c>
    </row>
    <row r="2356" spans="1:70" hidden="1">
      <c r="A2356" s="6" t="s">
        <v>3740</v>
      </c>
      <c r="B2356" s="6" t="s">
        <v>3741</v>
      </c>
      <c r="C2356" s="6" t="s">
        <v>151</v>
      </c>
      <c r="D2356" s="6"/>
      <c r="E2356" s="6" t="s">
        <v>152</v>
      </c>
      <c r="F2356" s="6" t="s">
        <v>3515</v>
      </c>
      <c r="G2356" s="6"/>
      <c r="H2356" s="1"/>
      <c r="I2356" s="5"/>
      <c r="J2356" s="5"/>
      <c r="K2356" s="1"/>
      <c r="L2356" s="5"/>
      <c r="M2356" s="5"/>
      <c r="N2356" s="26"/>
      <c r="O2356" s="1"/>
      <c r="P2356" s="1"/>
      <c r="Q2356" s="1"/>
      <c r="R2356" s="1"/>
      <c r="S2356" s="1"/>
      <c r="T2356" s="1"/>
      <c r="U2356" s="1"/>
      <c r="V2356" s="5"/>
      <c r="W2356" s="5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37" t="e">
        <f>BQ2356+BP2356+BO2356+BN2356+BM2356+#REF!+#REF!+BG2356+BF2356+#REF!+BC2356+#REF!+#REF!+AY2356+#REF!+#REF!+#REF!+#REF!+AS2356+#REF!+#REF!+#REF!+#REF!+AM2356+AK2356+#REF!+#REF!+#REF!+AF2356+AD2356+AC2356+AB2356+BL2356+AA2356+Z2356+Y2356+X2356+U2356+T2356+S2356+R2356+Q2356+P2356+O2356+N2356+M2356+L2356+K2356+J2356+I2356+H2356</f>
        <v>#REF!</v>
      </c>
    </row>
    <row r="2357" spans="1:70" hidden="1">
      <c r="A2357" s="6" t="s">
        <v>3578</v>
      </c>
      <c r="B2357" s="6" t="s">
        <v>3579</v>
      </c>
      <c r="C2357" s="6" t="s">
        <v>7</v>
      </c>
      <c r="D2357" s="6" t="s">
        <v>67</v>
      </c>
      <c r="E2357" s="6" t="s">
        <v>67</v>
      </c>
      <c r="F2357" s="6" t="s">
        <v>3515</v>
      </c>
      <c r="G2357" s="6"/>
      <c r="H2357" s="1"/>
      <c r="I2357" s="5"/>
      <c r="J2357" s="5"/>
      <c r="K2357" s="1"/>
      <c r="L2357" s="5"/>
      <c r="M2357" s="5"/>
      <c r="N2357" s="26"/>
      <c r="O2357" s="1"/>
      <c r="P2357" s="1"/>
      <c r="Q2357" s="1"/>
      <c r="R2357" s="1"/>
      <c r="S2357" s="1"/>
      <c r="T2357" s="1"/>
      <c r="U2357" s="1"/>
      <c r="V2357" s="5"/>
      <c r="W2357" s="5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37" t="e">
        <f>BQ2357+BP2357+BO2357+BN2357+BM2357+#REF!+#REF!+BG2357+BF2357+#REF!+BC2357+#REF!+#REF!+AY2357+#REF!+#REF!+#REF!+#REF!+AS2357+#REF!+#REF!+#REF!+#REF!+AM2357+AK2357+#REF!+#REF!+#REF!+AF2357+AD2357+AC2357+AB2357+BL2357+AA2357+Z2357+Y2357+X2357+U2357+T2357+S2357+R2357+Q2357+P2357+O2357+N2357+M2357+L2357+K2357+J2357+I2357+H2357</f>
        <v>#REF!</v>
      </c>
    </row>
    <row r="2358" spans="1:70" hidden="1">
      <c r="A2358" s="7" t="s">
        <v>3580</v>
      </c>
      <c r="B2358" s="7" t="s">
        <v>3581</v>
      </c>
      <c r="C2358" s="7" t="s">
        <v>7</v>
      </c>
      <c r="D2358" s="7" t="s">
        <v>8180</v>
      </c>
      <c r="E2358" s="7" t="s">
        <v>21</v>
      </c>
      <c r="F2358" s="7" t="s">
        <v>3515</v>
      </c>
      <c r="G2358" s="25"/>
      <c r="H2358" s="1"/>
      <c r="I2358" s="5"/>
      <c r="J2358" s="5"/>
      <c r="K2358" s="1"/>
      <c r="L2358" s="5"/>
      <c r="M2358" s="5"/>
      <c r="N2358" s="26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37">
        <f>BQ2358+BP2358+BO2358+BN2358+BM2358+BG2358+BF2358+BC2358+AY2358+AS2358+AM2358+AL2358+AK2358+AF2358+AE2358+AD2358+AC2358+AB2358+++BK2358+BL2358+AA2358+Z2358+Y2358+X2358+V2358+U2358+T2358+S2358+R2358+Q2358+P2358+O2358+N2358+M2358+L2358+K2358+J2358+I2358+H2358+G2358</f>
        <v>0</v>
      </c>
    </row>
    <row r="2359" spans="1:70" hidden="1">
      <c r="A2359" s="6" t="s">
        <v>3582</v>
      </c>
      <c r="B2359" s="6" t="s">
        <v>3583</v>
      </c>
      <c r="C2359" s="6" t="s">
        <v>7</v>
      </c>
      <c r="D2359" s="6" t="s">
        <v>67</v>
      </c>
      <c r="E2359" s="6" t="s">
        <v>67</v>
      </c>
      <c r="F2359" s="6" t="s">
        <v>3515</v>
      </c>
      <c r="G2359" s="6"/>
      <c r="H2359" s="1"/>
      <c r="I2359" s="5"/>
      <c r="J2359" s="5"/>
      <c r="K2359" s="1"/>
      <c r="L2359" s="5"/>
      <c r="M2359" s="5"/>
      <c r="N2359" s="26"/>
      <c r="O2359" s="1"/>
      <c r="P2359" s="1"/>
      <c r="Q2359" s="1"/>
      <c r="R2359" s="1"/>
      <c r="S2359" s="1"/>
      <c r="T2359" s="1"/>
      <c r="U2359" s="1"/>
      <c r="V2359" s="5"/>
      <c r="W2359" s="5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37" t="e">
        <f>BQ2359+BP2359+BO2359+BN2359+BM2359+#REF!+#REF!+BG2359+BF2359+#REF!+BC2359+#REF!+#REF!+AY2359+#REF!+#REF!+#REF!+#REF!+AS2359+#REF!+#REF!+#REF!+#REF!+AM2359+AK2359+#REF!+#REF!+#REF!+AF2359+AD2359+AC2359+AB2359+BL2359+AA2359+Z2359+Y2359+X2359+U2359+T2359+S2359+R2359+Q2359+P2359+O2359+N2359+M2359+L2359+K2359+J2359+I2359+H2359</f>
        <v>#REF!</v>
      </c>
    </row>
    <row r="2360" spans="1:70" hidden="1">
      <c r="A2360" s="6" t="s">
        <v>3584</v>
      </c>
      <c r="B2360" s="6" t="s">
        <v>3585</v>
      </c>
      <c r="C2360" s="6" t="s">
        <v>7</v>
      </c>
      <c r="D2360" s="6" t="s">
        <v>67</v>
      </c>
      <c r="E2360" s="6" t="s">
        <v>67</v>
      </c>
      <c r="F2360" s="6" t="s">
        <v>3515</v>
      </c>
      <c r="G2360" s="6"/>
      <c r="H2360" s="1"/>
      <c r="I2360" s="5"/>
      <c r="J2360" s="5"/>
      <c r="K2360" s="1"/>
      <c r="L2360" s="5"/>
      <c r="M2360" s="5"/>
      <c r="N2360" s="26"/>
      <c r="O2360" s="1"/>
      <c r="P2360" s="1"/>
      <c r="Q2360" s="1"/>
      <c r="R2360" s="1"/>
      <c r="S2360" s="1"/>
      <c r="T2360" s="1"/>
      <c r="U2360" s="1"/>
      <c r="V2360" s="5"/>
      <c r="W2360" s="5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37" t="e">
        <f>BQ2360+BP2360+BO2360+BN2360+BM2360+#REF!+#REF!+BG2360+BF2360+#REF!+BC2360+#REF!+#REF!+AY2360+#REF!+#REF!+#REF!+#REF!+AS2360+#REF!+#REF!+#REF!+#REF!+AM2360+AK2360+#REF!+#REF!+#REF!+AF2360+AD2360+AC2360+AB2360+BL2360+AA2360+Z2360+Y2360+X2360+U2360+T2360+S2360+R2360+Q2360+P2360+O2360+N2360+M2360+L2360+K2360+J2360+I2360+H2360</f>
        <v>#REF!</v>
      </c>
    </row>
    <row r="2361" spans="1:70" hidden="1">
      <c r="A2361" s="6" t="s">
        <v>3742</v>
      </c>
      <c r="B2361" s="6" t="s">
        <v>3743</v>
      </c>
      <c r="C2361" s="6" t="s">
        <v>151</v>
      </c>
      <c r="D2361" s="6"/>
      <c r="E2361" s="6" t="s">
        <v>152</v>
      </c>
      <c r="F2361" s="6" t="s">
        <v>3515</v>
      </c>
      <c r="G2361" s="6"/>
      <c r="H2361" s="1"/>
      <c r="I2361" s="5"/>
      <c r="J2361" s="5"/>
      <c r="K2361" s="1"/>
      <c r="L2361" s="5"/>
      <c r="M2361" s="5"/>
      <c r="N2361" s="26"/>
      <c r="O2361" s="1"/>
      <c r="P2361" s="1"/>
      <c r="Q2361" s="1"/>
      <c r="R2361" s="1"/>
      <c r="S2361" s="1"/>
      <c r="T2361" s="1"/>
      <c r="U2361" s="1"/>
      <c r="V2361" s="5"/>
      <c r="W2361" s="5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37" t="e">
        <f>BQ2361+BP2361+BO2361+BN2361+BM2361+#REF!+#REF!+BG2361+BF2361+#REF!+BC2361+#REF!+#REF!+AY2361+#REF!+#REF!+#REF!+#REF!+AS2361+#REF!+#REF!+#REF!+#REF!+AM2361+AK2361+#REF!+#REF!+#REF!+AF2361+AD2361+AC2361+AB2361+BL2361+AA2361+Z2361+Y2361+X2361+U2361+T2361+S2361+R2361+Q2361+P2361+O2361+N2361+M2361+L2361+K2361+J2361+I2361+H2361</f>
        <v>#REF!</v>
      </c>
    </row>
    <row r="2362" spans="1:70" hidden="1">
      <c r="A2362" s="6" t="s">
        <v>3586</v>
      </c>
      <c r="B2362" s="6" t="s">
        <v>3587</v>
      </c>
      <c r="C2362" s="6" t="s">
        <v>7</v>
      </c>
      <c r="D2362" s="6" t="s">
        <v>67</v>
      </c>
      <c r="E2362" s="6" t="s">
        <v>67</v>
      </c>
      <c r="F2362" s="6" t="s">
        <v>3515</v>
      </c>
      <c r="G2362" s="6"/>
      <c r="H2362" s="1"/>
      <c r="I2362" s="5"/>
      <c r="J2362" s="5"/>
      <c r="K2362" s="1"/>
      <c r="L2362" s="5"/>
      <c r="M2362" s="5"/>
      <c r="N2362" s="26"/>
      <c r="O2362" s="1"/>
      <c r="P2362" s="1"/>
      <c r="Q2362" s="1"/>
      <c r="R2362" s="1"/>
      <c r="S2362" s="1"/>
      <c r="T2362" s="1"/>
      <c r="U2362" s="1"/>
      <c r="V2362" s="5"/>
      <c r="W2362" s="5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37" t="e">
        <f>BQ2362+BP2362+BO2362+BN2362+BM2362+#REF!+#REF!+BG2362+BF2362+#REF!+BC2362+#REF!+#REF!+AY2362+#REF!+#REF!+#REF!+#REF!+AS2362+#REF!+#REF!+#REF!+#REF!+AM2362+AK2362+#REF!+#REF!+#REF!+AF2362+AD2362+AC2362+AB2362+BL2362+AA2362+Z2362+Y2362+X2362+U2362+T2362+S2362+R2362+Q2362+P2362+O2362+N2362+M2362+L2362+K2362+J2362+I2362+H2362</f>
        <v>#REF!</v>
      </c>
    </row>
    <row r="2363" spans="1:70">
      <c r="A2363" s="7" t="s">
        <v>7231</v>
      </c>
      <c r="B2363" s="7" t="s">
        <v>7432</v>
      </c>
      <c r="C2363" s="7" t="s">
        <v>7</v>
      </c>
      <c r="D2363" s="7" t="s">
        <v>8180</v>
      </c>
      <c r="E2363" s="7" t="s">
        <v>21</v>
      </c>
      <c r="F2363" s="7" t="s">
        <v>3515</v>
      </c>
      <c r="G2363" s="25"/>
      <c r="H2363" s="1"/>
      <c r="I2363" s="5"/>
      <c r="J2363" s="5"/>
      <c r="K2363" s="1"/>
      <c r="L2363" s="5"/>
      <c r="M2363" s="5"/>
      <c r="N2363" s="26"/>
      <c r="O2363" s="1"/>
      <c r="P2363" s="1">
        <f>1000*0.11231</f>
        <v>112.30999999999999</v>
      </c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37">
        <f>BQ2363+BP2363+BO2363+BN2363+BM2363+BG2363+BF2363+BC2363+AY2363+AS2363+AM2363+AL2363+AK2363+AF2363+AE2363+AD2363+AC2363+AB2363+BK2363+BL2363+AA2363+Z2363+Y2363+X2363+V2363+U2363+T2363+S2363+R2363+Q2363+P2363+O2363+N2363+M2363+L2363+K2363+J2363+I2363+H2363+G2363+AX2363+W2363</f>
        <v>112.30999999999999</v>
      </c>
    </row>
    <row r="2364" spans="1:70" hidden="1">
      <c r="A2364" s="6" t="s">
        <v>3588</v>
      </c>
      <c r="B2364" s="6" t="s">
        <v>3589</v>
      </c>
      <c r="C2364" s="6" t="s">
        <v>7</v>
      </c>
      <c r="D2364" s="6" t="s">
        <v>8180</v>
      </c>
      <c r="E2364" s="6" t="s">
        <v>13</v>
      </c>
      <c r="F2364" s="6" t="s">
        <v>3515</v>
      </c>
      <c r="G2364" s="6"/>
      <c r="H2364" s="1"/>
      <c r="I2364" s="5"/>
      <c r="J2364" s="5"/>
      <c r="K2364" s="1"/>
      <c r="L2364" s="5"/>
      <c r="M2364" s="5"/>
      <c r="N2364" s="26"/>
      <c r="O2364" s="1"/>
      <c r="P2364" s="1"/>
      <c r="Q2364" s="1"/>
      <c r="R2364" s="1"/>
      <c r="S2364" s="1"/>
      <c r="T2364" s="1"/>
      <c r="U2364" s="1"/>
      <c r="V2364" s="5"/>
      <c r="W2364" s="5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37" t="e">
        <f>BQ2364+BP2364+BO2364+BN2364+BM2364+#REF!+#REF!+BG2364+BF2364+#REF!+BC2364+#REF!+#REF!+AY2364+#REF!+#REF!+#REF!+#REF!+AS2364+#REF!+#REF!+#REF!+#REF!+AM2364+AK2364+#REF!+#REF!+#REF!+AF2364+AD2364+AC2364+AB2364+BL2364+AA2364+Z2364+Y2364+X2364+U2364+T2364+S2364+R2364+Q2364+P2364+O2364+N2364+M2364+L2364+K2364+J2364+I2364+H2364</f>
        <v>#REF!</v>
      </c>
    </row>
    <row r="2365" spans="1:70" hidden="1">
      <c r="A2365" s="6" t="s">
        <v>3590</v>
      </c>
      <c r="B2365" s="6" t="s">
        <v>3591</v>
      </c>
      <c r="C2365" s="6" t="s">
        <v>7</v>
      </c>
      <c r="D2365" s="6" t="s">
        <v>18</v>
      </c>
      <c r="E2365" s="6" t="s">
        <v>21</v>
      </c>
      <c r="F2365" s="6" t="s">
        <v>3515</v>
      </c>
      <c r="G2365" s="6"/>
      <c r="H2365" s="1"/>
      <c r="I2365" s="5"/>
      <c r="J2365" s="5"/>
      <c r="K2365" s="1"/>
      <c r="L2365" s="5"/>
      <c r="M2365" s="5"/>
      <c r="N2365" s="26"/>
      <c r="O2365" s="1"/>
      <c r="P2365" s="1"/>
      <c r="Q2365" s="1"/>
      <c r="R2365" s="1"/>
      <c r="S2365" s="1"/>
      <c r="T2365" s="1"/>
      <c r="U2365" s="1"/>
      <c r="V2365" s="5"/>
      <c r="W2365" s="5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37" t="e">
        <f>BQ2365+BP2365+BO2365+BN2365+BM2365+#REF!+#REF!+BG2365+BF2365+#REF!+BC2365+#REF!+#REF!+AY2365+#REF!+#REF!+#REF!+#REF!+AS2365+#REF!+#REF!+#REF!+#REF!+AM2365+AK2365+#REF!+#REF!+#REF!+AF2365+AD2365+AC2365+AB2365+BL2365+AA2365+Z2365+Y2365+X2365+U2365+T2365+S2365+R2365+Q2365+P2365+O2365+N2365+M2365+L2365+K2365+J2365+I2365+H2365</f>
        <v>#REF!</v>
      </c>
    </row>
    <row r="2366" spans="1:70" hidden="1">
      <c r="A2366" s="6" t="s">
        <v>3744</v>
      </c>
      <c r="B2366" s="6" t="s">
        <v>3745</v>
      </c>
      <c r="C2366" s="6" t="s">
        <v>151</v>
      </c>
      <c r="D2366" s="6"/>
      <c r="E2366" s="6" t="s">
        <v>152</v>
      </c>
      <c r="F2366" s="6" t="s">
        <v>3515</v>
      </c>
      <c r="G2366" s="6"/>
      <c r="H2366" s="1"/>
      <c r="I2366" s="5"/>
      <c r="J2366" s="5"/>
      <c r="K2366" s="1"/>
      <c r="L2366" s="5"/>
      <c r="M2366" s="5"/>
      <c r="N2366" s="26"/>
      <c r="O2366" s="1"/>
      <c r="P2366" s="1"/>
      <c r="Q2366" s="1"/>
      <c r="R2366" s="1"/>
      <c r="S2366" s="1"/>
      <c r="T2366" s="1"/>
      <c r="U2366" s="1"/>
      <c r="V2366" s="5"/>
      <c r="W2366" s="5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37" t="e">
        <f>BQ2366+BP2366+BO2366+BN2366+BM2366+#REF!+#REF!+BG2366+BF2366+#REF!+BC2366+#REF!+#REF!+AY2366+#REF!+#REF!+#REF!+#REF!+AS2366+#REF!+#REF!+#REF!+#REF!+AM2366+AK2366+#REF!+#REF!+#REF!+AF2366+AD2366+AC2366+AB2366+BL2366+AA2366+Z2366+Y2366+X2366+U2366+T2366+S2366+R2366+Q2366+P2366+O2366+N2366+M2366+L2366+K2366+J2366+I2366+H2366</f>
        <v>#REF!</v>
      </c>
    </row>
    <row r="2367" spans="1:70" hidden="1">
      <c r="A2367" s="6" t="s">
        <v>3592</v>
      </c>
      <c r="B2367" s="6" t="s">
        <v>3593</v>
      </c>
      <c r="C2367" s="6" t="s">
        <v>7</v>
      </c>
      <c r="D2367" s="6" t="s">
        <v>8180</v>
      </c>
      <c r="E2367" s="6" t="s">
        <v>13</v>
      </c>
      <c r="F2367" s="6" t="s">
        <v>3515</v>
      </c>
      <c r="G2367" s="6"/>
      <c r="H2367" s="1"/>
      <c r="I2367" s="5"/>
      <c r="J2367" s="5"/>
      <c r="K2367" s="1"/>
      <c r="L2367" s="5"/>
      <c r="M2367" s="5"/>
      <c r="N2367" s="26"/>
      <c r="O2367" s="1"/>
      <c r="P2367" s="1"/>
      <c r="Q2367" s="1"/>
      <c r="R2367" s="1"/>
      <c r="S2367" s="1"/>
      <c r="T2367" s="1"/>
      <c r="U2367" s="1"/>
      <c r="V2367" s="5"/>
      <c r="W2367" s="5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37" t="e">
        <f>BQ2367+BP2367+BO2367+BN2367+BM2367+#REF!+#REF!+BG2367+BF2367+#REF!+BC2367+#REF!+#REF!+AY2367+#REF!+#REF!+#REF!+#REF!+AS2367+#REF!+#REF!+#REF!+#REF!+AM2367+AK2367+#REF!+#REF!+#REF!+AF2367+AD2367+AC2367+AB2367+BL2367+AA2367+Z2367+Y2367+X2367+U2367+T2367+S2367+R2367+Q2367+P2367+O2367+N2367+M2367+L2367+K2367+J2367+I2367+H2367</f>
        <v>#REF!</v>
      </c>
    </row>
    <row r="2368" spans="1:70" hidden="1">
      <c r="A2368" s="6" t="s">
        <v>3594</v>
      </c>
      <c r="B2368" s="6" t="s">
        <v>3595</v>
      </c>
      <c r="C2368" s="6" t="s">
        <v>7</v>
      </c>
      <c r="D2368" s="6" t="s">
        <v>18</v>
      </c>
      <c r="E2368" s="6" t="s">
        <v>21</v>
      </c>
      <c r="F2368" s="6" t="s">
        <v>3515</v>
      </c>
      <c r="G2368" s="6"/>
      <c r="H2368" s="1"/>
      <c r="I2368" s="5"/>
      <c r="J2368" s="5"/>
      <c r="K2368" s="1"/>
      <c r="L2368" s="5"/>
      <c r="M2368" s="5"/>
      <c r="N2368" s="26"/>
      <c r="O2368" s="1"/>
      <c r="P2368" s="1"/>
      <c r="Q2368" s="1"/>
      <c r="R2368" s="1"/>
      <c r="S2368" s="1"/>
      <c r="T2368" s="1"/>
      <c r="U2368" s="1"/>
      <c r="V2368" s="5"/>
      <c r="W2368" s="5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37" t="e">
        <f>BQ2368+BP2368+BO2368+BN2368+BM2368+#REF!+#REF!+BG2368+BF2368+#REF!+BC2368+#REF!+#REF!+AY2368+#REF!+#REF!+#REF!+#REF!+AS2368+#REF!+#REF!+#REF!+#REF!+AM2368+AK2368+#REF!+#REF!+#REF!+AF2368+AD2368+AC2368+AB2368+BL2368+AA2368+Z2368+Y2368+X2368+U2368+T2368+S2368+R2368+Q2368+P2368+O2368+N2368+M2368+L2368+K2368+J2368+I2368+H2368</f>
        <v>#REF!</v>
      </c>
    </row>
    <row r="2369" spans="1:70" hidden="1">
      <c r="A2369" s="6" t="s">
        <v>3596</v>
      </c>
      <c r="B2369" s="6" t="s">
        <v>3597</v>
      </c>
      <c r="C2369" s="6" t="s">
        <v>7</v>
      </c>
      <c r="D2369" s="6" t="s">
        <v>18</v>
      </c>
      <c r="E2369" s="6" t="s">
        <v>21</v>
      </c>
      <c r="F2369" s="6" t="s">
        <v>3515</v>
      </c>
      <c r="G2369" s="6"/>
      <c r="H2369" s="1"/>
      <c r="I2369" s="5"/>
      <c r="J2369" s="5"/>
      <c r="K2369" s="1"/>
      <c r="L2369" s="5"/>
      <c r="M2369" s="5"/>
      <c r="N2369" s="26"/>
      <c r="O2369" s="1"/>
      <c r="P2369" s="1"/>
      <c r="Q2369" s="1"/>
      <c r="R2369" s="1"/>
      <c r="S2369" s="1"/>
      <c r="T2369" s="1"/>
      <c r="U2369" s="1"/>
      <c r="V2369" s="5"/>
      <c r="W2369" s="5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37" t="e">
        <f>BQ2369+BP2369+BO2369+BN2369+BM2369+#REF!+#REF!+BG2369+BF2369+#REF!+BC2369+#REF!+#REF!+AY2369+#REF!+#REF!+#REF!+#REF!+AS2369+#REF!+#REF!+#REF!+#REF!+AM2369+AK2369+#REF!+#REF!+#REF!+AF2369+AD2369+AC2369+AB2369+BL2369+AA2369+Z2369+Y2369+X2369+U2369+T2369+S2369+R2369+Q2369+P2369+O2369+N2369+M2369+L2369+K2369+J2369+I2369+H2369</f>
        <v>#REF!</v>
      </c>
    </row>
    <row r="2370" spans="1:70">
      <c r="A2370" s="7" t="s">
        <v>3598</v>
      </c>
      <c r="B2370" s="7" t="s">
        <v>3599</v>
      </c>
      <c r="C2370" s="7" t="s">
        <v>7</v>
      </c>
      <c r="D2370" s="7" t="s">
        <v>8180</v>
      </c>
      <c r="E2370" s="7" t="s">
        <v>21</v>
      </c>
      <c r="F2370" s="7" t="s">
        <v>3515</v>
      </c>
      <c r="G2370" s="25"/>
      <c r="H2370" s="1"/>
      <c r="I2370" s="5"/>
      <c r="J2370" s="5"/>
      <c r="K2370" s="1"/>
      <c r="L2370" s="5"/>
      <c r="M2370" s="5"/>
      <c r="N2370" s="26"/>
      <c r="O2370" s="1"/>
      <c r="P2370" s="1">
        <f>1000*0.47375</f>
        <v>473.75</v>
      </c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37">
        <f>BQ2370+BP2370+BO2370+BN2370+BM2370+BG2370+BF2370+BC2370+AY2370+AS2370+AM2370+AL2370+AK2370+AF2370+AE2370+AD2370+AC2370+AB2370+BK2370+BL2370+AA2370+Z2370+Y2370+X2370+V2370+U2370+T2370+S2370+R2370+Q2370+P2370+O2370+N2370+M2370+L2370+K2370+J2370+I2370+H2370+G2370+AX2370+W2370</f>
        <v>473.75</v>
      </c>
    </row>
    <row r="2371" spans="1:70" hidden="1">
      <c r="A2371" s="6" t="s">
        <v>3746</v>
      </c>
      <c r="B2371" s="6" t="s">
        <v>3747</v>
      </c>
      <c r="C2371" s="6" t="s">
        <v>151</v>
      </c>
      <c r="D2371" s="6"/>
      <c r="E2371" s="6" t="s">
        <v>152</v>
      </c>
      <c r="F2371" s="6" t="s">
        <v>3515</v>
      </c>
      <c r="G2371" s="6"/>
      <c r="H2371" s="1"/>
      <c r="I2371" s="5"/>
      <c r="J2371" s="5"/>
      <c r="K2371" s="1"/>
      <c r="L2371" s="5"/>
      <c r="M2371" s="5"/>
      <c r="N2371" s="26"/>
      <c r="O2371" s="1"/>
      <c r="P2371" s="1"/>
      <c r="Q2371" s="1"/>
      <c r="R2371" s="1"/>
      <c r="S2371" s="1"/>
      <c r="T2371" s="1"/>
      <c r="U2371" s="1"/>
      <c r="V2371" s="5"/>
      <c r="W2371" s="5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37" t="e">
        <f>BQ2371+BP2371+BO2371+BN2371+BM2371+#REF!+#REF!+BG2371+BF2371+#REF!+BC2371+#REF!+#REF!+AY2371+#REF!+#REF!+#REF!+#REF!+AS2371+#REF!+#REF!+#REF!+#REF!+AM2371+AK2371+#REF!+#REF!+#REF!+AF2371+AD2371+AC2371+AB2371+BL2371+AA2371+Z2371+Y2371+X2371+U2371+T2371+S2371+R2371+Q2371+P2371+O2371+N2371+M2371+L2371+K2371+J2371+I2371+H2371</f>
        <v>#REF!</v>
      </c>
    </row>
    <row r="2372" spans="1:70" hidden="1">
      <c r="A2372" s="6" t="s">
        <v>3748</v>
      </c>
      <c r="B2372" s="6" t="s">
        <v>3749</v>
      </c>
      <c r="C2372" s="6" t="s">
        <v>151</v>
      </c>
      <c r="D2372" s="6"/>
      <c r="E2372" s="6" t="s">
        <v>152</v>
      </c>
      <c r="F2372" s="6" t="s">
        <v>3515</v>
      </c>
      <c r="G2372" s="6"/>
      <c r="H2372" s="1"/>
      <c r="I2372" s="1"/>
      <c r="J2372" s="1"/>
      <c r="K2372" s="1"/>
      <c r="L2372" s="5"/>
      <c r="M2372" s="5"/>
      <c r="N2372" s="26"/>
      <c r="O2372" s="1"/>
      <c r="P2372" s="1"/>
      <c r="Q2372" s="1"/>
      <c r="R2372" s="1"/>
      <c r="S2372" s="1"/>
      <c r="T2372" s="1"/>
      <c r="U2372" s="1"/>
      <c r="V2372" s="5"/>
      <c r="W2372" s="5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37" t="e">
        <f>BQ2372+BP2372+BO2372+BN2372+BM2372+#REF!+#REF!+BG2372+BF2372+#REF!+BC2372+#REF!+#REF!+AY2372+#REF!+#REF!+#REF!+#REF!+AS2372+#REF!+#REF!+#REF!+#REF!+AM2372+AK2372+#REF!+#REF!+#REF!+AF2372+AD2372+AC2372+AB2372+BL2372+AA2372+Z2372+Y2372+X2372+U2372+T2372+S2372+R2372+Q2372+P2372+O2372+N2372+M2372+L2372+K2372+J2372+I2372+H2372</f>
        <v>#REF!</v>
      </c>
    </row>
    <row r="2373" spans="1:70" hidden="1">
      <c r="A2373" s="6" t="s">
        <v>3600</v>
      </c>
      <c r="B2373" s="6" t="s">
        <v>3601</v>
      </c>
      <c r="C2373" s="6" t="s">
        <v>7</v>
      </c>
      <c r="D2373" s="6" t="s">
        <v>8180</v>
      </c>
      <c r="E2373" s="6" t="s">
        <v>21</v>
      </c>
      <c r="F2373" s="6" t="s">
        <v>3515</v>
      </c>
      <c r="G2373" s="6"/>
      <c r="H2373" s="1"/>
      <c r="I2373" s="5"/>
      <c r="J2373" s="5"/>
      <c r="K2373" s="1"/>
      <c r="L2373" s="5"/>
      <c r="M2373" s="5"/>
      <c r="N2373" s="26"/>
      <c r="O2373" s="1"/>
      <c r="P2373" s="1"/>
      <c r="Q2373" s="1"/>
      <c r="R2373" s="1"/>
      <c r="S2373" s="1"/>
      <c r="T2373" s="1"/>
      <c r="U2373" s="1"/>
      <c r="V2373" s="5"/>
      <c r="W2373" s="5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37" t="e">
        <f>BQ2373+BP2373+BO2373+BN2373+BM2373+#REF!+#REF!+BG2373+BF2373+#REF!+BC2373+#REF!+#REF!+AY2373+#REF!+#REF!+#REF!+#REF!+AS2373+#REF!+#REF!+#REF!+#REF!+AM2373+AK2373+#REF!+#REF!+#REF!+AF2373+AD2373+AC2373+AB2373+BL2373+AA2373+Z2373+Y2373+X2373+U2373+T2373+S2373+R2373+Q2373+P2373+O2373+N2373+M2373+L2373+K2373+J2373+I2373+H2373</f>
        <v>#REF!</v>
      </c>
    </row>
    <row r="2374" spans="1:70" hidden="1">
      <c r="A2374" s="6" t="s">
        <v>3602</v>
      </c>
      <c r="B2374" s="6" t="s">
        <v>3603</v>
      </c>
      <c r="C2374" s="6" t="s">
        <v>7</v>
      </c>
      <c r="D2374" s="6" t="s">
        <v>18</v>
      </c>
      <c r="E2374" s="6" t="s">
        <v>13</v>
      </c>
      <c r="F2374" s="6" t="s">
        <v>3515</v>
      </c>
      <c r="G2374" s="6"/>
      <c r="H2374" s="1"/>
      <c r="I2374" s="5"/>
      <c r="J2374" s="5"/>
      <c r="K2374" s="1"/>
      <c r="L2374" s="5"/>
      <c r="M2374" s="5"/>
      <c r="N2374" s="26"/>
      <c r="O2374" s="1"/>
      <c r="P2374" s="1"/>
      <c r="Q2374" s="1"/>
      <c r="R2374" s="1"/>
      <c r="S2374" s="1"/>
      <c r="T2374" s="1"/>
      <c r="U2374" s="1"/>
      <c r="V2374" s="5"/>
      <c r="W2374" s="5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37" t="e">
        <f>BQ2374+BP2374+BO2374+BN2374+BM2374+#REF!+#REF!+BG2374+BF2374+#REF!+BC2374+#REF!+#REF!+AY2374+#REF!+#REF!+#REF!+#REF!+AS2374+#REF!+#REF!+#REF!+#REF!+AM2374+AK2374+#REF!+#REF!+#REF!+AF2374+AD2374+AC2374+AB2374+BL2374+AA2374+Z2374+Y2374+X2374+U2374+T2374+S2374+R2374+Q2374+P2374+O2374+N2374+M2374+L2374+K2374+J2374+I2374+H2374</f>
        <v>#REF!</v>
      </c>
    </row>
    <row r="2375" spans="1:70" hidden="1">
      <c r="A2375" s="6" t="s">
        <v>7232</v>
      </c>
      <c r="B2375" s="6" t="s">
        <v>7433</v>
      </c>
      <c r="C2375" s="6" t="s">
        <v>7</v>
      </c>
      <c r="D2375" s="6" t="s">
        <v>8180</v>
      </c>
      <c r="E2375" s="6" t="s">
        <v>8194</v>
      </c>
      <c r="F2375" s="6" t="s">
        <v>3515</v>
      </c>
      <c r="G2375" s="6"/>
      <c r="H2375" s="1"/>
      <c r="I2375" s="5"/>
      <c r="J2375" s="5"/>
      <c r="K2375" s="1"/>
      <c r="L2375" s="5"/>
      <c r="M2375" s="5"/>
      <c r="N2375" s="26"/>
      <c r="O2375" s="1"/>
      <c r="P2375" s="1"/>
      <c r="Q2375" s="1"/>
      <c r="R2375" s="1"/>
      <c r="S2375" s="1"/>
      <c r="T2375" s="1"/>
      <c r="U2375" s="1"/>
      <c r="V2375" s="5"/>
      <c r="W2375" s="5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37" t="e">
        <f>BQ2375+BP2375+BO2375+BN2375+BM2375+#REF!+#REF!+BG2375+BF2375+#REF!+BC2375+#REF!+#REF!+AY2375+#REF!+#REF!+#REF!+#REF!+AS2375+#REF!+#REF!+#REF!+#REF!+AM2375+AK2375+#REF!+#REF!+#REF!+AF2375+AD2375+AC2375+AB2375+BL2375+AA2375+Z2375+Y2375+X2375+U2375+T2375+S2375+R2375+Q2375+P2375+O2375+N2375+M2375+L2375+K2375+J2375+I2375+H2375</f>
        <v>#REF!</v>
      </c>
    </row>
    <row r="2376" spans="1:70" hidden="1">
      <c r="A2376" s="6" t="s">
        <v>3604</v>
      </c>
      <c r="B2376" s="6" t="s">
        <v>3605</v>
      </c>
      <c r="C2376" s="6" t="s">
        <v>7</v>
      </c>
      <c r="D2376" s="6" t="s">
        <v>8180</v>
      </c>
      <c r="E2376" s="6" t="s">
        <v>13</v>
      </c>
      <c r="F2376" s="6" t="s">
        <v>3515</v>
      </c>
      <c r="G2376" s="6"/>
      <c r="H2376" s="1"/>
      <c r="I2376" s="5"/>
      <c r="J2376" s="5"/>
      <c r="K2376" s="1"/>
      <c r="L2376" s="5"/>
      <c r="M2376" s="5"/>
      <c r="N2376" s="26"/>
      <c r="O2376" s="1"/>
      <c r="P2376" s="1"/>
      <c r="Q2376" s="1"/>
      <c r="R2376" s="1"/>
      <c r="S2376" s="1"/>
      <c r="T2376" s="1"/>
      <c r="U2376" s="1"/>
      <c r="V2376" s="5"/>
      <c r="W2376" s="5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37" t="e">
        <f>BQ2376+BP2376+BO2376+BN2376+BM2376+#REF!+#REF!+BG2376+BF2376+#REF!+BC2376+#REF!+#REF!+AY2376+#REF!+#REF!+#REF!+#REF!+AS2376+#REF!+#REF!+#REF!+#REF!+AM2376+AK2376+#REF!+#REF!+#REF!+AF2376+AD2376+AC2376+AB2376+BL2376+AA2376+Z2376+Y2376+X2376+U2376+T2376+S2376+R2376+Q2376+P2376+O2376+N2376+M2376+L2376+K2376+J2376+I2376+H2376</f>
        <v>#REF!</v>
      </c>
    </row>
    <row r="2377" spans="1:70" hidden="1">
      <c r="A2377" s="6" t="s">
        <v>3606</v>
      </c>
      <c r="B2377" s="6" t="s">
        <v>3607</v>
      </c>
      <c r="C2377" s="6" t="s">
        <v>7</v>
      </c>
      <c r="D2377" s="6" t="s">
        <v>18</v>
      </c>
      <c r="E2377" s="6" t="s">
        <v>31</v>
      </c>
      <c r="F2377" s="6" t="s">
        <v>3515</v>
      </c>
      <c r="G2377" s="6"/>
      <c r="H2377" s="1"/>
      <c r="I2377" s="5"/>
      <c r="J2377" s="5"/>
      <c r="K2377" s="1"/>
      <c r="L2377" s="5"/>
      <c r="M2377" s="5"/>
      <c r="N2377" s="26"/>
      <c r="O2377" s="1"/>
      <c r="P2377" s="1"/>
      <c r="Q2377" s="1"/>
      <c r="R2377" s="1"/>
      <c r="S2377" s="1"/>
      <c r="T2377" s="1"/>
      <c r="U2377" s="1"/>
      <c r="V2377" s="5"/>
      <c r="W2377" s="5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37" t="e">
        <f>BQ2377+BP2377+BO2377+BN2377+BM2377+#REF!+#REF!+BG2377+BF2377+#REF!+BC2377+#REF!+#REF!+AY2377+#REF!+#REF!+#REF!+#REF!+AS2377+#REF!+#REF!+#REF!+#REF!+AM2377+AK2377+#REF!+#REF!+#REF!+AF2377+AD2377+AC2377+AB2377+BL2377+AA2377+Z2377+Y2377+X2377+U2377+T2377+S2377+R2377+Q2377+P2377+O2377+N2377+M2377+L2377+K2377+J2377+I2377+H2377</f>
        <v>#REF!</v>
      </c>
    </row>
    <row r="2378" spans="1:70" hidden="1">
      <c r="A2378" s="6" t="s">
        <v>3608</v>
      </c>
      <c r="B2378" s="6" t="s">
        <v>3609</v>
      </c>
      <c r="C2378" s="6" t="s">
        <v>7</v>
      </c>
      <c r="D2378" s="6" t="s">
        <v>18</v>
      </c>
      <c r="E2378" s="6" t="s">
        <v>21</v>
      </c>
      <c r="F2378" s="6" t="s">
        <v>3515</v>
      </c>
      <c r="G2378" s="6"/>
      <c r="H2378" s="1"/>
      <c r="I2378" s="5"/>
      <c r="J2378" s="5"/>
      <c r="K2378" s="1"/>
      <c r="L2378" s="5"/>
      <c r="M2378" s="5"/>
      <c r="N2378" s="26"/>
      <c r="O2378" s="1"/>
      <c r="P2378" s="1"/>
      <c r="Q2378" s="1"/>
      <c r="R2378" s="1"/>
      <c r="S2378" s="1"/>
      <c r="T2378" s="1"/>
      <c r="U2378" s="1"/>
      <c r="V2378" s="5"/>
      <c r="W2378" s="5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37" t="e">
        <f>BQ2378+BP2378+BO2378+BN2378+BM2378+#REF!+#REF!+BG2378+BF2378+#REF!+BC2378+#REF!+#REF!+AY2378+#REF!+#REF!+#REF!+#REF!+AS2378+#REF!+#REF!+#REF!+#REF!+AM2378+AK2378+#REF!+#REF!+#REF!+AF2378+AD2378+AC2378+AB2378+BL2378+AA2378+Z2378+Y2378+X2378+U2378+T2378+S2378+R2378+Q2378+P2378+O2378+N2378+M2378+L2378+K2378+J2378+I2378+H2378</f>
        <v>#REF!</v>
      </c>
    </row>
    <row r="2379" spans="1:70" hidden="1">
      <c r="A2379" s="6" t="s">
        <v>3610</v>
      </c>
      <c r="B2379" s="6" t="s">
        <v>3611</v>
      </c>
      <c r="C2379" s="6" t="s">
        <v>7</v>
      </c>
      <c r="D2379" s="6" t="s">
        <v>18</v>
      </c>
      <c r="E2379" s="6" t="s">
        <v>13</v>
      </c>
      <c r="F2379" s="6" t="s">
        <v>3515</v>
      </c>
      <c r="G2379" s="6"/>
      <c r="H2379" s="1"/>
      <c r="I2379" s="5"/>
      <c r="J2379" s="5"/>
      <c r="K2379" s="1"/>
      <c r="L2379" s="5"/>
      <c r="M2379" s="5"/>
      <c r="N2379" s="26"/>
      <c r="O2379" s="1"/>
      <c r="P2379" s="1"/>
      <c r="Q2379" s="1"/>
      <c r="R2379" s="1"/>
      <c r="S2379" s="1"/>
      <c r="T2379" s="1"/>
      <c r="U2379" s="1"/>
      <c r="V2379" s="5"/>
      <c r="W2379" s="5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37" t="e">
        <f>BQ2379+BP2379+BO2379+BN2379+BM2379+#REF!+#REF!+BG2379+BF2379+#REF!+BC2379+#REF!+#REF!+AY2379+#REF!+#REF!+#REF!+#REF!+AS2379+#REF!+#REF!+#REF!+#REF!+AM2379+AK2379+#REF!+#REF!+#REF!+AF2379+AD2379+AC2379+AB2379+BL2379+AA2379+Z2379+Y2379+X2379+U2379+T2379+S2379+R2379+Q2379+P2379+O2379+N2379+M2379+L2379+K2379+J2379+I2379+H2379</f>
        <v>#REF!</v>
      </c>
    </row>
    <row r="2380" spans="1:70" hidden="1">
      <c r="A2380" s="6" t="s">
        <v>3612</v>
      </c>
      <c r="B2380" s="6" t="s">
        <v>3613</v>
      </c>
      <c r="C2380" s="6" t="s">
        <v>7</v>
      </c>
      <c r="D2380" s="6" t="s">
        <v>8180</v>
      </c>
      <c r="E2380" s="6" t="s">
        <v>13</v>
      </c>
      <c r="F2380" s="6" t="s">
        <v>3515</v>
      </c>
      <c r="G2380" s="6"/>
      <c r="H2380" s="1"/>
      <c r="I2380" s="5"/>
      <c r="J2380" s="5"/>
      <c r="K2380" s="1"/>
      <c r="L2380" s="5"/>
      <c r="M2380" s="5"/>
      <c r="N2380" s="26"/>
      <c r="O2380" s="1"/>
      <c r="P2380" s="1"/>
      <c r="Q2380" s="1"/>
      <c r="R2380" s="1"/>
      <c r="S2380" s="1"/>
      <c r="T2380" s="1"/>
      <c r="U2380" s="1"/>
      <c r="V2380" s="5"/>
      <c r="W2380" s="5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37" t="e">
        <f>BQ2380+BP2380+BO2380+BN2380+BM2380+#REF!+#REF!+BG2380+BF2380+#REF!+BC2380+#REF!+#REF!+AY2380+#REF!+#REF!+#REF!+#REF!+AS2380+#REF!+#REF!+#REF!+#REF!+AM2380+AK2380+#REF!+#REF!+#REF!+AF2380+AD2380+AC2380+AB2380+BL2380+AA2380+Z2380+Y2380+X2380+U2380+T2380+S2380+R2380+Q2380+P2380+O2380+N2380+M2380+L2380+K2380+J2380+I2380+H2380</f>
        <v>#REF!</v>
      </c>
    </row>
    <row r="2381" spans="1:70" hidden="1">
      <c r="A2381" s="7" t="s">
        <v>3750</v>
      </c>
      <c r="B2381" s="7" t="s">
        <v>3751</v>
      </c>
      <c r="C2381" s="7" t="s">
        <v>151</v>
      </c>
      <c r="D2381" s="7"/>
      <c r="E2381" s="7" t="s">
        <v>152</v>
      </c>
      <c r="F2381" s="7" t="s">
        <v>3515</v>
      </c>
      <c r="G2381" s="25"/>
      <c r="H2381" s="1"/>
      <c r="I2381" s="5"/>
      <c r="J2381" s="5"/>
      <c r="K2381" s="1"/>
      <c r="L2381" s="5"/>
      <c r="M2381" s="5"/>
      <c r="N2381" s="26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37">
        <f>BQ2381+BP2381+BO2381+BN2381+BM2381+BG2381+BF2381+BC2381+AY2381+AS2381+AM2381+AL2381+AK2381+AF2381+AE2381+AD2381+AC2381+AB2381+++BK2381+BL2381+AA2381+Z2381+Y2381+X2381+V2381+U2381+T2381+S2381+R2381+Q2381+P2381+O2381+N2381+M2381+L2381+K2381+J2381+I2381+H2381+G2381</f>
        <v>0</v>
      </c>
    </row>
    <row r="2382" spans="1:70" hidden="1">
      <c r="A2382" s="6" t="s">
        <v>3614</v>
      </c>
      <c r="B2382" s="6" t="s">
        <v>3615</v>
      </c>
      <c r="C2382" s="6" t="s">
        <v>7</v>
      </c>
      <c r="D2382" s="6" t="s">
        <v>18</v>
      </c>
      <c r="E2382" s="6" t="s">
        <v>13</v>
      </c>
      <c r="F2382" s="6" t="s">
        <v>3515</v>
      </c>
      <c r="G2382" s="6"/>
      <c r="H2382" s="1"/>
      <c r="I2382" s="5"/>
      <c r="J2382" s="5"/>
      <c r="K2382" s="1"/>
      <c r="L2382" s="5"/>
      <c r="M2382" s="5"/>
      <c r="N2382" s="26"/>
      <c r="O2382" s="1"/>
      <c r="P2382" s="1"/>
      <c r="Q2382" s="1"/>
      <c r="R2382" s="1"/>
      <c r="S2382" s="1"/>
      <c r="T2382" s="1"/>
      <c r="U2382" s="1"/>
      <c r="V2382" s="5"/>
      <c r="W2382" s="5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37" t="e">
        <f>BQ2382+BP2382+BO2382+BN2382+BM2382+#REF!+#REF!+BG2382+BF2382+#REF!+BC2382+#REF!+#REF!+AY2382+#REF!+#REF!+#REF!+#REF!+AS2382+#REF!+#REF!+#REF!+#REF!+AM2382+AK2382+#REF!+#REF!+#REF!+AF2382+AD2382+AC2382+AB2382+BL2382+AA2382+Z2382+Y2382+X2382+U2382+T2382+S2382+R2382+Q2382+P2382+O2382+N2382+M2382+L2382+K2382+J2382+I2382+H2382</f>
        <v>#REF!</v>
      </c>
    </row>
    <row r="2383" spans="1:70" hidden="1">
      <c r="A2383" s="6" t="s">
        <v>3616</v>
      </c>
      <c r="B2383" s="6" t="s">
        <v>3617</v>
      </c>
      <c r="C2383" s="6" t="s">
        <v>7</v>
      </c>
      <c r="D2383" s="6" t="s">
        <v>18</v>
      </c>
      <c r="E2383" s="6" t="s">
        <v>13</v>
      </c>
      <c r="F2383" s="6" t="s">
        <v>3515</v>
      </c>
      <c r="G2383" s="6"/>
      <c r="H2383" s="1"/>
      <c r="I2383" s="5"/>
      <c r="J2383" s="5"/>
      <c r="K2383" s="1"/>
      <c r="L2383" s="5"/>
      <c r="M2383" s="5"/>
      <c r="N2383" s="26"/>
      <c r="O2383" s="1"/>
      <c r="P2383" s="1"/>
      <c r="Q2383" s="1"/>
      <c r="R2383" s="1"/>
      <c r="S2383" s="1"/>
      <c r="T2383" s="1"/>
      <c r="U2383" s="1"/>
      <c r="V2383" s="5"/>
      <c r="W2383" s="5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37" t="e">
        <f>BQ2383+BP2383+BO2383+BN2383+BM2383+#REF!+#REF!+BG2383+BF2383+#REF!+BC2383+#REF!+#REF!+AY2383+#REF!+#REF!+#REF!+#REF!+AS2383+#REF!+#REF!+#REF!+#REF!+AM2383+AK2383+#REF!+#REF!+#REF!+AF2383+AD2383+AC2383+AB2383+BL2383+AA2383+Z2383+Y2383+X2383+U2383+T2383+S2383+R2383+Q2383+P2383+O2383+N2383+M2383+L2383+K2383+J2383+I2383+H2383</f>
        <v>#REF!</v>
      </c>
    </row>
    <row r="2384" spans="1:70" hidden="1">
      <c r="A2384" s="6" t="s">
        <v>3618</v>
      </c>
      <c r="B2384" s="6" t="s">
        <v>3619</v>
      </c>
      <c r="C2384" s="6" t="s">
        <v>7</v>
      </c>
      <c r="D2384" s="6" t="s">
        <v>8180</v>
      </c>
      <c r="E2384" s="6" t="s">
        <v>13</v>
      </c>
      <c r="F2384" s="6" t="s">
        <v>3515</v>
      </c>
      <c r="G2384" s="6"/>
      <c r="H2384" s="1"/>
      <c r="I2384" s="5"/>
      <c r="J2384" s="5"/>
      <c r="K2384" s="1"/>
      <c r="L2384" s="5"/>
      <c r="M2384" s="5"/>
      <c r="N2384" s="26"/>
      <c r="O2384" s="1"/>
      <c r="P2384" s="1"/>
      <c r="Q2384" s="1"/>
      <c r="R2384" s="1"/>
      <c r="S2384" s="1"/>
      <c r="T2384" s="1"/>
      <c r="U2384" s="1"/>
      <c r="V2384" s="5"/>
      <c r="W2384" s="5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37" t="e">
        <f>BQ2384+BP2384+BO2384+BN2384+BM2384+#REF!+#REF!+BG2384+BF2384+#REF!+BC2384+#REF!+#REF!+AY2384+#REF!+#REF!+#REF!+#REF!+AS2384+#REF!+#REF!+#REF!+#REF!+AM2384+AK2384+#REF!+#REF!+#REF!+AF2384+AD2384+AC2384+AB2384+BL2384+AA2384+Z2384+Y2384+X2384+U2384+T2384+S2384+R2384+Q2384+P2384+O2384+N2384+M2384+L2384+K2384+J2384+I2384+H2384</f>
        <v>#REF!</v>
      </c>
    </row>
    <row r="2385" spans="1:70" hidden="1">
      <c r="A2385" s="6" t="s">
        <v>3620</v>
      </c>
      <c r="B2385" s="6" t="s">
        <v>3621</v>
      </c>
      <c r="C2385" s="6" t="s">
        <v>7</v>
      </c>
      <c r="D2385" s="6" t="s">
        <v>67</v>
      </c>
      <c r="E2385" s="6" t="s">
        <v>67</v>
      </c>
      <c r="F2385" s="6" t="s">
        <v>3515</v>
      </c>
      <c r="G2385" s="6"/>
      <c r="H2385" s="1"/>
      <c r="I2385" s="5"/>
      <c r="J2385" s="5"/>
      <c r="K2385" s="1"/>
      <c r="L2385" s="5"/>
      <c r="M2385" s="5"/>
      <c r="N2385" s="26"/>
      <c r="O2385" s="1"/>
      <c r="P2385" s="1"/>
      <c r="Q2385" s="1"/>
      <c r="R2385" s="1"/>
      <c r="S2385" s="1"/>
      <c r="T2385" s="1"/>
      <c r="U2385" s="1"/>
      <c r="V2385" s="5"/>
      <c r="W2385" s="5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37" t="e">
        <f>BQ2385+BP2385+BO2385+BN2385+BM2385+#REF!+#REF!+BG2385+BF2385+#REF!+BC2385+#REF!+#REF!+AY2385+#REF!+#REF!+#REF!+#REF!+AS2385+#REF!+#REF!+#REF!+#REF!+AM2385+AK2385+#REF!+#REF!+#REF!+AF2385+AD2385+AC2385+AB2385+BL2385+AA2385+Z2385+Y2385+X2385+U2385+T2385+S2385+R2385+Q2385+P2385+O2385+N2385+M2385+L2385+K2385+J2385+I2385+H2385</f>
        <v>#REF!</v>
      </c>
    </row>
    <row r="2386" spans="1:70" hidden="1">
      <c r="A2386" s="6" t="s">
        <v>6862</v>
      </c>
      <c r="B2386" s="6" t="s">
        <v>7924</v>
      </c>
      <c r="C2386" s="6" t="s">
        <v>151</v>
      </c>
      <c r="D2386" s="6"/>
      <c r="E2386" s="6" t="s">
        <v>8192</v>
      </c>
      <c r="F2386" s="6" t="s">
        <v>3515</v>
      </c>
      <c r="G2386" s="6"/>
      <c r="H2386" s="1"/>
      <c r="I2386" s="5"/>
      <c r="J2386" s="5"/>
      <c r="K2386" s="1"/>
      <c r="L2386" s="5"/>
      <c r="M2386" s="5"/>
      <c r="N2386" s="26"/>
      <c r="O2386" s="1"/>
      <c r="P2386" s="1"/>
      <c r="Q2386" s="1"/>
      <c r="R2386" s="1"/>
      <c r="S2386" s="1"/>
      <c r="T2386" s="1"/>
      <c r="U2386" s="1"/>
      <c r="V2386" s="5"/>
      <c r="W2386" s="5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37" t="e">
        <f>BQ2386+BP2386+BO2386+BN2386+BM2386+#REF!+#REF!+BG2386+BF2386+#REF!+BC2386+#REF!+#REF!+AY2386+#REF!+#REF!+#REF!+#REF!+AS2386+#REF!+#REF!+#REF!+#REF!+AM2386+AK2386+#REF!+#REF!+#REF!+AF2386+AD2386+AC2386+AB2386+BL2386+AA2386+Z2386+Y2386+X2386+U2386+T2386+S2386+R2386+Q2386+P2386+O2386+N2386+M2386+L2386+K2386+J2386+I2386+H2386</f>
        <v>#REF!</v>
      </c>
    </row>
    <row r="2387" spans="1:70" hidden="1">
      <c r="A2387" s="6" t="s">
        <v>3622</v>
      </c>
      <c r="B2387" s="6" t="s">
        <v>3623</v>
      </c>
      <c r="C2387" s="6" t="s">
        <v>7</v>
      </c>
      <c r="D2387" s="6" t="s">
        <v>18</v>
      </c>
      <c r="E2387" s="6" t="s">
        <v>13</v>
      </c>
      <c r="F2387" s="6" t="s">
        <v>3515</v>
      </c>
      <c r="G2387" s="6"/>
      <c r="H2387" s="1"/>
      <c r="I2387" s="5"/>
      <c r="J2387" s="5"/>
      <c r="K2387" s="1"/>
      <c r="L2387" s="5"/>
      <c r="M2387" s="5"/>
      <c r="N2387" s="26"/>
      <c r="O2387" s="1"/>
      <c r="P2387" s="1"/>
      <c r="Q2387" s="1"/>
      <c r="R2387" s="1"/>
      <c r="S2387" s="1"/>
      <c r="T2387" s="1"/>
      <c r="U2387" s="1"/>
      <c r="V2387" s="5"/>
      <c r="W2387" s="5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37" t="e">
        <f>BQ2387+BP2387+BO2387+BN2387+BM2387+#REF!+#REF!+BG2387+BF2387+#REF!+BC2387+#REF!+#REF!+AY2387+#REF!+#REF!+#REF!+#REF!+AS2387+#REF!+#REF!+#REF!+#REF!+AM2387+AK2387+#REF!+#REF!+#REF!+AF2387+AD2387+AC2387+AB2387+BL2387+AA2387+Z2387+Y2387+X2387+U2387+T2387+S2387+R2387+Q2387+P2387+O2387+N2387+M2387+L2387+K2387+J2387+I2387+H2387</f>
        <v>#REF!</v>
      </c>
    </row>
    <row r="2388" spans="1:70" hidden="1">
      <c r="A2388" s="6" t="s">
        <v>3752</v>
      </c>
      <c r="B2388" s="6" t="s">
        <v>3753</v>
      </c>
      <c r="C2388" s="6" t="s">
        <v>151</v>
      </c>
      <c r="D2388" s="6"/>
      <c r="E2388" s="6" t="s">
        <v>152</v>
      </c>
      <c r="F2388" s="6" t="s">
        <v>3515</v>
      </c>
      <c r="G2388" s="6"/>
      <c r="H2388" s="1"/>
      <c r="I2388" s="5"/>
      <c r="J2388" s="5"/>
      <c r="K2388" s="1"/>
      <c r="L2388" s="5"/>
      <c r="M2388" s="5"/>
      <c r="N2388" s="26"/>
      <c r="O2388" s="1"/>
      <c r="P2388" s="1"/>
      <c r="Q2388" s="1"/>
      <c r="R2388" s="1"/>
      <c r="S2388" s="1"/>
      <c r="T2388" s="1"/>
      <c r="U2388" s="1"/>
      <c r="V2388" s="5"/>
      <c r="W2388" s="5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37" t="e">
        <f>BQ2388+BP2388+BO2388+BN2388+BM2388+#REF!+#REF!+BG2388+BF2388+#REF!+BC2388+#REF!+#REF!+AY2388+#REF!+#REF!+#REF!+#REF!+AS2388+#REF!+#REF!+#REF!+#REF!+AM2388+AK2388+#REF!+#REF!+#REF!+AF2388+AD2388+AC2388+AB2388+BL2388+AA2388+Z2388+Y2388+X2388+U2388+T2388+S2388+R2388+Q2388+P2388+O2388+N2388+M2388+L2388+K2388+J2388+I2388+H2388</f>
        <v>#REF!</v>
      </c>
    </row>
    <row r="2389" spans="1:70" hidden="1">
      <c r="A2389" s="6" t="s">
        <v>3624</v>
      </c>
      <c r="B2389" s="6" t="s">
        <v>3625</v>
      </c>
      <c r="C2389" s="6" t="s">
        <v>7</v>
      </c>
      <c r="D2389" s="6" t="s">
        <v>67</v>
      </c>
      <c r="E2389" s="6" t="s">
        <v>67</v>
      </c>
      <c r="F2389" s="6" t="s">
        <v>3515</v>
      </c>
      <c r="G2389" s="6"/>
      <c r="H2389" s="1"/>
      <c r="I2389" s="5"/>
      <c r="J2389" s="5"/>
      <c r="K2389" s="1"/>
      <c r="L2389" s="5"/>
      <c r="M2389" s="5"/>
      <c r="N2389" s="26"/>
      <c r="O2389" s="1"/>
      <c r="P2389" s="1"/>
      <c r="Q2389" s="1"/>
      <c r="R2389" s="1"/>
      <c r="S2389" s="1"/>
      <c r="T2389" s="1"/>
      <c r="U2389" s="1"/>
      <c r="V2389" s="5"/>
      <c r="W2389" s="5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37" t="e">
        <f>BQ2389+BP2389+BO2389+BN2389+BM2389+#REF!+#REF!+BG2389+BF2389+#REF!+BC2389+#REF!+#REF!+AY2389+#REF!+#REF!+#REF!+#REF!+AS2389+#REF!+#REF!+#REF!+#REF!+AM2389+AK2389+#REF!+#REF!+#REF!+AF2389+AD2389+AC2389+AB2389+BL2389+AA2389+Z2389+Y2389+X2389+U2389+T2389+S2389+R2389+Q2389+P2389+O2389+N2389+M2389+L2389+K2389+J2389+I2389+H2389</f>
        <v>#REF!</v>
      </c>
    </row>
    <row r="2390" spans="1:70" hidden="1">
      <c r="A2390" s="6" t="s">
        <v>3754</v>
      </c>
      <c r="B2390" s="6" t="s">
        <v>3755</v>
      </c>
      <c r="C2390" s="6" t="s">
        <v>151</v>
      </c>
      <c r="D2390" s="6"/>
      <c r="E2390" s="6" t="s">
        <v>152</v>
      </c>
      <c r="F2390" s="6" t="s">
        <v>3515</v>
      </c>
      <c r="G2390" s="6"/>
      <c r="H2390" s="1"/>
      <c r="I2390" s="5"/>
      <c r="J2390" s="5"/>
      <c r="K2390" s="1"/>
      <c r="L2390" s="5"/>
      <c r="M2390" s="5"/>
      <c r="N2390" s="26"/>
      <c r="O2390" s="1"/>
      <c r="P2390" s="1"/>
      <c r="Q2390" s="1"/>
      <c r="R2390" s="1"/>
      <c r="S2390" s="1"/>
      <c r="T2390" s="1"/>
      <c r="U2390" s="1"/>
      <c r="V2390" s="5"/>
      <c r="W2390" s="5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37" t="e">
        <f>BQ2390+BP2390+BO2390+BN2390+BM2390+#REF!+#REF!+BG2390+BF2390+#REF!+BC2390+#REF!+#REF!+AY2390+#REF!+#REF!+#REF!+#REF!+AS2390+#REF!+#REF!+#REF!+#REF!+AM2390+AK2390+#REF!+#REF!+#REF!+AF2390+AD2390+AC2390+AB2390+BL2390+AA2390+Z2390+Y2390+X2390+U2390+T2390+S2390+R2390+Q2390+P2390+O2390+N2390+M2390+L2390+K2390+J2390+I2390+H2390</f>
        <v>#REF!</v>
      </c>
    </row>
    <row r="2391" spans="1:70">
      <c r="A2391" s="7" t="s">
        <v>3626</v>
      </c>
      <c r="B2391" s="7" t="s">
        <v>3627</v>
      </c>
      <c r="C2391" s="7" t="s">
        <v>7</v>
      </c>
      <c r="D2391" s="7" t="s">
        <v>8180</v>
      </c>
      <c r="E2391" s="7" t="s">
        <v>28</v>
      </c>
      <c r="F2391" s="7" t="s">
        <v>3515</v>
      </c>
      <c r="G2391" s="25"/>
      <c r="H2391" s="1"/>
      <c r="I2391" s="5"/>
      <c r="J2391" s="1"/>
      <c r="K2391" s="1"/>
      <c r="L2391" s="5"/>
      <c r="M2391" s="5"/>
      <c r="N2391" s="26"/>
      <c r="O2391" s="1"/>
      <c r="P2391" s="1">
        <f>1000*0.46966</f>
        <v>469.66</v>
      </c>
      <c r="Q2391" s="1"/>
      <c r="R2391" s="1"/>
      <c r="S2391" s="1"/>
      <c r="T2391" s="1"/>
      <c r="U2391" s="1"/>
      <c r="V2391" s="1"/>
      <c r="W2391" s="1">
        <f>1000*131.299270858557</f>
        <v>131299.27085855702</v>
      </c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37">
        <f>BQ2391+BP2391+BO2391+BN2391+BM2391+BG2391+BF2391+BC2391+AY2391+AS2391+AM2391+AL2391+AK2391+AF2391+AE2391+AD2391+AC2391+AB2391+BK2391+BL2391+AA2391+Z2391+Y2391+X2391+V2391+U2391+T2391+S2391+R2391+Q2391+P2391+O2391+N2391+M2391+L2391+K2391+J2391+I2391+H2391+G2391+AX2391+W2391</f>
        <v>131768.93085855703</v>
      </c>
    </row>
    <row r="2392" spans="1:70" hidden="1">
      <c r="A2392" s="6" t="s">
        <v>3628</v>
      </c>
      <c r="B2392" s="6" t="s">
        <v>3629</v>
      </c>
      <c r="C2392" s="6" t="s">
        <v>7</v>
      </c>
      <c r="D2392" s="6" t="s">
        <v>8180</v>
      </c>
      <c r="E2392" s="6" t="s">
        <v>13</v>
      </c>
      <c r="F2392" s="6" t="s">
        <v>3515</v>
      </c>
      <c r="G2392" s="6"/>
      <c r="H2392" s="1"/>
      <c r="I2392" s="5"/>
      <c r="J2392" s="5"/>
      <c r="K2392" s="1"/>
      <c r="L2392" s="5"/>
      <c r="M2392" s="5"/>
      <c r="N2392" s="26"/>
      <c r="O2392" s="1"/>
      <c r="P2392" s="1"/>
      <c r="Q2392" s="1"/>
      <c r="R2392" s="1"/>
      <c r="S2392" s="1"/>
      <c r="T2392" s="1"/>
      <c r="U2392" s="1"/>
      <c r="V2392" s="5"/>
      <c r="W2392" s="5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37" t="e">
        <f>BQ2392+BP2392+BO2392+BN2392+BM2392+#REF!+#REF!+BG2392+BF2392+#REF!+BC2392+#REF!+#REF!+AY2392+#REF!+#REF!+#REF!+#REF!+AS2392+#REF!+#REF!+#REF!+#REF!+AM2392+AK2392+#REF!+#REF!+#REF!+AF2392+AD2392+AC2392+AB2392+BL2392+AA2392+Z2392+Y2392+X2392+U2392+T2392+S2392+R2392+Q2392+P2392+O2392+N2392+M2392+L2392+K2392+J2392+I2392+H2392</f>
        <v>#REF!</v>
      </c>
    </row>
    <row r="2393" spans="1:70" hidden="1">
      <c r="A2393" s="6" t="s">
        <v>3756</v>
      </c>
      <c r="B2393" s="6" t="s">
        <v>3757</v>
      </c>
      <c r="C2393" s="6" t="s">
        <v>151</v>
      </c>
      <c r="D2393" s="6"/>
      <c r="E2393" s="6" t="s">
        <v>152</v>
      </c>
      <c r="F2393" s="6" t="s">
        <v>3515</v>
      </c>
      <c r="G2393" s="6"/>
      <c r="H2393" s="1"/>
      <c r="I2393" s="5"/>
      <c r="J2393" s="5"/>
      <c r="K2393" s="1"/>
      <c r="L2393" s="5"/>
      <c r="M2393" s="5"/>
      <c r="N2393" s="26"/>
      <c r="O2393" s="1"/>
      <c r="P2393" s="1"/>
      <c r="Q2393" s="1"/>
      <c r="R2393" s="1"/>
      <c r="S2393" s="1"/>
      <c r="T2393" s="1"/>
      <c r="U2393" s="1"/>
      <c r="V2393" s="5"/>
      <c r="W2393" s="5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37" t="e">
        <f>BQ2393+BP2393+BO2393+BN2393+BM2393+#REF!+#REF!+BG2393+BF2393+#REF!+BC2393+#REF!+#REF!+AY2393+#REF!+#REF!+#REF!+#REF!+AS2393+#REF!+#REF!+#REF!+#REF!+AM2393+AK2393+#REF!+#REF!+#REF!+AF2393+AD2393+AC2393+AB2393+BL2393+AA2393+Z2393+Y2393+X2393+U2393+T2393+S2393+R2393+Q2393+P2393+O2393+N2393+M2393+L2393+K2393+J2393+I2393+H2393</f>
        <v>#REF!</v>
      </c>
    </row>
    <row r="2394" spans="1:70" hidden="1">
      <c r="A2394" s="7" t="s">
        <v>3630</v>
      </c>
      <c r="B2394" s="7" t="s">
        <v>3631</v>
      </c>
      <c r="C2394" s="7" t="s">
        <v>7</v>
      </c>
      <c r="D2394" s="7" t="s">
        <v>8180</v>
      </c>
      <c r="E2394" s="7" t="s">
        <v>13</v>
      </c>
      <c r="F2394" s="7" t="s">
        <v>3515</v>
      </c>
      <c r="G2394" s="25"/>
      <c r="H2394" s="1"/>
      <c r="I2394" s="5"/>
      <c r="J2394" s="5"/>
      <c r="K2394" s="1"/>
      <c r="L2394" s="5"/>
      <c r="M2394" s="5"/>
      <c r="N2394" s="26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37">
        <f>BQ2394+BP2394+BO2394+BN2394+BM2394+BG2394+BF2394+BC2394+AY2394+AS2394+AM2394+AL2394+AK2394+AF2394+AE2394+AD2394+AC2394+AB2394+++BK2394+BL2394+AA2394+Z2394+Y2394+X2394+V2394+U2394+T2394+S2394+R2394+Q2394+P2394+O2394+N2394+M2394+L2394+K2394+J2394+I2394+H2394+G2394</f>
        <v>0</v>
      </c>
    </row>
    <row r="2395" spans="1:70" hidden="1">
      <c r="A2395" s="6" t="s">
        <v>3632</v>
      </c>
      <c r="B2395" s="6" t="s">
        <v>3633</v>
      </c>
      <c r="C2395" s="6" t="s">
        <v>7</v>
      </c>
      <c r="D2395" s="6" t="s">
        <v>8180</v>
      </c>
      <c r="E2395" s="6" t="s">
        <v>13</v>
      </c>
      <c r="F2395" s="6" t="s">
        <v>3515</v>
      </c>
      <c r="G2395" s="6"/>
      <c r="H2395" s="1"/>
      <c r="I2395" s="5"/>
      <c r="J2395" s="5"/>
      <c r="K2395" s="1"/>
      <c r="L2395" s="5"/>
      <c r="M2395" s="5"/>
      <c r="N2395" s="26"/>
      <c r="O2395" s="1"/>
      <c r="P2395" s="1"/>
      <c r="Q2395" s="1"/>
      <c r="R2395" s="1"/>
      <c r="S2395" s="1"/>
      <c r="T2395" s="1"/>
      <c r="U2395" s="1"/>
      <c r="V2395" s="5"/>
      <c r="W2395" s="5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37" t="e">
        <f>BQ2395+BP2395+BO2395+BN2395+BM2395+#REF!+#REF!+BG2395+BF2395+#REF!+BC2395+#REF!+#REF!+AY2395+#REF!+#REF!+#REF!+#REF!+AS2395+#REF!+#REF!+#REF!+#REF!+AM2395+AK2395+#REF!+#REF!+#REF!+AF2395+AD2395+AC2395+AB2395+BL2395+AA2395+Z2395+Y2395+X2395+U2395+T2395+S2395+R2395+Q2395+P2395+O2395+N2395+M2395+L2395+K2395+J2395+I2395+H2395</f>
        <v>#REF!</v>
      </c>
    </row>
    <row r="2396" spans="1:70" hidden="1">
      <c r="A2396" s="6" t="s">
        <v>3634</v>
      </c>
      <c r="B2396" s="6" t="s">
        <v>3635</v>
      </c>
      <c r="C2396" s="6" t="s">
        <v>7</v>
      </c>
      <c r="D2396" s="6" t="s">
        <v>67</v>
      </c>
      <c r="E2396" s="6" t="s">
        <v>67</v>
      </c>
      <c r="F2396" s="6" t="s">
        <v>3515</v>
      </c>
      <c r="G2396" s="6"/>
      <c r="H2396" s="1"/>
      <c r="I2396" s="5"/>
      <c r="J2396" s="5"/>
      <c r="K2396" s="1"/>
      <c r="L2396" s="5"/>
      <c r="M2396" s="5"/>
      <c r="N2396" s="26"/>
      <c r="O2396" s="1"/>
      <c r="P2396" s="1"/>
      <c r="Q2396" s="1"/>
      <c r="R2396" s="1"/>
      <c r="S2396" s="1"/>
      <c r="T2396" s="1"/>
      <c r="U2396" s="1"/>
      <c r="V2396" s="5"/>
      <c r="W2396" s="5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37" t="e">
        <f>BQ2396+BP2396+BO2396+BN2396+BM2396+#REF!+#REF!+BG2396+BF2396+#REF!+BC2396+#REF!+#REF!+AY2396+#REF!+#REF!+#REF!+#REF!+AS2396+#REF!+#REF!+#REF!+#REF!+AM2396+AK2396+#REF!+#REF!+#REF!+AF2396+AD2396+AC2396+AB2396+BL2396+AA2396+Z2396+Y2396+X2396+U2396+T2396+S2396+R2396+Q2396+P2396+O2396+N2396+M2396+L2396+K2396+J2396+I2396+H2396</f>
        <v>#REF!</v>
      </c>
    </row>
    <row r="2397" spans="1:70" hidden="1">
      <c r="A2397" s="6" t="s">
        <v>3636</v>
      </c>
      <c r="B2397" s="6" t="s">
        <v>3637</v>
      </c>
      <c r="C2397" s="6" t="s">
        <v>7</v>
      </c>
      <c r="D2397" s="6" t="s">
        <v>67</v>
      </c>
      <c r="E2397" s="6" t="s">
        <v>67</v>
      </c>
      <c r="F2397" s="6" t="s">
        <v>3515</v>
      </c>
      <c r="G2397" s="6"/>
      <c r="H2397" s="1"/>
      <c r="I2397" s="5"/>
      <c r="J2397" s="5"/>
      <c r="K2397" s="1"/>
      <c r="L2397" s="5"/>
      <c r="M2397" s="5"/>
      <c r="N2397" s="26"/>
      <c r="O2397" s="1"/>
      <c r="P2397" s="1"/>
      <c r="Q2397" s="1"/>
      <c r="R2397" s="1"/>
      <c r="S2397" s="1"/>
      <c r="T2397" s="1"/>
      <c r="U2397" s="1"/>
      <c r="V2397" s="5"/>
      <c r="W2397" s="5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37" t="e">
        <f>BQ2397+BP2397+BO2397+BN2397+BM2397+#REF!+#REF!+BG2397+BF2397+#REF!+BC2397+#REF!+#REF!+AY2397+#REF!+#REF!+#REF!+#REF!+AS2397+#REF!+#REF!+#REF!+#REF!+AM2397+AK2397+#REF!+#REF!+#REF!+AF2397+AD2397+AC2397+AB2397+BL2397+AA2397+Z2397+Y2397+X2397+U2397+T2397+S2397+R2397+Q2397+P2397+O2397+N2397+M2397+L2397+K2397+J2397+I2397+H2397</f>
        <v>#REF!</v>
      </c>
    </row>
    <row r="2398" spans="1:70" hidden="1">
      <c r="A2398" s="6" t="s">
        <v>3758</v>
      </c>
      <c r="B2398" s="6" t="s">
        <v>7925</v>
      </c>
      <c r="C2398" s="6" t="s">
        <v>151</v>
      </c>
      <c r="D2398" s="6"/>
      <c r="E2398" s="6" t="s">
        <v>152</v>
      </c>
      <c r="F2398" s="6" t="s">
        <v>3515</v>
      </c>
      <c r="G2398" s="6"/>
      <c r="H2398" s="1"/>
      <c r="I2398" s="5"/>
      <c r="J2398" s="5"/>
      <c r="K2398" s="1"/>
      <c r="L2398" s="5"/>
      <c r="M2398" s="5"/>
      <c r="N2398" s="26"/>
      <c r="O2398" s="1"/>
      <c r="P2398" s="1"/>
      <c r="Q2398" s="1"/>
      <c r="R2398" s="1"/>
      <c r="S2398" s="1"/>
      <c r="T2398" s="1"/>
      <c r="U2398" s="1"/>
      <c r="V2398" s="5"/>
      <c r="W2398" s="5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37" t="e">
        <f>BQ2398+BP2398+BO2398+BN2398+BM2398+#REF!+#REF!+BG2398+BF2398+#REF!+BC2398+#REF!+#REF!+AY2398+#REF!+#REF!+#REF!+#REF!+AS2398+#REF!+#REF!+#REF!+#REF!+AM2398+AK2398+#REF!+#REF!+#REF!+AF2398+AD2398+AC2398+AB2398+BL2398+AA2398+Z2398+Y2398+X2398+U2398+T2398+S2398+R2398+Q2398+P2398+O2398+N2398+M2398+L2398+K2398+J2398+I2398+H2398</f>
        <v>#REF!</v>
      </c>
    </row>
    <row r="2399" spans="1:70" hidden="1">
      <c r="A2399" s="6" t="s">
        <v>3638</v>
      </c>
      <c r="B2399" s="6" t="s">
        <v>3639</v>
      </c>
      <c r="C2399" s="6" t="s">
        <v>7</v>
      </c>
      <c r="D2399" s="6" t="s">
        <v>18</v>
      </c>
      <c r="E2399" s="6" t="s">
        <v>21</v>
      </c>
      <c r="F2399" s="6" t="s">
        <v>3515</v>
      </c>
      <c r="G2399" s="6"/>
      <c r="H2399" s="1"/>
      <c r="I2399" s="5"/>
      <c r="J2399" s="5"/>
      <c r="K2399" s="1"/>
      <c r="L2399" s="5"/>
      <c r="M2399" s="5"/>
      <c r="N2399" s="26"/>
      <c r="O2399" s="1"/>
      <c r="P2399" s="1"/>
      <c r="Q2399" s="1"/>
      <c r="R2399" s="1"/>
      <c r="S2399" s="1"/>
      <c r="T2399" s="1"/>
      <c r="U2399" s="1"/>
      <c r="V2399" s="5"/>
      <c r="W2399" s="5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37" t="e">
        <f>BQ2399+BP2399+BO2399+BN2399+BM2399+#REF!+#REF!+BG2399+BF2399+#REF!+BC2399+#REF!+#REF!+AY2399+#REF!+#REF!+#REF!+#REF!+AS2399+#REF!+#REF!+#REF!+#REF!+AM2399+AK2399+#REF!+#REF!+#REF!+AF2399+AD2399+AC2399+AB2399+BL2399+AA2399+Z2399+Y2399+X2399+U2399+T2399+S2399+R2399+Q2399+P2399+O2399+N2399+M2399+L2399+K2399+J2399+I2399+H2399</f>
        <v>#REF!</v>
      </c>
    </row>
    <row r="2400" spans="1:70" hidden="1">
      <c r="A2400" s="6" t="s">
        <v>3640</v>
      </c>
      <c r="B2400" s="6" t="s">
        <v>3641</v>
      </c>
      <c r="C2400" s="6" t="s">
        <v>7</v>
      </c>
      <c r="D2400" s="6" t="s">
        <v>18</v>
      </c>
      <c r="E2400" s="6" t="s">
        <v>13</v>
      </c>
      <c r="F2400" s="6" t="s">
        <v>3515</v>
      </c>
      <c r="G2400" s="6"/>
      <c r="H2400" s="1"/>
      <c r="I2400" s="5"/>
      <c r="J2400" s="5"/>
      <c r="K2400" s="1"/>
      <c r="L2400" s="5"/>
      <c r="M2400" s="5"/>
      <c r="N2400" s="26"/>
      <c r="O2400" s="1"/>
      <c r="P2400" s="1"/>
      <c r="Q2400" s="1"/>
      <c r="R2400" s="1"/>
      <c r="S2400" s="1"/>
      <c r="T2400" s="1"/>
      <c r="U2400" s="1"/>
      <c r="V2400" s="5"/>
      <c r="W2400" s="5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37" t="e">
        <f>BQ2400+BP2400+BO2400+BN2400+BM2400+#REF!+#REF!+BG2400+BF2400+#REF!+BC2400+#REF!+#REF!+AY2400+#REF!+#REF!+#REF!+#REF!+AS2400+#REF!+#REF!+#REF!+#REF!+AM2400+AK2400+#REF!+#REF!+#REF!+AF2400+AD2400+AC2400+AB2400+BL2400+AA2400+Z2400+Y2400+X2400+U2400+T2400+S2400+R2400+Q2400+P2400+O2400+N2400+M2400+L2400+K2400+J2400+I2400+H2400</f>
        <v>#REF!</v>
      </c>
    </row>
    <row r="2401" spans="1:70" hidden="1">
      <c r="A2401" s="6" t="s">
        <v>3642</v>
      </c>
      <c r="B2401" s="6" t="s">
        <v>3643</v>
      </c>
      <c r="C2401" s="6" t="s">
        <v>7</v>
      </c>
      <c r="D2401" s="6" t="s">
        <v>67</v>
      </c>
      <c r="E2401" s="6" t="s">
        <v>67</v>
      </c>
      <c r="F2401" s="6" t="s">
        <v>3515</v>
      </c>
      <c r="G2401" s="6"/>
      <c r="H2401" s="1"/>
      <c r="I2401" s="5"/>
      <c r="J2401" s="5"/>
      <c r="K2401" s="1"/>
      <c r="L2401" s="5"/>
      <c r="M2401" s="5"/>
      <c r="N2401" s="26"/>
      <c r="O2401" s="1"/>
      <c r="P2401" s="1"/>
      <c r="Q2401" s="1"/>
      <c r="R2401" s="1"/>
      <c r="S2401" s="1"/>
      <c r="T2401" s="1"/>
      <c r="U2401" s="1"/>
      <c r="V2401" s="5"/>
      <c r="W2401" s="5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37" t="e">
        <f>BQ2401+BP2401+BO2401+BN2401+BM2401+#REF!+#REF!+BG2401+BF2401+#REF!+BC2401+#REF!+#REF!+AY2401+#REF!+#REF!+#REF!+#REF!+AS2401+#REF!+#REF!+#REF!+#REF!+AM2401+AK2401+#REF!+#REF!+#REF!+AF2401+AD2401+AC2401+AB2401+BL2401+AA2401+Z2401+Y2401+X2401+U2401+T2401+S2401+R2401+Q2401+P2401+O2401+N2401+M2401+L2401+K2401+J2401+I2401+H2401</f>
        <v>#REF!</v>
      </c>
    </row>
    <row r="2402" spans="1:70" hidden="1">
      <c r="A2402" s="6" t="s">
        <v>3644</v>
      </c>
      <c r="B2402" s="6" t="s">
        <v>3645</v>
      </c>
      <c r="C2402" s="6" t="s">
        <v>7</v>
      </c>
      <c r="D2402" s="6" t="s">
        <v>67</v>
      </c>
      <c r="E2402" s="6" t="s">
        <v>67</v>
      </c>
      <c r="F2402" s="6" t="s">
        <v>3515</v>
      </c>
      <c r="G2402" s="6"/>
      <c r="H2402" s="1"/>
      <c r="I2402" s="5"/>
      <c r="J2402" s="5"/>
      <c r="K2402" s="1"/>
      <c r="L2402" s="5"/>
      <c r="M2402" s="5"/>
      <c r="N2402" s="26"/>
      <c r="O2402" s="1"/>
      <c r="P2402" s="1"/>
      <c r="Q2402" s="1"/>
      <c r="R2402" s="1"/>
      <c r="S2402" s="1"/>
      <c r="T2402" s="1"/>
      <c r="U2402" s="1"/>
      <c r="V2402" s="5"/>
      <c r="W2402" s="5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37" t="e">
        <f>BQ2402+BP2402+BO2402+BN2402+BM2402+#REF!+#REF!+BG2402+BF2402+#REF!+BC2402+#REF!+#REF!+AY2402+#REF!+#REF!+#REF!+#REF!+AS2402+#REF!+#REF!+#REF!+#REF!+AM2402+AK2402+#REF!+#REF!+#REF!+AF2402+AD2402+AC2402+AB2402+BL2402+AA2402+Z2402+Y2402+X2402+U2402+T2402+S2402+R2402+Q2402+P2402+O2402+N2402+M2402+L2402+K2402+J2402+I2402+H2402</f>
        <v>#REF!</v>
      </c>
    </row>
    <row r="2403" spans="1:70" hidden="1">
      <c r="A2403" s="6" t="s">
        <v>3646</v>
      </c>
      <c r="B2403" s="6" t="s">
        <v>3647</v>
      </c>
      <c r="C2403" s="6" t="s">
        <v>7</v>
      </c>
      <c r="D2403" s="6" t="s">
        <v>67</v>
      </c>
      <c r="E2403" s="6" t="s">
        <v>67</v>
      </c>
      <c r="F2403" s="6" t="s">
        <v>3515</v>
      </c>
      <c r="G2403" s="6"/>
      <c r="H2403" s="1"/>
      <c r="I2403" s="5"/>
      <c r="J2403" s="5"/>
      <c r="K2403" s="1"/>
      <c r="L2403" s="5"/>
      <c r="M2403" s="5"/>
      <c r="N2403" s="26"/>
      <c r="O2403" s="1"/>
      <c r="P2403" s="1"/>
      <c r="Q2403" s="1"/>
      <c r="R2403" s="1"/>
      <c r="S2403" s="1"/>
      <c r="T2403" s="1"/>
      <c r="U2403" s="1"/>
      <c r="V2403" s="5"/>
      <c r="W2403" s="5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37" t="e">
        <f>BQ2403+BP2403+BO2403+BN2403+BM2403+#REF!+#REF!+BG2403+BF2403+#REF!+BC2403+#REF!+#REF!+AY2403+#REF!+#REF!+#REF!+#REF!+AS2403+#REF!+#REF!+#REF!+#REF!+AM2403+AK2403+#REF!+#REF!+#REF!+AF2403+AD2403+AC2403+AB2403+BL2403+AA2403+Z2403+Y2403+X2403+U2403+T2403+S2403+R2403+Q2403+P2403+O2403+N2403+M2403+L2403+K2403+J2403+I2403+H2403</f>
        <v>#REF!</v>
      </c>
    </row>
    <row r="2404" spans="1:70" hidden="1">
      <c r="A2404" s="6" t="s">
        <v>3648</v>
      </c>
      <c r="B2404" s="6" t="s">
        <v>3649</v>
      </c>
      <c r="C2404" s="6" t="s">
        <v>7</v>
      </c>
      <c r="D2404" s="6" t="s">
        <v>67</v>
      </c>
      <c r="E2404" s="6" t="s">
        <v>67</v>
      </c>
      <c r="F2404" s="6" t="s">
        <v>3515</v>
      </c>
      <c r="G2404" s="6"/>
      <c r="H2404" s="1"/>
      <c r="I2404" s="5"/>
      <c r="J2404" s="5"/>
      <c r="K2404" s="1"/>
      <c r="L2404" s="5"/>
      <c r="M2404" s="5"/>
      <c r="N2404" s="26"/>
      <c r="O2404" s="1"/>
      <c r="P2404" s="1"/>
      <c r="Q2404" s="1"/>
      <c r="R2404" s="1"/>
      <c r="S2404" s="1"/>
      <c r="T2404" s="1"/>
      <c r="U2404" s="1"/>
      <c r="V2404" s="5"/>
      <c r="W2404" s="5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37" t="e">
        <f>BQ2404+BP2404+BO2404+BN2404+BM2404+#REF!+#REF!+BG2404+BF2404+#REF!+BC2404+#REF!+#REF!+AY2404+#REF!+#REF!+#REF!+#REF!+AS2404+#REF!+#REF!+#REF!+#REF!+AM2404+AK2404+#REF!+#REF!+#REF!+AF2404+AD2404+AC2404+AB2404+BL2404+AA2404+Z2404+Y2404+X2404+U2404+T2404+S2404+R2404+Q2404+P2404+O2404+N2404+M2404+L2404+K2404+J2404+I2404+H2404</f>
        <v>#REF!</v>
      </c>
    </row>
    <row r="2405" spans="1:70" hidden="1">
      <c r="A2405" s="6" t="s">
        <v>3650</v>
      </c>
      <c r="B2405" s="6" t="s">
        <v>3651</v>
      </c>
      <c r="C2405" s="6" t="s">
        <v>7</v>
      </c>
      <c r="D2405" s="6" t="s">
        <v>8180</v>
      </c>
      <c r="E2405" s="6" t="s">
        <v>21</v>
      </c>
      <c r="F2405" s="6" t="s">
        <v>3515</v>
      </c>
      <c r="G2405" s="6"/>
      <c r="H2405" s="1"/>
      <c r="I2405" s="5"/>
      <c r="J2405" s="5"/>
      <c r="K2405" s="1"/>
      <c r="L2405" s="5"/>
      <c r="M2405" s="5"/>
      <c r="N2405" s="26"/>
      <c r="O2405" s="1"/>
      <c r="P2405" s="1"/>
      <c r="Q2405" s="1"/>
      <c r="R2405" s="1"/>
      <c r="S2405" s="1"/>
      <c r="T2405" s="1"/>
      <c r="U2405" s="1"/>
      <c r="V2405" s="5"/>
      <c r="W2405" s="5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37" t="e">
        <f>BQ2405+BP2405+BO2405+BN2405+BM2405+#REF!+#REF!+BG2405+BF2405+#REF!+BC2405+#REF!+#REF!+AY2405+#REF!+#REF!+#REF!+#REF!+AS2405+#REF!+#REF!+#REF!+#REF!+AM2405+AK2405+#REF!+#REF!+#REF!+AF2405+AD2405+AC2405+AB2405+BL2405+AA2405+Z2405+Y2405+X2405+U2405+T2405+S2405+R2405+Q2405+P2405+O2405+N2405+M2405+L2405+K2405+J2405+I2405+H2405</f>
        <v>#REF!</v>
      </c>
    </row>
    <row r="2406" spans="1:70" hidden="1">
      <c r="A2406" s="6" t="s">
        <v>3652</v>
      </c>
      <c r="B2406" s="6" t="s">
        <v>3653</v>
      </c>
      <c r="C2406" s="6" t="s">
        <v>7</v>
      </c>
      <c r="D2406" s="6" t="s">
        <v>67</v>
      </c>
      <c r="E2406" s="6" t="s">
        <v>67</v>
      </c>
      <c r="F2406" s="6" t="s">
        <v>3515</v>
      </c>
      <c r="G2406" s="6"/>
      <c r="H2406" s="1"/>
      <c r="I2406" s="5"/>
      <c r="J2406" s="5"/>
      <c r="K2406" s="1"/>
      <c r="L2406" s="5"/>
      <c r="M2406" s="5"/>
      <c r="N2406" s="26"/>
      <c r="O2406" s="1"/>
      <c r="P2406" s="1"/>
      <c r="Q2406" s="1"/>
      <c r="R2406" s="1"/>
      <c r="S2406" s="1"/>
      <c r="T2406" s="1"/>
      <c r="U2406" s="1"/>
      <c r="V2406" s="5"/>
      <c r="W2406" s="5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37" t="e">
        <f>BQ2406+BP2406+BO2406+BN2406+BM2406+#REF!+#REF!+BG2406+BF2406+#REF!+BC2406+#REF!+#REF!+AY2406+#REF!+#REF!+#REF!+#REF!+AS2406+#REF!+#REF!+#REF!+#REF!+AM2406+AK2406+#REF!+#REF!+#REF!+AF2406+AD2406+AC2406+AB2406+BL2406+AA2406+Z2406+Y2406+X2406+U2406+T2406+S2406+R2406+Q2406+P2406+O2406+N2406+M2406+L2406+K2406+J2406+I2406+H2406</f>
        <v>#REF!</v>
      </c>
    </row>
    <row r="2407" spans="1:70" hidden="1">
      <c r="A2407" s="6" t="s">
        <v>3759</v>
      </c>
      <c r="B2407" s="6" t="s">
        <v>3760</v>
      </c>
      <c r="C2407" s="6" t="s">
        <v>151</v>
      </c>
      <c r="D2407" s="6"/>
      <c r="E2407" s="6" t="s">
        <v>152</v>
      </c>
      <c r="F2407" s="6" t="s">
        <v>3515</v>
      </c>
      <c r="G2407" s="6"/>
      <c r="H2407" s="1"/>
      <c r="I2407" s="5"/>
      <c r="J2407" s="5"/>
      <c r="K2407" s="1"/>
      <c r="L2407" s="5"/>
      <c r="M2407" s="5"/>
      <c r="N2407" s="26"/>
      <c r="O2407" s="1"/>
      <c r="P2407" s="1"/>
      <c r="Q2407" s="1"/>
      <c r="R2407" s="1"/>
      <c r="S2407" s="1"/>
      <c r="T2407" s="1"/>
      <c r="U2407" s="1"/>
      <c r="V2407" s="5"/>
      <c r="W2407" s="5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37" t="e">
        <f>BQ2407+BP2407+BO2407+BN2407+BM2407+#REF!+#REF!+BG2407+BF2407+#REF!+BC2407+#REF!+#REF!+AY2407+#REF!+#REF!+#REF!+#REF!+AS2407+#REF!+#REF!+#REF!+#REF!+AM2407+AK2407+#REF!+#REF!+#REF!+AF2407+AD2407+AC2407+AB2407+BL2407+AA2407+Z2407+Y2407+X2407+U2407+T2407+S2407+R2407+Q2407+P2407+O2407+N2407+M2407+L2407+K2407+J2407+I2407+H2407</f>
        <v>#REF!</v>
      </c>
    </row>
    <row r="2408" spans="1:70" hidden="1">
      <c r="A2408" s="6" t="s">
        <v>3654</v>
      </c>
      <c r="B2408" s="6" t="s">
        <v>3655</v>
      </c>
      <c r="C2408" s="6" t="s">
        <v>7</v>
      </c>
      <c r="D2408" s="6" t="s">
        <v>67</v>
      </c>
      <c r="E2408" s="6" t="s">
        <v>67</v>
      </c>
      <c r="F2408" s="6" t="s">
        <v>3515</v>
      </c>
      <c r="G2408" s="6"/>
      <c r="H2408" s="1"/>
      <c r="I2408" s="5"/>
      <c r="J2408" s="5"/>
      <c r="K2408" s="1"/>
      <c r="L2408" s="5"/>
      <c r="M2408" s="5"/>
      <c r="N2408" s="26"/>
      <c r="O2408" s="1"/>
      <c r="P2408" s="1"/>
      <c r="Q2408" s="1"/>
      <c r="R2408" s="1"/>
      <c r="S2408" s="1"/>
      <c r="T2408" s="1"/>
      <c r="U2408" s="1"/>
      <c r="V2408" s="5"/>
      <c r="W2408" s="5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37" t="e">
        <f>BQ2408+BP2408+BO2408+BN2408+BM2408+#REF!+#REF!+BG2408+BF2408+#REF!+BC2408+#REF!+#REF!+AY2408+#REF!+#REF!+#REF!+#REF!+AS2408+#REF!+#REF!+#REF!+#REF!+AM2408+AK2408+#REF!+#REF!+#REF!+AF2408+AD2408+AC2408+AB2408+BL2408+AA2408+Z2408+Y2408+X2408+U2408+T2408+S2408+R2408+Q2408+P2408+O2408+N2408+M2408+L2408+K2408+J2408+I2408+H2408</f>
        <v>#REF!</v>
      </c>
    </row>
    <row r="2409" spans="1:70" hidden="1">
      <c r="A2409" s="6" t="s">
        <v>3656</v>
      </c>
      <c r="B2409" s="6" t="s">
        <v>3657</v>
      </c>
      <c r="C2409" s="6" t="s">
        <v>7</v>
      </c>
      <c r="D2409" s="6" t="s">
        <v>67</v>
      </c>
      <c r="E2409" s="6" t="s">
        <v>67</v>
      </c>
      <c r="F2409" s="6" t="s">
        <v>3515</v>
      </c>
      <c r="G2409" s="6"/>
      <c r="H2409" s="1"/>
      <c r="I2409" s="5"/>
      <c r="J2409" s="5"/>
      <c r="K2409" s="1"/>
      <c r="L2409" s="5"/>
      <c r="M2409" s="5"/>
      <c r="N2409" s="26"/>
      <c r="O2409" s="1"/>
      <c r="P2409" s="1"/>
      <c r="Q2409" s="1"/>
      <c r="R2409" s="1"/>
      <c r="S2409" s="1"/>
      <c r="T2409" s="1"/>
      <c r="U2409" s="1"/>
      <c r="V2409" s="5"/>
      <c r="W2409" s="5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37" t="e">
        <f>BQ2409+BP2409+BO2409+BN2409+BM2409+#REF!+#REF!+BG2409+BF2409+#REF!+BC2409+#REF!+#REF!+AY2409+#REF!+#REF!+#REF!+#REF!+AS2409+#REF!+#REF!+#REF!+#REF!+AM2409+AK2409+#REF!+#REF!+#REF!+AF2409+AD2409+AC2409+AB2409+BL2409+AA2409+Z2409+Y2409+X2409+U2409+T2409+S2409+R2409+Q2409+P2409+O2409+N2409+M2409+L2409+K2409+J2409+I2409+H2409</f>
        <v>#REF!</v>
      </c>
    </row>
    <row r="2410" spans="1:70" hidden="1">
      <c r="A2410" s="6" t="s">
        <v>3658</v>
      </c>
      <c r="B2410" s="6" t="s">
        <v>3659</v>
      </c>
      <c r="C2410" s="6" t="s">
        <v>7</v>
      </c>
      <c r="D2410" s="6" t="s">
        <v>67</v>
      </c>
      <c r="E2410" s="6" t="s">
        <v>67</v>
      </c>
      <c r="F2410" s="6" t="s">
        <v>3515</v>
      </c>
      <c r="G2410" s="6"/>
      <c r="H2410" s="1"/>
      <c r="I2410" s="5"/>
      <c r="J2410" s="5"/>
      <c r="K2410" s="1"/>
      <c r="L2410" s="5"/>
      <c r="M2410" s="5"/>
      <c r="N2410" s="26"/>
      <c r="O2410" s="1"/>
      <c r="P2410" s="1"/>
      <c r="Q2410" s="1"/>
      <c r="R2410" s="1"/>
      <c r="S2410" s="1"/>
      <c r="T2410" s="1"/>
      <c r="U2410" s="1"/>
      <c r="V2410" s="5"/>
      <c r="W2410" s="5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37" t="e">
        <f>BQ2410+BP2410+BO2410+BN2410+BM2410+#REF!+#REF!+BG2410+BF2410+#REF!+BC2410+#REF!+#REF!+AY2410+#REF!+#REF!+#REF!+#REF!+AS2410+#REF!+#REF!+#REF!+#REF!+AM2410+AK2410+#REF!+#REF!+#REF!+AF2410+AD2410+AC2410+AB2410+BL2410+AA2410+Z2410+Y2410+X2410+U2410+T2410+S2410+R2410+Q2410+P2410+O2410+N2410+M2410+L2410+K2410+J2410+I2410+H2410</f>
        <v>#REF!</v>
      </c>
    </row>
    <row r="2411" spans="1:70" hidden="1">
      <c r="A2411" s="6" t="s">
        <v>3660</v>
      </c>
      <c r="B2411" s="6" t="s">
        <v>3661</v>
      </c>
      <c r="C2411" s="6" t="s">
        <v>7</v>
      </c>
      <c r="D2411" s="6" t="s">
        <v>67</v>
      </c>
      <c r="E2411" s="6" t="s">
        <v>67</v>
      </c>
      <c r="F2411" s="6" t="s">
        <v>3515</v>
      </c>
      <c r="G2411" s="6"/>
      <c r="H2411" s="1"/>
      <c r="I2411" s="5"/>
      <c r="J2411" s="5"/>
      <c r="K2411" s="1"/>
      <c r="L2411" s="5"/>
      <c r="M2411" s="5"/>
      <c r="N2411" s="26"/>
      <c r="O2411" s="1"/>
      <c r="P2411" s="1"/>
      <c r="Q2411" s="1"/>
      <c r="R2411" s="1"/>
      <c r="S2411" s="1"/>
      <c r="T2411" s="1"/>
      <c r="U2411" s="1"/>
      <c r="V2411" s="5"/>
      <c r="W2411" s="5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37" t="e">
        <f>BQ2411+BP2411+BO2411+BN2411+BM2411+#REF!+#REF!+BG2411+BF2411+#REF!+BC2411+#REF!+#REF!+AY2411+#REF!+#REF!+#REF!+#REF!+AS2411+#REF!+#REF!+#REF!+#REF!+AM2411+AK2411+#REF!+#REF!+#REF!+AF2411+AD2411+AC2411+AB2411+BL2411+AA2411+Z2411+Y2411+X2411+U2411+T2411+S2411+R2411+Q2411+P2411+O2411+N2411+M2411+L2411+K2411+J2411+I2411+H2411</f>
        <v>#REF!</v>
      </c>
    </row>
    <row r="2412" spans="1:70" hidden="1">
      <c r="A2412" s="6" t="s">
        <v>3761</v>
      </c>
      <c r="B2412" s="6" t="s">
        <v>7926</v>
      </c>
      <c r="C2412" s="6" t="s">
        <v>151</v>
      </c>
      <c r="D2412" s="6"/>
      <c r="E2412" s="6" t="s">
        <v>152</v>
      </c>
      <c r="F2412" s="6" t="s">
        <v>3515</v>
      </c>
      <c r="G2412" s="6"/>
      <c r="H2412" s="1"/>
      <c r="I2412" s="5"/>
      <c r="J2412" s="5"/>
      <c r="K2412" s="1"/>
      <c r="L2412" s="5"/>
      <c r="M2412" s="5"/>
      <c r="N2412" s="26"/>
      <c r="O2412" s="1"/>
      <c r="P2412" s="1"/>
      <c r="Q2412" s="1"/>
      <c r="R2412" s="1"/>
      <c r="S2412" s="1"/>
      <c r="T2412" s="1"/>
      <c r="U2412" s="1"/>
      <c r="V2412" s="5"/>
      <c r="W2412" s="5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37" t="e">
        <f>BQ2412+BP2412+BO2412+BN2412+BM2412+#REF!+#REF!+BG2412+BF2412+#REF!+BC2412+#REF!+#REF!+AY2412+#REF!+#REF!+#REF!+#REF!+AS2412+#REF!+#REF!+#REF!+#REF!+AM2412+AK2412+#REF!+#REF!+#REF!+AF2412+AD2412+AC2412+AB2412+BL2412+AA2412+Z2412+Y2412+X2412+U2412+T2412+S2412+R2412+Q2412+P2412+O2412+N2412+M2412+L2412+K2412+J2412+I2412+H2412</f>
        <v>#REF!</v>
      </c>
    </row>
    <row r="2413" spans="1:70" hidden="1">
      <c r="A2413" s="6" t="s">
        <v>3662</v>
      </c>
      <c r="B2413" s="6" t="s">
        <v>3663</v>
      </c>
      <c r="C2413" s="6" t="s">
        <v>7</v>
      </c>
      <c r="D2413" s="6" t="s">
        <v>67</v>
      </c>
      <c r="E2413" s="6" t="s">
        <v>67</v>
      </c>
      <c r="F2413" s="6" t="s">
        <v>3515</v>
      </c>
      <c r="G2413" s="6"/>
      <c r="H2413" s="1"/>
      <c r="I2413" s="5"/>
      <c r="J2413" s="5"/>
      <c r="K2413" s="1"/>
      <c r="L2413" s="5"/>
      <c r="M2413" s="5"/>
      <c r="N2413" s="26"/>
      <c r="O2413" s="1"/>
      <c r="P2413" s="1"/>
      <c r="Q2413" s="1"/>
      <c r="R2413" s="1"/>
      <c r="S2413" s="1"/>
      <c r="T2413" s="1"/>
      <c r="U2413" s="1"/>
      <c r="V2413" s="5"/>
      <c r="W2413" s="5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37" t="e">
        <f>BQ2413+BP2413+BO2413+BN2413+BM2413+#REF!+#REF!+BG2413+BF2413+#REF!+BC2413+#REF!+#REF!+AY2413+#REF!+#REF!+#REF!+#REF!+AS2413+#REF!+#REF!+#REF!+#REF!+AM2413+AK2413+#REF!+#REF!+#REF!+AF2413+AD2413+AC2413+AB2413+BL2413+AA2413+Z2413+Y2413+X2413+U2413+T2413+S2413+R2413+Q2413+P2413+O2413+N2413+M2413+L2413+K2413+J2413+I2413+H2413</f>
        <v>#REF!</v>
      </c>
    </row>
    <row r="2414" spans="1:70" hidden="1">
      <c r="A2414" s="6" t="s">
        <v>6863</v>
      </c>
      <c r="B2414" s="6" t="s">
        <v>7927</v>
      </c>
      <c r="C2414" s="6" t="s">
        <v>151</v>
      </c>
      <c r="D2414" s="6"/>
      <c r="E2414" s="6" t="s">
        <v>8192</v>
      </c>
      <c r="F2414" s="6" t="s">
        <v>3515</v>
      </c>
      <c r="G2414" s="6"/>
      <c r="H2414" s="1"/>
      <c r="I2414" s="5"/>
      <c r="J2414" s="5"/>
      <c r="K2414" s="1"/>
      <c r="L2414" s="5"/>
      <c r="M2414" s="5"/>
      <c r="N2414" s="26"/>
      <c r="O2414" s="1"/>
      <c r="P2414" s="1"/>
      <c r="Q2414" s="1"/>
      <c r="R2414" s="1"/>
      <c r="S2414" s="1"/>
      <c r="T2414" s="1"/>
      <c r="U2414" s="1"/>
      <c r="V2414" s="5"/>
      <c r="W2414" s="5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37" t="e">
        <f>BQ2414+BP2414+BO2414+BN2414+BM2414+#REF!+#REF!+BG2414+BF2414+#REF!+BC2414+#REF!+#REF!+AY2414+#REF!+#REF!+#REF!+#REF!+AS2414+#REF!+#REF!+#REF!+#REF!+AM2414+AK2414+#REF!+#REF!+#REF!+AF2414+AD2414+AC2414+AB2414+BL2414+AA2414+Z2414+Y2414+X2414+U2414+T2414+S2414+R2414+Q2414+P2414+O2414+N2414+M2414+L2414+K2414+J2414+I2414+H2414</f>
        <v>#REF!</v>
      </c>
    </row>
    <row r="2415" spans="1:70" s="27" customFormat="1">
      <c r="A2415" s="7" t="s">
        <v>3664</v>
      </c>
      <c r="B2415" s="7" t="s">
        <v>3665</v>
      </c>
      <c r="C2415" s="7" t="s">
        <v>7</v>
      </c>
      <c r="D2415" s="7" t="s">
        <v>8180</v>
      </c>
      <c r="E2415" s="7" t="s">
        <v>13</v>
      </c>
      <c r="F2415" s="7" t="s">
        <v>3515</v>
      </c>
      <c r="G2415" s="61"/>
      <c r="H2415" s="61"/>
      <c r="I2415" s="62"/>
      <c r="J2415" s="62"/>
      <c r="K2415" s="25"/>
      <c r="L2415" s="62"/>
      <c r="M2415" s="62"/>
      <c r="N2415" s="63"/>
      <c r="O2415" s="61"/>
      <c r="P2415" s="25">
        <f>1000*28.7564</f>
        <v>28756.399999999998</v>
      </c>
      <c r="Q2415" s="61"/>
      <c r="R2415" s="61"/>
      <c r="S2415" s="61"/>
      <c r="T2415" s="61"/>
      <c r="U2415" s="25"/>
      <c r="V2415" s="61"/>
      <c r="W2415" s="25"/>
      <c r="X2415" s="61"/>
      <c r="Y2415" s="61"/>
      <c r="Z2415" s="25"/>
      <c r="AA2415" s="61"/>
      <c r="AB2415" s="61"/>
      <c r="AC2415" s="61"/>
      <c r="AD2415" s="25"/>
      <c r="AE2415" s="25"/>
      <c r="AF2415" s="25"/>
      <c r="AG2415" s="61"/>
      <c r="AH2415" s="61"/>
      <c r="AI2415" s="61"/>
      <c r="AJ2415" s="61"/>
      <c r="AK2415" s="25"/>
      <c r="AL2415" s="61"/>
      <c r="AM2415" s="25"/>
      <c r="AN2415" s="61"/>
      <c r="AO2415" s="61"/>
      <c r="AP2415" s="61"/>
      <c r="AQ2415" s="61"/>
      <c r="AR2415" s="61"/>
      <c r="AS2415" s="61"/>
      <c r="AT2415" s="61"/>
      <c r="AU2415" s="61"/>
      <c r="AV2415" s="61"/>
      <c r="AW2415" s="61"/>
      <c r="AX2415" s="25"/>
      <c r="AY2415" s="25"/>
      <c r="AZ2415" s="61"/>
      <c r="BA2415" s="61"/>
      <c r="BB2415" s="61"/>
      <c r="BC2415" s="25"/>
      <c r="BD2415" s="61"/>
      <c r="BE2415" s="61"/>
      <c r="BF2415" s="61"/>
      <c r="BG2415" s="25"/>
      <c r="BH2415" s="61"/>
      <c r="BI2415" s="61"/>
      <c r="BJ2415" s="61"/>
      <c r="BK2415" s="61"/>
      <c r="BL2415" s="61"/>
      <c r="BM2415" s="61"/>
      <c r="BN2415" s="61"/>
      <c r="BO2415" s="61"/>
      <c r="BP2415" s="61"/>
      <c r="BQ2415" s="61"/>
      <c r="BR2415" s="37">
        <f>BQ2415+BP2415+BO2415+BN2415+BM2415+BG2415+BF2415+BC2415+AY2415+AS2415+AM2415+AL2415+AK2415+AF2415+AE2415+AD2415+AC2415+AB2415+BK2415+BL2415+AA2415+Z2415+Y2415+X2415+V2415+U2415+T2415+S2415+R2415+Q2415+P2415+O2415+N2415+M2415+L2415+K2415+J2415+I2415+H2415+G2415+AX2415+W2415</f>
        <v>28756.399999999998</v>
      </c>
    </row>
    <row r="2416" spans="1:70" hidden="1">
      <c r="A2416" s="6" t="s">
        <v>3666</v>
      </c>
      <c r="B2416" s="6" t="s">
        <v>3667</v>
      </c>
      <c r="C2416" s="6" t="s">
        <v>7</v>
      </c>
      <c r="D2416" s="6" t="s">
        <v>8180</v>
      </c>
      <c r="E2416" s="6" t="s">
        <v>21</v>
      </c>
      <c r="F2416" s="6" t="s">
        <v>3515</v>
      </c>
      <c r="G2416" s="6"/>
      <c r="H2416" s="1"/>
      <c r="I2416" s="5"/>
      <c r="J2416" s="5"/>
      <c r="K2416" s="1"/>
      <c r="L2416" s="5"/>
      <c r="M2416" s="5"/>
      <c r="N2416" s="26"/>
      <c r="O2416" s="1"/>
      <c r="P2416" s="1"/>
      <c r="Q2416" s="1"/>
      <c r="R2416" s="1"/>
      <c r="S2416" s="1"/>
      <c r="T2416" s="1"/>
      <c r="U2416" s="1"/>
      <c r="V2416" s="5"/>
      <c r="W2416" s="5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37" t="e">
        <f>BQ2416+BP2416+BO2416+BN2416+BM2416+#REF!+#REF!+BG2416+BF2416+#REF!+BC2416+#REF!+#REF!+AY2416+#REF!+#REF!+#REF!+#REF!+AS2416+#REF!+#REF!+#REF!+#REF!+AM2416+AK2416+#REF!+#REF!+#REF!+AF2416+AD2416+AC2416+AB2416+BL2416+AA2416+Z2416+Y2416+X2416+U2416+T2416+S2416+R2416+Q2416+P2416+O2416+N2416+M2416+L2416+K2416+J2416+I2416+H2416</f>
        <v>#REF!</v>
      </c>
    </row>
    <row r="2417" spans="1:70" hidden="1">
      <c r="A2417" s="6" t="s">
        <v>3762</v>
      </c>
      <c r="B2417" s="6" t="s">
        <v>3763</v>
      </c>
      <c r="C2417" s="6" t="s">
        <v>151</v>
      </c>
      <c r="D2417" s="6"/>
      <c r="E2417" s="6" t="s">
        <v>152</v>
      </c>
      <c r="F2417" s="6" t="s">
        <v>3515</v>
      </c>
      <c r="G2417" s="6"/>
      <c r="H2417" s="1"/>
      <c r="I2417" s="5"/>
      <c r="J2417" s="5"/>
      <c r="K2417" s="1"/>
      <c r="L2417" s="5"/>
      <c r="M2417" s="5"/>
      <c r="N2417" s="26"/>
      <c r="O2417" s="1"/>
      <c r="P2417" s="1"/>
      <c r="Q2417" s="1"/>
      <c r="R2417" s="1"/>
      <c r="S2417" s="1"/>
      <c r="T2417" s="1"/>
      <c r="U2417" s="1"/>
      <c r="V2417" s="5"/>
      <c r="W2417" s="5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37" t="e">
        <f>BQ2417+BP2417+BO2417+BN2417+BM2417+#REF!+#REF!+BG2417+BF2417+#REF!+BC2417+#REF!+#REF!+AY2417+#REF!+#REF!+#REF!+#REF!+AS2417+#REF!+#REF!+#REF!+#REF!+AM2417+AK2417+#REF!+#REF!+#REF!+AF2417+AD2417+AC2417+AB2417+BL2417+AA2417+Z2417+Y2417+X2417+U2417+T2417+S2417+R2417+Q2417+P2417+O2417+N2417+M2417+L2417+K2417+J2417+I2417+H2417</f>
        <v>#REF!</v>
      </c>
    </row>
    <row r="2418" spans="1:70" hidden="1">
      <c r="A2418" s="6" t="s">
        <v>3764</v>
      </c>
      <c r="B2418" s="6" t="s">
        <v>3765</v>
      </c>
      <c r="C2418" s="6" t="s">
        <v>151</v>
      </c>
      <c r="D2418" s="6"/>
      <c r="E2418" s="6" t="s">
        <v>152</v>
      </c>
      <c r="F2418" s="6" t="s">
        <v>3515</v>
      </c>
      <c r="G2418" s="6"/>
      <c r="H2418" s="1"/>
      <c r="I2418" s="5"/>
      <c r="J2418" s="5"/>
      <c r="K2418" s="1"/>
      <c r="L2418" s="5"/>
      <c r="M2418" s="5"/>
      <c r="N2418" s="26"/>
      <c r="O2418" s="1"/>
      <c r="P2418" s="1"/>
      <c r="Q2418" s="1"/>
      <c r="R2418" s="1"/>
      <c r="S2418" s="1"/>
      <c r="T2418" s="1"/>
      <c r="U2418" s="1"/>
      <c r="V2418" s="5"/>
      <c r="W2418" s="5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37" t="e">
        <f>BQ2418+BP2418+BO2418+BN2418+BM2418+#REF!+#REF!+BG2418+BF2418+#REF!+BC2418+#REF!+#REF!+AY2418+#REF!+#REF!+#REF!+#REF!+AS2418+#REF!+#REF!+#REF!+#REF!+AM2418+AK2418+#REF!+#REF!+#REF!+AF2418+AD2418+AC2418+AB2418+BL2418+AA2418+Z2418+Y2418+X2418+U2418+T2418+S2418+R2418+Q2418+P2418+O2418+N2418+M2418+L2418+K2418+J2418+I2418+H2418</f>
        <v>#REF!</v>
      </c>
    </row>
    <row r="2419" spans="1:70" hidden="1">
      <c r="A2419" s="6" t="s">
        <v>3668</v>
      </c>
      <c r="B2419" s="6" t="s">
        <v>3669</v>
      </c>
      <c r="C2419" s="6" t="s">
        <v>7</v>
      </c>
      <c r="D2419" s="6" t="s">
        <v>18</v>
      </c>
      <c r="E2419" s="6" t="s">
        <v>21</v>
      </c>
      <c r="F2419" s="6" t="s">
        <v>3515</v>
      </c>
      <c r="G2419" s="6"/>
      <c r="H2419" s="1"/>
      <c r="I2419" s="5"/>
      <c r="J2419" s="5"/>
      <c r="K2419" s="1"/>
      <c r="L2419" s="5"/>
      <c r="M2419" s="5"/>
      <c r="N2419" s="26"/>
      <c r="O2419" s="1"/>
      <c r="P2419" s="1"/>
      <c r="Q2419" s="1"/>
      <c r="R2419" s="1"/>
      <c r="S2419" s="1"/>
      <c r="T2419" s="1"/>
      <c r="U2419" s="1"/>
      <c r="V2419" s="5"/>
      <c r="W2419" s="5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37" t="e">
        <f>BQ2419+BP2419+BO2419+BN2419+BM2419+#REF!+#REF!+BG2419+BF2419+#REF!+BC2419+#REF!+#REF!+AY2419+#REF!+#REF!+#REF!+#REF!+AS2419+#REF!+#REF!+#REF!+#REF!+AM2419+AK2419+#REF!+#REF!+#REF!+AF2419+AD2419+AC2419+AB2419+BL2419+AA2419+Z2419+Y2419+X2419+U2419+T2419+S2419+R2419+Q2419+P2419+O2419+N2419+M2419+L2419+K2419+J2419+I2419+H2419</f>
        <v>#REF!</v>
      </c>
    </row>
    <row r="2420" spans="1:70" hidden="1">
      <c r="A2420" s="6" t="s">
        <v>7233</v>
      </c>
      <c r="B2420" s="6" t="s">
        <v>7434</v>
      </c>
      <c r="C2420" s="6" t="s">
        <v>7</v>
      </c>
      <c r="D2420" s="6" t="s">
        <v>8180</v>
      </c>
      <c r="E2420" s="6" t="s">
        <v>8184</v>
      </c>
      <c r="F2420" s="6" t="s">
        <v>3515</v>
      </c>
      <c r="G2420" s="6"/>
      <c r="H2420" s="1"/>
      <c r="I2420" s="5"/>
      <c r="J2420" s="5"/>
      <c r="K2420" s="1"/>
      <c r="L2420" s="5"/>
      <c r="M2420" s="5"/>
      <c r="N2420" s="26"/>
      <c r="O2420" s="1"/>
      <c r="P2420" s="1"/>
      <c r="Q2420" s="1"/>
      <c r="R2420" s="1"/>
      <c r="S2420" s="1"/>
      <c r="T2420" s="1"/>
      <c r="U2420" s="1"/>
      <c r="V2420" s="5"/>
      <c r="W2420" s="5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37" t="e">
        <f>BQ2420+BP2420+BO2420+BN2420+BM2420+#REF!+#REF!+BG2420+BF2420+#REF!+BC2420+#REF!+#REF!+AY2420+#REF!+#REF!+#REF!+#REF!+AS2420+#REF!+#REF!+#REF!+#REF!+AM2420+AK2420+#REF!+#REF!+#REF!+AF2420+AD2420+AC2420+AB2420+BL2420+AA2420+Z2420+Y2420+X2420+U2420+T2420+S2420+R2420+Q2420+P2420+O2420+N2420+M2420+L2420+K2420+J2420+I2420+H2420</f>
        <v>#REF!</v>
      </c>
    </row>
    <row r="2421" spans="1:70" hidden="1">
      <c r="A2421" s="6" t="s">
        <v>3670</v>
      </c>
      <c r="B2421" s="6" t="s">
        <v>3671</v>
      </c>
      <c r="C2421" s="6" t="s">
        <v>7</v>
      </c>
      <c r="D2421" s="6" t="s">
        <v>18</v>
      </c>
      <c r="E2421" s="6" t="s">
        <v>31</v>
      </c>
      <c r="F2421" s="6" t="s">
        <v>3515</v>
      </c>
      <c r="G2421" s="6"/>
      <c r="H2421" s="1"/>
      <c r="I2421" s="5"/>
      <c r="J2421" s="5"/>
      <c r="K2421" s="1"/>
      <c r="L2421" s="5"/>
      <c r="M2421" s="5"/>
      <c r="N2421" s="26"/>
      <c r="O2421" s="1"/>
      <c r="P2421" s="1"/>
      <c r="Q2421" s="1"/>
      <c r="R2421" s="1"/>
      <c r="S2421" s="1"/>
      <c r="T2421" s="1"/>
      <c r="U2421" s="1"/>
      <c r="V2421" s="5"/>
      <c r="W2421" s="5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37" t="e">
        <f>BQ2421+BP2421+BO2421+BN2421+BM2421+#REF!+#REF!+BG2421+BF2421+#REF!+BC2421+#REF!+#REF!+AY2421+#REF!+#REF!+#REF!+#REF!+AS2421+#REF!+#REF!+#REF!+#REF!+AM2421+AK2421+#REF!+#REF!+#REF!+AF2421+AD2421+AC2421+AB2421+BL2421+AA2421+Z2421+Y2421+X2421+U2421+T2421+S2421+R2421+Q2421+P2421+O2421+N2421+M2421+L2421+K2421+J2421+I2421+H2421</f>
        <v>#REF!</v>
      </c>
    </row>
    <row r="2422" spans="1:70" hidden="1">
      <c r="A2422" s="6" t="s">
        <v>3766</v>
      </c>
      <c r="B2422" s="6" t="s">
        <v>3767</v>
      </c>
      <c r="C2422" s="6" t="s">
        <v>151</v>
      </c>
      <c r="D2422" s="6"/>
      <c r="E2422" s="6" t="s">
        <v>152</v>
      </c>
      <c r="F2422" s="6" t="s">
        <v>3515</v>
      </c>
      <c r="G2422" s="6"/>
      <c r="H2422" s="1"/>
      <c r="I2422" s="5"/>
      <c r="J2422" s="5"/>
      <c r="K2422" s="1"/>
      <c r="L2422" s="5"/>
      <c r="M2422" s="5"/>
      <c r="N2422" s="26"/>
      <c r="O2422" s="1"/>
      <c r="P2422" s="1"/>
      <c r="Q2422" s="1"/>
      <c r="R2422" s="1"/>
      <c r="S2422" s="1"/>
      <c r="T2422" s="1"/>
      <c r="U2422" s="1"/>
      <c r="V2422" s="5"/>
      <c r="W2422" s="5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37" t="e">
        <f>BQ2422+BP2422+BO2422+BN2422+BM2422+#REF!+#REF!+BG2422+BF2422+#REF!+BC2422+#REF!+#REF!+AY2422+#REF!+#REF!+#REF!+#REF!+AS2422+#REF!+#REF!+#REF!+#REF!+AM2422+AK2422+#REF!+#REF!+#REF!+AF2422+AD2422+AC2422+AB2422+BL2422+AA2422+Z2422+Y2422+X2422+U2422+T2422+S2422+R2422+Q2422+P2422+O2422+N2422+M2422+L2422+K2422+J2422+I2422+H2422</f>
        <v>#REF!</v>
      </c>
    </row>
    <row r="2423" spans="1:70" hidden="1">
      <c r="A2423" s="7" t="s">
        <v>3672</v>
      </c>
      <c r="B2423" s="7" t="s">
        <v>3673</v>
      </c>
      <c r="C2423" s="7" t="s">
        <v>7</v>
      </c>
      <c r="D2423" s="7" t="s">
        <v>8180</v>
      </c>
      <c r="E2423" s="7" t="s">
        <v>21</v>
      </c>
      <c r="F2423" s="7" t="s">
        <v>3515</v>
      </c>
      <c r="G2423" s="25"/>
      <c r="H2423" s="1"/>
      <c r="I2423" s="5"/>
      <c r="J2423" s="5"/>
      <c r="K2423" s="1"/>
      <c r="L2423" s="5"/>
      <c r="M2423" s="5"/>
      <c r="N2423" s="26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37">
        <f t="shared" ref="BR2423:BR2424" si="33">BQ2423+BP2423+BO2423+BN2423+BM2423+BG2423+BF2423+BC2423+AY2423+AS2423+AM2423+AL2423+AK2423+AF2423+AE2423+AD2423+AC2423+AB2423+++BK2423+BL2423+AA2423+Z2423+Y2423+X2423+V2423+U2423+T2423+S2423+R2423+Q2423+P2423+O2423+N2423+M2423+L2423+K2423+J2423+I2423+H2423+G2423</f>
        <v>0</v>
      </c>
    </row>
    <row r="2424" spans="1:70" hidden="1">
      <c r="A2424" s="7" t="s">
        <v>3674</v>
      </c>
      <c r="B2424" s="7" t="s">
        <v>3675</v>
      </c>
      <c r="C2424" s="7" t="s">
        <v>7</v>
      </c>
      <c r="D2424" s="7" t="s">
        <v>8180</v>
      </c>
      <c r="E2424" s="7" t="s">
        <v>21</v>
      </c>
      <c r="F2424" s="7" t="s">
        <v>3515</v>
      </c>
      <c r="G2424" s="25"/>
      <c r="H2424" s="1"/>
      <c r="I2424" s="5"/>
      <c r="J2424" s="5"/>
      <c r="K2424" s="1"/>
      <c r="L2424" s="5"/>
      <c r="M2424" s="5"/>
      <c r="N2424" s="26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37">
        <f t="shared" si="33"/>
        <v>0</v>
      </c>
    </row>
    <row r="2425" spans="1:70" hidden="1">
      <c r="A2425" s="6" t="s">
        <v>3676</v>
      </c>
      <c r="B2425" s="6" t="s">
        <v>3677</v>
      </c>
      <c r="C2425" s="6" t="s">
        <v>7</v>
      </c>
      <c r="D2425" s="6" t="s">
        <v>8180</v>
      </c>
      <c r="E2425" s="6" t="s">
        <v>21</v>
      </c>
      <c r="F2425" s="6" t="s">
        <v>3515</v>
      </c>
      <c r="G2425" s="6"/>
      <c r="H2425" s="1"/>
      <c r="I2425" s="5"/>
      <c r="J2425" s="5"/>
      <c r="K2425" s="1"/>
      <c r="L2425" s="5"/>
      <c r="M2425" s="5"/>
      <c r="N2425" s="26"/>
      <c r="O2425" s="1"/>
      <c r="P2425" s="1"/>
      <c r="Q2425" s="1"/>
      <c r="R2425" s="1"/>
      <c r="S2425" s="1"/>
      <c r="T2425" s="1"/>
      <c r="U2425" s="1"/>
      <c r="V2425" s="5"/>
      <c r="W2425" s="5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37" t="e">
        <f>BQ2425+BP2425+BO2425+BN2425+BM2425+#REF!+#REF!+BG2425+BF2425+#REF!+BC2425+#REF!+#REF!+AY2425+#REF!+#REF!+#REF!+#REF!+AS2425+#REF!+#REF!+#REF!+#REF!+AM2425+AK2425+#REF!+#REF!+#REF!+AF2425+AD2425+AC2425+AB2425+BL2425+AA2425+Z2425+Y2425+X2425+U2425+T2425+S2425+R2425+Q2425+P2425+O2425+N2425+M2425+L2425+K2425+J2425+I2425+H2425</f>
        <v>#REF!</v>
      </c>
    </row>
    <row r="2426" spans="1:70" hidden="1">
      <c r="A2426" s="7" t="s">
        <v>3678</v>
      </c>
      <c r="B2426" s="7" t="s">
        <v>3679</v>
      </c>
      <c r="C2426" s="7" t="s">
        <v>7</v>
      </c>
      <c r="D2426" s="7" t="s">
        <v>8180</v>
      </c>
      <c r="E2426" s="7" t="s">
        <v>21</v>
      </c>
      <c r="F2426" s="7" t="s">
        <v>3515</v>
      </c>
      <c r="G2426" s="25"/>
      <c r="H2426" s="1"/>
      <c r="I2426" s="5"/>
      <c r="J2426" s="5"/>
      <c r="K2426" s="1"/>
      <c r="L2426" s="5"/>
      <c r="M2426" s="5"/>
      <c r="N2426" s="26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37">
        <f t="shared" ref="BR2426:BR2427" si="34">BQ2426+BP2426+BO2426+BN2426+BM2426+BG2426+BF2426+BC2426+AY2426+AS2426+AM2426+AL2426+AK2426+AF2426+AE2426+AD2426+AC2426+AB2426+++BK2426+BL2426+AA2426+Z2426+Y2426+X2426+V2426+U2426+T2426+S2426+R2426+Q2426+P2426+O2426+N2426+M2426+L2426+K2426+J2426+I2426+H2426+G2426</f>
        <v>0</v>
      </c>
    </row>
    <row r="2427" spans="1:70" hidden="1">
      <c r="A2427" s="7" t="s">
        <v>3680</v>
      </c>
      <c r="B2427" s="7" t="s">
        <v>3681</v>
      </c>
      <c r="C2427" s="7" t="s">
        <v>7</v>
      </c>
      <c r="D2427" s="7" t="s">
        <v>8180</v>
      </c>
      <c r="E2427" s="7" t="s">
        <v>21</v>
      </c>
      <c r="F2427" s="7" t="s">
        <v>3515</v>
      </c>
      <c r="G2427" s="25"/>
      <c r="H2427" s="1"/>
      <c r="I2427" s="5"/>
      <c r="J2427" s="5"/>
      <c r="K2427" s="1"/>
      <c r="L2427" s="5"/>
      <c r="M2427" s="5"/>
      <c r="N2427" s="26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37">
        <f t="shared" si="34"/>
        <v>0</v>
      </c>
    </row>
    <row r="2428" spans="1:70" hidden="1">
      <c r="A2428" s="6" t="s">
        <v>3682</v>
      </c>
      <c r="B2428" s="6" t="s">
        <v>3683</v>
      </c>
      <c r="C2428" s="6" t="s">
        <v>7</v>
      </c>
      <c r="D2428" s="6" t="s">
        <v>18</v>
      </c>
      <c r="E2428" s="6" t="s">
        <v>21</v>
      </c>
      <c r="F2428" s="6" t="s">
        <v>3515</v>
      </c>
      <c r="G2428" s="6"/>
      <c r="H2428" s="1"/>
      <c r="I2428" s="5"/>
      <c r="J2428" s="5"/>
      <c r="K2428" s="1"/>
      <c r="L2428" s="5"/>
      <c r="M2428" s="5"/>
      <c r="N2428" s="26"/>
      <c r="O2428" s="1"/>
      <c r="P2428" s="1"/>
      <c r="Q2428" s="1"/>
      <c r="R2428" s="1"/>
      <c r="S2428" s="1"/>
      <c r="T2428" s="1"/>
      <c r="U2428" s="1"/>
      <c r="V2428" s="5"/>
      <c r="W2428" s="5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37" t="e">
        <f>BQ2428+BP2428+BO2428+BN2428+BM2428+#REF!+#REF!+BG2428+BF2428+#REF!+BC2428+#REF!+#REF!+AY2428+#REF!+#REF!+#REF!+#REF!+AS2428+#REF!+#REF!+#REF!+#REF!+AM2428+AK2428+#REF!+#REF!+#REF!+AF2428+AD2428+AC2428+AB2428+BL2428+AA2428+Z2428+Y2428+X2428+U2428+T2428+S2428+R2428+Q2428+P2428+O2428+N2428+M2428+L2428+K2428+J2428+I2428+H2428</f>
        <v>#REF!</v>
      </c>
    </row>
    <row r="2429" spans="1:70" hidden="1">
      <c r="A2429" s="6" t="s">
        <v>3768</v>
      </c>
      <c r="B2429" s="6" t="s">
        <v>7928</v>
      </c>
      <c r="C2429" s="6" t="s">
        <v>151</v>
      </c>
      <c r="D2429" s="6"/>
      <c r="E2429" s="6" t="s">
        <v>8193</v>
      </c>
      <c r="F2429" s="6" t="s">
        <v>3515</v>
      </c>
      <c r="G2429" s="6"/>
      <c r="H2429" s="1"/>
      <c r="I2429" s="5"/>
      <c r="J2429" s="5"/>
      <c r="K2429" s="1"/>
      <c r="L2429" s="5"/>
      <c r="M2429" s="5"/>
      <c r="N2429" s="26"/>
      <c r="O2429" s="1"/>
      <c r="P2429" s="1"/>
      <c r="Q2429" s="1"/>
      <c r="R2429" s="1"/>
      <c r="S2429" s="1"/>
      <c r="T2429" s="1"/>
      <c r="U2429" s="1"/>
      <c r="V2429" s="5"/>
      <c r="W2429" s="5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37" t="e">
        <f>BQ2429+BP2429+BO2429+BN2429+BM2429+#REF!+#REF!+BG2429+BF2429+#REF!+BC2429+#REF!+#REF!+AY2429+#REF!+#REF!+#REF!+#REF!+AS2429+#REF!+#REF!+#REF!+#REF!+AM2429+AK2429+#REF!+#REF!+#REF!+AF2429+AD2429+AC2429+AB2429+BL2429+AA2429+Z2429+Y2429+X2429+U2429+T2429+S2429+R2429+Q2429+P2429+O2429+N2429+M2429+L2429+K2429+J2429+I2429+H2429</f>
        <v>#REF!</v>
      </c>
    </row>
    <row r="2430" spans="1:70" hidden="1">
      <c r="A2430" s="6" t="s">
        <v>3684</v>
      </c>
      <c r="B2430" s="6" t="s">
        <v>3685</v>
      </c>
      <c r="C2430" s="6" t="s">
        <v>7</v>
      </c>
      <c r="D2430" s="6" t="s">
        <v>18</v>
      </c>
      <c r="E2430" s="6" t="s">
        <v>31</v>
      </c>
      <c r="F2430" s="6" t="s">
        <v>3515</v>
      </c>
      <c r="G2430" s="6"/>
      <c r="H2430" s="1"/>
      <c r="I2430" s="5"/>
      <c r="J2430" s="5"/>
      <c r="K2430" s="1"/>
      <c r="L2430" s="5"/>
      <c r="M2430" s="5"/>
      <c r="N2430" s="26"/>
      <c r="O2430" s="1"/>
      <c r="P2430" s="1"/>
      <c r="Q2430" s="1"/>
      <c r="R2430" s="1"/>
      <c r="S2430" s="1"/>
      <c r="T2430" s="1"/>
      <c r="U2430" s="1"/>
      <c r="V2430" s="5"/>
      <c r="W2430" s="5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37" t="e">
        <f>BQ2430+BP2430+BO2430+BN2430+BM2430+#REF!+#REF!+BG2430+BF2430+#REF!+BC2430+#REF!+#REF!+AY2430+#REF!+#REF!+#REF!+#REF!+AS2430+#REF!+#REF!+#REF!+#REF!+AM2430+AK2430+#REF!+#REF!+#REF!+AF2430+AD2430+AC2430+AB2430+BL2430+AA2430+Z2430+Y2430+X2430+U2430+T2430+S2430+R2430+Q2430+P2430+O2430+N2430+M2430+L2430+K2430+J2430+I2430+H2430</f>
        <v>#REF!</v>
      </c>
    </row>
    <row r="2431" spans="1:70" hidden="1">
      <c r="A2431" s="6" t="s">
        <v>3686</v>
      </c>
      <c r="B2431" s="6" t="s">
        <v>3687</v>
      </c>
      <c r="C2431" s="6" t="s">
        <v>7</v>
      </c>
      <c r="D2431" s="6" t="s">
        <v>18</v>
      </c>
      <c r="E2431" s="6" t="s">
        <v>31</v>
      </c>
      <c r="F2431" s="6" t="s">
        <v>3515</v>
      </c>
      <c r="G2431" s="6"/>
      <c r="H2431" s="1"/>
      <c r="I2431" s="5"/>
      <c r="J2431" s="5"/>
      <c r="K2431" s="1"/>
      <c r="L2431" s="5"/>
      <c r="M2431" s="5"/>
      <c r="N2431" s="26"/>
      <c r="O2431" s="1"/>
      <c r="P2431" s="1"/>
      <c r="Q2431" s="1"/>
      <c r="R2431" s="1"/>
      <c r="S2431" s="1"/>
      <c r="T2431" s="1"/>
      <c r="U2431" s="1"/>
      <c r="V2431" s="5"/>
      <c r="W2431" s="5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37" t="e">
        <f>BQ2431+BP2431+BO2431+BN2431+BM2431+#REF!+#REF!+BG2431+BF2431+#REF!+BC2431+#REF!+#REF!+AY2431+#REF!+#REF!+#REF!+#REF!+AS2431+#REF!+#REF!+#REF!+#REF!+AM2431+AK2431+#REF!+#REF!+#REF!+AF2431+AD2431+AC2431+AB2431+BL2431+AA2431+Z2431+Y2431+X2431+U2431+T2431+S2431+R2431+Q2431+P2431+O2431+N2431+M2431+L2431+K2431+J2431+I2431+H2431</f>
        <v>#REF!</v>
      </c>
    </row>
    <row r="2432" spans="1:70" hidden="1">
      <c r="A2432" s="6" t="s">
        <v>3688</v>
      </c>
      <c r="B2432" s="6" t="s">
        <v>3689</v>
      </c>
      <c r="C2432" s="6" t="s">
        <v>7</v>
      </c>
      <c r="D2432" s="6" t="s">
        <v>18</v>
      </c>
      <c r="E2432" s="6" t="s">
        <v>31</v>
      </c>
      <c r="F2432" s="6" t="s">
        <v>3515</v>
      </c>
      <c r="G2432" s="6"/>
      <c r="H2432" s="1"/>
      <c r="I2432" s="5"/>
      <c r="J2432" s="5"/>
      <c r="K2432" s="1"/>
      <c r="L2432" s="5"/>
      <c r="M2432" s="5"/>
      <c r="N2432" s="26"/>
      <c r="O2432" s="1"/>
      <c r="P2432" s="1"/>
      <c r="Q2432" s="1"/>
      <c r="R2432" s="1"/>
      <c r="S2432" s="1"/>
      <c r="T2432" s="1"/>
      <c r="U2432" s="1"/>
      <c r="V2432" s="5"/>
      <c r="W2432" s="5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37" t="e">
        <f>BQ2432+BP2432+BO2432+BN2432+BM2432+#REF!+#REF!+BG2432+BF2432+#REF!+BC2432+#REF!+#REF!+AY2432+#REF!+#REF!+#REF!+#REF!+AS2432+#REF!+#REF!+#REF!+#REF!+AM2432+AK2432+#REF!+#REF!+#REF!+AF2432+AD2432+AC2432+AB2432+BL2432+AA2432+Z2432+Y2432+X2432+U2432+T2432+S2432+R2432+Q2432+P2432+O2432+N2432+M2432+L2432+K2432+J2432+I2432+H2432</f>
        <v>#REF!</v>
      </c>
    </row>
    <row r="2433" spans="1:70" hidden="1">
      <c r="A2433" s="6" t="s">
        <v>3690</v>
      </c>
      <c r="B2433" s="6" t="s">
        <v>3691</v>
      </c>
      <c r="C2433" s="6" t="s">
        <v>7</v>
      </c>
      <c r="D2433" s="6" t="s">
        <v>18</v>
      </c>
      <c r="E2433" s="6" t="s">
        <v>31</v>
      </c>
      <c r="F2433" s="6" t="s">
        <v>3515</v>
      </c>
      <c r="G2433" s="6"/>
      <c r="H2433" s="1"/>
      <c r="I2433" s="5"/>
      <c r="J2433" s="5"/>
      <c r="K2433" s="1"/>
      <c r="L2433" s="5"/>
      <c r="M2433" s="5"/>
      <c r="N2433" s="26"/>
      <c r="O2433" s="1"/>
      <c r="P2433" s="1"/>
      <c r="Q2433" s="1"/>
      <c r="R2433" s="1"/>
      <c r="S2433" s="1"/>
      <c r="T2433" s="1"/>
      <c r="U2433" s="1"/>
      <c r="V2433" s="5"/>
      <c r="W2433" s="5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37" t="e">
        <f>BQ2433+BP2433+BO2433+BN2433+BM2433+#REF!+#REF!+BG2433+BF2433+#REF!+BC2433+#REF!+#REF!+AY2433+#REF!+#REF!+#REF!+#REF!+AS2433+#REF!+#REF!+#REF!+#REF!+AM2433+AK2433+#REF!+#REF!+#REF!+AF2433+AD2433+AC2433+AB2433+BL2433+AA2433+Z2433+Y2433+X2433+U2433+T2433+S2433+R2433+Q2433+P2433+O2433+N2433+M2433+L2433+K2433+J2433+I2433+H2433</f>
        <v>#REF!</v>
      </c>
    </row>
    <row r="2434" spans="1:70" hidden="1">
      <c r="A2434" s="6" t="s">
        <v>3692</v>
      </c>
      <c r="B2434" s="6" t="s">
        <v>3693</v>
      </c>
      <c r="C2434" s="6" t="s">
        <v>7</v>
      </c>
      <c r="D2434" s="6" t="s">
        <v>18</v>
      </c>
      <c r="E2434" s="6" t="s">
        <v>31</v>
      </c>
      <c r="F2434" s="6" t="s">
        <v>3515</v>
      </c>
      <c r="G2434" s="6"/>
      <c r="H2434" s="1"/>
      <c r="I2434" s="5"/>
      <c r="J2434" s="5"/>
      <c r="K2434" s="1"/>
      <c r="L2434" s="5"/>
      <c r="M2434" s="5"/>
      <c r="N2434" s="26"/>
      <c r="O2434" s="1"/>
      <c r="P2434" s="1"/>
      <c r="Q2434" s="1"/>
      <c r="R2434" s="1"/>
      <c r="S2434" s="1"/>
      <c r="T2434" s="1"/>
      <c r="U2434" s="1"/>
      <c r="V2434" s="5"/>
      <c r="W2434" s="5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37" t="e">
        <f>BQ2434+BP2434+BO2434+BN2434+BM2434+#REF!+#REF!+BG2434+BF2434+#REF!+BC2434+#REF!+#REF!+AY2434+#REF!+#REF!+#REF!+#REF!+AS2434+#REF!+#REF!+#REF!+#REF!+AM2434+AK2434+#REF!+#REF!+#REF!+AF2434+AD2434+AC2434+AB2434+BL2434+AA2434+Z2434+Y2434+X2434+U2434+T2434+S2434+R2434+Q2434+P2434+O2434+N2434+M2434+L2434+K2434+J2434+I2434+H2434</f>
        <v>#REF!</v>
      </c>
    </row>
    <row r="2435" spans="1:70" hidden="1">
      <c r="A2435" s="6" t="s">
        <v>3694</v>
      </c>
      <c r="B2435" s="6" t="s">
        <v>3695</v>
      </c>
      <c r="C2435" s="6" t="s">
        <v>7</v>
      </c>
      <c r="D2435" s="6" t="s">
        <v>18</v>
      </c>
      <c r="E2435" s="6" t="s">
        <v>31</v>
      </c>
      <c r="F2435" s="6" t="s">
        <v>3515</v>
      </c>
      <c r="G2435" s="6"/>
      <c r="H2435" s="1"/>
      <c r="I2435" s="5"/>
      <c r="J2435" s="5"/>
      <c r="K2435" s="1"/>
      <c r="L2435" s="5"/>
      <c r="M2435" s="5"/>
      <c r="N2435" s="26"/>
      <c r="O2435" s="1"/>
      <c r="P2435" s="1"/>
      <c r="Q2435" s="1"/>
      <c r="R2435" s="1"/>
      <c r="S2435" s="1"/>
      <c r="T2435" s="1"/>
      <c r="U2435" s="1"/>
      <c r="V2435" s="5"/>
      <c r="W2435" s="5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37" t="e">
        <f>BQ2435+BP2435+BO2435+BN2435+BM2435+#REF!+#REF!+BG2435+BF2435+#REF!+BC2435+#REF!+#REF!+AY2435+#REF!+#REF!+#REF!+#REF!+AS2435+#REF!+#REF!+#REF!+#REF!+AM2435+AK2435+#REF!+#REF!+#REF!+AF2435+AD2435+AC2435+AB2435+BL2435+AA2435+Z2435+Y2435+X2435+U2435+T2435+S2435+R2435+Q2435+P2435+O2435+N2435+M2435+L2435+K2435+J2435+I2435+H2435</f>
        <v>#REF!</v>
      </c>
    </row>
    <row r="2436" spans="1:70" hidden="1">
      <c r="A2436" s="6" t="s">
        <v>3696</v>
      </c>
      <c r="B2436" s="6" t="s">
        <v>3697</v>
      </c>
      <c r="C2436" s="6" t="s">
        <v>7</v>
      </c>
      <c r="D2436" s="6" t="s">
        <v>18</v>
      </c>
      <c r="E2436" s="6" t="s">
        <v>31</v>
      </c>
      <c r="F2436" s="6" t="s">
        <v>3515</v>
      </c>
      <c r="G2436" s="6"/>
      <c r="H2436" s="1"/>
      <c r="I2436" s="5"/>
      <c r="J2436" s="5"/>
      <c r="K2436" s="1"/>
      <c r="L2436" s="5"/>
      <c r="M2436" s="5"/>
      <c r="N2436" s="26"/>
      <c r="O2436" s="1"/>
      <c r="P2436" s="1"/>
      <c r="Q2436" s="1"/>
      <c r="R2436" s="1"/>
      <c r="S2436" s="1"/>
      <c r="T2436" s="1"/>
      <c r="U2436" s="1"/>
      <c r="V2436" s="5"/>
      <c r="W2436" s="5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37" t="e">
        <f>BQ2436+BP2436+BO2436+BN2436+BM2436+#REF!+#REF!+BG2436+BF2436+#REF!+BC2436+#REF!+#REF!+AY2436+#REF!+#REF!+#REF!+#REF!+AS2436+#REF!+#REF!+#REF!+#REF!+AM2436+AK2436+#REF!+#REF!+#REF!+AF2436+AD2436+AC2436+AB2436+BL2436+AA2436+Z2436+Y2436+X2436+U2436+T2436+S2436+R2436+Q2436+P2436+O2436+N2436+M2436+L2436+K2436+J2436+I2436+H2436</f>
        <v>#REF!</v>
      </c>
    </row>
    <row r="2437" spans="1:70" hidden="1">
      <c r="A2437" s="6" t="s">
        <v>3698</v>
      </c>
      <c r="B2437" s="6" t="s">
        <v>3699</v>
      </c>
      <c r="C2437" s="6" t="s">
        <v>7</v>
      </c>
      <c r="D2437" s="6" t="s">
        <v>18</v>
      </c>
      <c r="E2437" s="6" t="s">
        <v>31</v>
      </c>
      <c r="F2437" s="6" t="s">
        <v>3515</v>
      </c>
      <c r="G2437" s="6"/>
      <c r="H2437" s="1"/>
      <c r="I2437" s="5"/>
      <c r="J2437" s="5"/>
      <c r="K2437" s="1"/>
      <c r="L2437" s="5"/>
      <c r="M2437" s="5"/>
      <c r="N2437" s="26"/>
      <c r="O2437" s="1"/>
      <c r="P2437" s="1"/>
      <c r="Q2437" s="1"/>
      <c r="R2437" s="1"/>
      <c r="S2437" s="1"/>
      <c r="T2437" s="1"/>
      <c r="U2437" s="1"/>
      <c r="V2437" s="5"/>
      <c r="W2437" s="5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37" t="e">
        <f>BQ2437+BP2437+BO2437+BN2437+BM2437+#REF!+#REF!+BG2437+BF2437+#REF!+BC2437+#REF!+#REF!+AY2437+#REF!+#REF!+#REF!+#REF!+AS2437+#REF!+#REF!+#REF!+#REF!+AM2437+AK2437+#REF!+#REF!+#REF!+AF2437+AD2437+AC2437+AB2437+BL2437+AA2437+Z2437+Y2437+X2437+U2437+T2437+S2437+R2437+Q2437+P2437+O2437+N2437+M2437+L2437+K2437+J2437+I2437+H2437</f>
        <v>#REF!</v>
      </c>
    </row>
    <row r="2438" spans="1:70" hidden="1">
      <c r="A2438" s="6" t="s">
        <v>3700</v>
      </c>
      <c r="B2438" s="6" t="s">
        <v>3701</v>
      </c>
      <c r="C2438" s="6" t="s">
        <v>7</v>
      </c>
      <c r="D2438" s="6" t="s">
        <v>18</v>
      </c>
      <c r="E2438" s="6" t="s">
        <v>31</v>
      </c>
      <c r="F2438" s="6" t="s">
        <v>3515</v>
      </c>
      <c r="G2438" s="6"/>
      <c r="H2438" s="1"/>
      <c r="I2438" s="5"/>
      <c r="J2438" s="5"/>
      <c r="K2438" s="1"/>
      <c r="L2438" s="5"/>
      <c r="M2438" s="5"/>
      <c r="N2438" s="26"/>
      <c r="O2438" s="1"/>
      <c r="P2438" s="1"/>
      <c r="Q2438" s="1"/>
      <c r="R2438" s="1"/>
      <c r="S2438" s="1"/>
      <c r="T2438" s="1"/>
      <c r="U2438" s="1"/>
      <c r="V2438" s="5"/>
      <c r="W2438" s="5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37" t="e">
        <f>BQ2438+BP2438+BO2438+BN2438+BM2438+#REF!+#REF!+BG2438+BF2438+#REF!+BC2438+#REF!+#REF!+AY2438+#REF!+#REF!+#REF!+#REF!+AS2438+#REF!+#REF!+#REF!+#REF!+AM2438+AK2438+#REF!+#REF!+#REF!+AF2438+AD2438+AC2438+AB2438+BL2438+AA2438+Z2438+Y2438+X2438+U2438+T2438+S2438+R2438+Q2438+P2438+O2438+N2438+M2438+L2438+K2438+J2438+I2438+H2438</f>
        <v>#REF!</v>
      </c>
    </row>
    <row r="2439" spans="1:70" hidden="1">
      <c r="A2439" s="6" t="s">
        <v>6864</v>
      </c>
      <c r="B2439" s="6" t="s">
        <v>7929</v>
      </c>
      <c r="C2439" s="6" t="s">
        <v>151</v>
      </c>
      <c r="D2439" s="6"/>
      <c r="E2439" s="6" t="s">
        <v>8186</v>
      </c>
      <c r="F2439" s="6" t="s">
        <v>3515</v>
      </c>
      <c r="G2439" s="6"/>
      <c r="H2439" s="1"/>
      <c r="I2439" s="5"/>
      <c r="J2439" s="5"/>
      <c r="K2439" s="1"/>
      <c r="L2439" s="5"/>
      <c r="M2439" s="5"/>
      <c r="N2439" s="26"/>
      <c r="O2439" s="1"/>
      <c r="P2439" s="1"/>
      <c r="Q2439" s="1"/>
      <c r="R2439" s="1"/>
      <c r="S2439" s="1"/>
      <c r="T2439" s="1"/>
      <c r="U2439" s="1"/>
      <c r="V2439" s="5"/>
      <c r="W2439" s="5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37" t="e">
        <f>BQ2439+BP2439+BO2439+BN2439+BM2439+#REF!+#REF!+BG2439+BF2439+#REF!+BC2439+#REF!+#REF!+AY2439+#REF!+#REF!+#REF!+#REF!+AS2439+#REF!+#REF!+#REF!+#REF!+AM2439+AK2439+#REF!+#REF!+#REF!+AF2439+AD2439+AC2439+AB2439+BL2439+AA2439+Z2439+Y2439+X2439+U2439+T2439+S2439+R2439+Q2439+P2439+O2439+N2439+M2439+L2439+K2439+J2439+I2439+H2439</f>
        <v>#REF!</v>
      </c>
    </row>
    <row r="2440" spans="1:70" hidden="1">
      <c r="A2440" s="6" t="s">
        <v>3702</v>
      </c>
      <c r="B2440" s="6" t="s">
        <v>3703</v>
      </c>
      <c r="C2440" s="6" t="s">
        <v>7</v>
      </c>
      <c r="D2440" s="6" t="s">
        <v>18</v>
      </c>
      <c r="E2440" s="6" t="s">
        <v>360</v>
      </c>
      <c r="F2440" s="6" t="s">
        <v>3515</v>
      </c>
      <c r="G2440" s="6"/>
      <c r="H2440" s="1"/>
      <c r="I2440" s="5"/>
      <c r="J2440" s="5"/>
      <c r="K2440" s="1"/>
      <c r="L2440" s="5"/>
      <c r="M2440" s="5"/>
      <c r="N2440" s="26"/>
      <c r="O2440" s="1"/>
      <c r="P2440" s="1"/>
      <c r="Q2440" s="1"/>
      <c r="R2440" s="1"/>
      <c r="S2440" s="1"/>
      <c r="T2440" s="1"/>
      <c r="U2440" s="1"/>
      <c r="V2440" s="5"/>
      <c r="W2440" s="5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37" t="e">
        <f>BQ2440+BP2440+BO2440+BN2440+BM2440+#REF!+#REF!+BG2440+BF2440+#REF!+BC2440+#REF!+#REF!+AY2440+#REF!+#REF!+#REF!+#REF!+AS2440+#REF!+#REF!+#REF!+#REF!+AM2440+AK2440+#REF!+#REF!+#REF!+AF2440+AD2440+AC2440+AB2440+BL2440+AA2440+Z2440+Y2440+X2440+U2440+T2440+S2440+R2440+Q2440+P2440+O2440+N2440+M2440+L2440+K2440+J2440+I2440+H2440</f>
        <v>#REF!</v>
      </c>
    </row>
    <row r="2441" spans="1:70" hidden="1">
      <c r="A2441" s="6" t="s">
        <v>6865</v>
      </c>
      <c r="B2441" s="6" t="s">
        <v>7930</v>
      </c>
      <c r="C2441" s="6" t="s">
        <v>151</v>
      </c>
      <c r="D2441" s="6"/>
      <c r="E2441" s="6" t="s">
        <v>8186</v>
      </c>
      <c r="F2441" s="6" t="s">
        <v>3515</v>
      </c>
      <c r="G2441" s="6"/>
      <c r="H2441" s="1"/>
      <c r="I2441" s="5"/>
      <c r="J2441" s="5"/>
      <c r="K2441" s="1"/>
      <c r="L2441" s="5"/>
      <c r="M2441" s="5"/>
      <c r="N2441" s="26"/>
      <c r="O2441" s="1"/>
      <c r="P2441" s="1"/>
      <c r="Q2441" s="1"/>
      <c r="R2441" s="1"/>
      <c r="S2441" s="1"/>
      <c r="T2441" s="1"/>
      <c r="U2441" s="1"/>
      <c r="V2441" s="5"/>
      <c r="W2441" s="5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37" t="e">
        <f>BQ2441+BP2441+BO2441+BN2441+BM2441+#REF!+#REF!+BG2441+BF2441+#REF!+BC2441+#REF!+#REF!+AY2441+#REF!+#REF!+#REF!+#REF!+AS2441+#REF!+#REF!+#REF!+#REF!+AM2441+AK2441+#REF!+#REF!+#REF!+AF2441+AD2441+AC2441+AB2441+BL2441+AA2441+Z2441+Y2441+X2441+U2441+T2441+S2441+R2441+Q2441+P2441+O2441+N2441+M2441+L2441+K2441+J2441+I2441+H2441</f>
        <v>#REF!</v>
      </c>
    </row>
    <row r="2442" spans="1:70" hidden="1">
      <c r="A2442" s="6" t="s">
        <v>3769</v>
      </c>
      <c r="B2442" s="6" t="s">
        <v>3770</v>
      </c>
      <c r="C2442" s="6" t="s">
        <v>151</v>
      </c>
      <c r="D2442" s="6"/>
      <c r="E2442" s="6" t="s">
        <v>152</v>
      </c>
      <c r="F2442" s="6" t="s">
        <v>3515</v>
      </c>
      <c r="G2442" s="6"/>
      <c r="H2442" s="1"/>
      <c r="I2442" s="5"/>
      <c r="J2442" s="5"/>
      <c r="K2442" s="1"/>
      <c r="L2442" s="5"/>
      <c r="M2442" s="5"/>
      <c r="N2442" s="26"/>
      <c r="O2442" s="1"/>
      <c r="P2442" s="1"/>
      <c r="Q2442" s="1"/>
      <c r="R2442" s="1"/>
      <c r="S2442" s="1"/>
      <c r="T2442" s="1"/>
      <c r="U2442" s="1"/>
      <c r="V2442" s="5"/>
      <c r="W2442" s="5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37" t="e">
        <f>BQ2442+BP2442+BO2442+BN2442+BM2442+#REF!+#REF!+BG2442+BF2442+#REF!+BC2442+#REF!+#REF!+AY2442+#REF!+#REF!+#REF!+#REF!+AS2442+#REF!+#REF!+#REF!+#REF!+AM2442+AK2442+#REF!+#REF!+#REF!+AF2442+AD2442+AC2442+AB2442+BL2442+AA2442+Z2442+Y2442+X2442+U2442+T2442+S2442+R2442+Q2442+P2442+O2442+N2442+M2442+L2442+K2442+J2442+I2442+H2442</f>
        <v>#REF!</v>
      </c>
    </row>
    <row r="2443" spans="1:70" hidden="1">
      <c r="A2443" s="6" t="s">
        <v>3771</v>
      </c>
      <c r="B2443" s="6" t="s">
        <v>3772</v>
      </c>
      <c r="C2443" s="6" t="s">
        <v>151</v>
      </c>
      <c r="D2443" s="6"/>
      <c r="E2443" s="6" t="s">
        <v>152</v>
      </c>
      <c r="F2443" s="6" t="s">
        <v>3515</v>
      </c>
      <c r="G2443" s="6"/>
      <c r="H2443" s="1"/>
      <c r="I2443" s="5"/>
      <c r="J2443" s="5"/>
      <c r="K2443" s="1"/>
      <c r="L2443" s="5"/>
      <c r="M2443" s="5"/>
      <c r="N2443" s="26"/>
      <c r="O2443" s="1"/>
      <c r="P2443" s="1"/>
      <c r="Q2443" s="1"/>
      <c r="R2443" s="1"/>
      <c r="S2443" s="1"/>
      <c r="T2443" s="1"/>
      <c r="U2443" s="1"/>
      <c r="V2443" s="5"/>
      <c r="W2443" s="5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37" t="e">
        <f>BQ2443+BP2443+BO2443+BN2443+BM2443+#REF!+#REF!+BG2443+BF2443+#REF!+BC2443+#REF!+#REF!+AY2443+#REF!+#REF!+#REF!+#REF!+AS2443+#REF!+#REF!+#REF!+#REF!+AM2443+AK2443+#REF!+#REF!+#REF!+AF2443+AD2443+AC2443+AB2443+BL2443+AA2443+Z2443+Y2443+X2443+U2443+T2443+S2443+R2443+Q2443+P2443+O2443+N2443+M2443+L2443+K2443+J2443+I2443+H2443</f>
        <v>#REF!</v>
      </c>
    </row>
    <row r="2444" spans="1:70" hidden="1">
      <c r="A2444" s="6" t="s">
        <v>3704</v>
      </c>
      <c r="B2444" s="6" t="s">
        <v>3705</v>
      </c>
      <c r="C2444" s="6" t="s">
        <v>7</v>
      </c>
      <c r="D2444" s="6" t="s">
        <v>67</v>
      </c>
      <c r="E2444" s="6" t="s">
        <v>67</v>
      </c>
      <c r="F2444" s="6" t="s">
        <v>3515</v>
      </c>
      <c r="G2444" s="6"/>
      <c r="H2444" s="1"/>
      <c r="I2444" s="5"/>
      <c r="J2444" s="5"/>
      <c r="K2444" s="1"/>
      <c r="L2444" s="5"/>
      <c r="M2444" s="5"/>
      <c r="N2444" s="26"/>
      <c r="O2444" s="1"/>
      <c r="P2444" s="1"/>
      <c r="Q2444" s="1"/>
      <c r="R2444" s="1"/>
      <c r="S2444" s="1"/>
      <c r="T2444" s="1"/>
      <c r="U2444" s="1"/>
      <c r="V2444" s="5"/>
      <c r="W2444" s="5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37" t="e">
        <f>BQ2444+BP2444+BO2444+BN2444+BM2444+#REF!+#REF!+BG2444+BF2444+#REF!+BC2444+#REF!+#REF!+AY2444+#REF!+#REF!+#REF!+#REF!+AS2444+#REF!+#REF!+#REF!+#REF!+AM2444+AK2444+#REF!+#REF!+#REF!+AF2444+AD2444+AC2444+AB2444+BL2444+AA2444+Z2444+Y2444+X2444+U2444+T2444+S2444+R2444+Q2444+P2444+O2444+N2444+M2444+L2444+K2444+J2444+I2444+H2444</f>
        <v>#REF!</v>
      </c>
    </row>
    <row r="2445" spans="1:70" hidden="1">
      <c r="A2445" s="6" t="s">
        <v>3706</v>
      </c>
      <c r="B2445" s="6" t="s">
        <v>3707</v>
      </c>
      <c r="C2445" s="6" t="s">
        <v>7</v>
      </c>
      <c r="D2445" s="6" t="s">
        <v>67</v>
      </c>
      <c r="E2445" s="6" t="s">
        <v>67</v>
      </c>
      <c r="F2445" s="6" t="s">
        <v>3515</v>
      </c>
      <c r="G2445" s="6"/>
      <c r="H2445" s="1"/>
      <c r="I2445" s="5"/>
      <c r="J2445" s="5"/>
      <c r="K2445" s="1"/>
      <c r="L2445" s="5"/>
      <c r="M2445" s="5"/>
      <c r="N2445" s="26"/>
      <c r="O2445" s="1"/>
      <c r="P2445" s="1"/>
      <c r="Q2445" s="1"/>
      <c r="R2445" s="1"/>
      <c r="S2445" s="1"/>
      <c r="T2445" s="1"/>
      <c r="U2445" s="1"/>
      <c r="V2445" s="5"/>
      <c r="W2445" s="5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37" t="e">
        <f>BQ2445+BP2445+BO2445+BN2445+BM2445+#REF!+#REF!+BG2445+BF2445+#REF!+BC2445+#REF!+#REF!+AY2445+#REF!+#REF!+#REF!+#REF!+AS2445+#REF!+#REF!+#REF!+#REF!+AM2445+AK2445+#REF!+#REF!+#REF!+AF2445+AD2445+AC2445+AB2445+BL2445+AA2445+Z2445+Y2445+X2445+U2445+T2445+S2445+R2445+Q2445+P2445+O2445+N2445+M2445+L2445+K2445+J2445+I2445+H2445</f>
        <v>#REF!</v>
      </c>
    </row>
    <row r="2446" spans="1:70" hidden="1">
      <c r="A2446" s="6" t="s">
        <v>3708</v>
      </c>
      <c r="B2446" s="6" t="s">
        <v>3709</v>
      </c>
      <c r="C2446" s="6" t="s">
        <v>7</v>
      </c>
      <c r="D2446" s="6" t="s">
        <v>67</v>
      </c>
      <c r="E2446" s="6" t="s">
        <v>67</v>
      </c>
      <c r="F2446" s="6" t="s">
        <v>3515</v>
      </c>
      <c r="G2446" s="6"/>
      <c r="H2446" s="1"/>
      <c r="I2446" s="5"/>
      <c r="J2446" s="5"/>
      <c r="K2446" s="1"/>
      <c r="L2446" s="5"/>
      <c r="M2446" s="5"/>
      <c r="N2446" s="26"/>
      <c r="O2446" s="1"/>
      <c r="P2446" s="1"/>
      <c r="Q2446" s="1"/>
      <c r="R2446" s="1"/>
      <c r="S2446" s="1"/>
      <c r="T2446" s="1"/>
      <c r="U2446" s="1"/>
      <c r="V2446" s="5"/>
      <c r="W2446" s="5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37" t="e">
        <f>BQ2446+BP2446+BO2446+BN2446+BM2446+#REF!+#REF!+BG2446+BF2446+#REF!+BC2446+#REF!+#REF!+AY2446+#REF!+#REF!+#REF!+#REF!+AS2446+#REF!+#REF!+#REF!+#REF!+AM2446+AK2446+#REF!+#REF!+#REF!+AF2446+AD2446+AC2446+AB2446+BL2446+AA2446+Z2446+Y2446+X2446+U2446+T2446+S2446+R2446+Q2446+P2446+O2446+N2446+M2446+L2446+K2446+J2446+I2446+H2446</f>
        <v>#REF!</v>
      </c>
    </row>
    <row r="2447" spans="1:70" hidden="1">
      <c r="A2447" s="6" t="s">
        <v>3710</v>
      </c>
      <c r="B2447" s="6" t="s">
        <v>3711</v>
      </c>
      <c r="C2447" s="6" t="s">
        <v>7</v>
      </c>
      <c r="D2447" s="6" t="s">
        <v>67</v>
      </c>
      <c r="E2447" s="6" t="s">
        <v>67</v>
      </c>
      <c r="F2447" s="6" t="s">
        <v>3515</v>
      </c>
      <c r="G2447" s="6"/>
      <c r="H2447" s="1"/>
      <c r="I2447" s="5"/>
      <c r="J2447" s="5"/>
      <c r="K2447" s="1"/>
      <c r="L2447" s="5"/>
      <c r="M2447" s="5"/>
      <c r="N2447" s="26"/>
      <c r="O2447" s="1"/>
      <c r="P2447" s="1"/>
      <c r="Q2447" s="1"/>
      <c r="R2447" s="1"/>
      <c r="S2447" s="1"/>
      <c r="T2447" s="1"/>
      <c r="U2447" s="1"/>
      <c r="V2447" s="5"/>
      <c r="W2447" s="5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37" t="e">
        <f>BQ2447+BP2447+BO2447+BN2447+BM2447+#REF!+#REF!+BG2447+BF2447+#REF!+BC2447+#REF!+#REF!+AY2447+#REF!+#REF!+#REF!+#REF!+AS2447+#REF!+#REF!+#REF!+#REF!+AM2447+AK2447+#REF!+#REF!+#REF!+AF2447+AD2447+AC2447+AB2447+BL2447+AA2447+Z2447+Y2447+X2447+U2447+T2447+S2447+R2447+Q2447+P2447+O2447+N2447+M2447+L2447+K2447+J2447+I2447+H2447</f>
        <v>#REF!</v>
      </c>
    </row>
    <row r="2448" spans="1:70" hidden="1">
      <c r="A2448" s="6" t="s">
        <v>3773</v>
      </c>
      <c r="B2448" s="6" t="s">
        <v>3774</v>
      </c>
      <c r="C2448" s="6" t="s">
        <v>151</v>
      </c>
      <c r="D2448" s="6"/>
      <c r="E2448" s="6" t="s">
        <v>152</v>
      </c>
      <c r="F2448" s="6" t="s">
        <v>3515</v>
      </c>
      <c r="G2448" s="6"/>
      <c r="H2448" s="1"/>
      <c r="I2448" s="5"/>
      <c r="J2448" s="5"/>
      <c r="K2448" s="1"/>
      <c r="L2448" s="5"/>
      <c r="M2448" s="5"/>
      <c r="N2448" s="26"/>
      <c r="O2448" s="1"/>
      <c r="P2448" s="1"/>
      <c r="Q2448" s="1"/>
      <c r="R2448" s="1"/>
      <c r="S2448" s="1"/>
      <c r="T2448" s="1"/>
      <c r="U2448" s="1"/>
      <c r="V2448" s="5"/>
      <c r="W2448" s="5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37" t="e">
        <f>BQ2448+BP2448+BO2448+BN2448+BM2448+#REF!+#REF!+BG2448+BF2448+#REF!+BC2448+#REF!+#REF!+AY2448+#REF!+#REF!+#REF!+#REF!+AS2448+#REF!+#REF!+#REF!+#REF!+AM2448+AK2448+#REF!+#REF!+#REF!+AF2448+AD2448+AC2448+AB2448+BL2448+AA2448+Z2448+Y2448+X2448+U2448+T2448+S2448+R2448+Q2448+P2448+O2448+N2448+M2448+L2448+K2448+J2448+I2448+H2448</f>
        <v>#REF!</v>
      </c>
    </row>
    <row r="2449" spans="1:70" hidden="1">
      <c r="A2449" s="6" t="s">
        <v>3712</v>
      </c>
      <c r="B2449" s="6" t="s">
        <v>3713</v>
      </c>
      <c r="C2449" s="6" t="s">
        <v>7</v>
      </c>
      <c r="D2449" s="6" t="s">
        <v>67</v>
      </c>
      <c r="E2449" s="6" t="s">
        <v>67</v>
      </c>
      <c r="F2449" s="6" t="s">
        <v>3515</v>
      </c>
      <c r="G2449" s="6"/>
      <c r="H2449" s="1"/>
      <c r="I2449" s="5"/>
      <c r="J2449" s="5"/>
      <c r="K2449" s="1"/>
      <c r="L2449" s="5"/>
      <c r="M2449" s="5"/>
      <c r="N2449" s="26"/>
      <c r="O2449" s="1"/>
      <c r="P2449" s="1"/>
      <c r="Q2449" s="1"/>
      <c r="R2449" s="1"/>
      <c r="S2449" s="1"/>
      <c r="T2449" s="1"/>
      <c r="U2449" s="1"/>
      <c r="V2449" s="5"/>
      <c r="W2449" s="5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37" t="e">
        <f>BQ2449+BP2449+BO2449+BN2449+BM2449+#REF!+#REF!+BG2449+BF2449+#REF!+BC2449+#REF!+#REF!+AY2449+#REF!+#REF!+#REF!+#REF!+AS2449+#REF!+#REF!+#REF!+#REF!+AM2449+AK2449+#REF!+#REF!+#REF!+AF2449+AD2449+AC2449+AB2449+BL2449+AA2449+Z2449+Y2449+X2449+U2449+T2449+S2449+R2449+Q2449+P2449+O2449+N2449+M2449+L2449+K2449+J2449+I2449+H2449</f>
        <v>#REF!</v>
      </c>
    </row>
    <row r="2450" spans="1:70" hidden="1">
      <c r="A2450" s="6" t="s">
        <v>3714</v>
      </c>
      <c r="B2450" s="6" t="s">
        <v>3715</v>
      </c>
      <c r="C2450" s="6" t="s">
        <v>7</v>
      </c>
      <c r="D2450" s="6" t="s">
        <v>67</v>
      </c>
      <c r="E2450" s="6" t="s">
        <v>67</v>
      </c>
      <c r="F2450" s="6" t="s">
        <v>3515</v>
      </c>
      <c r="G2450" s="6"/>
      <c r="H2450" s="1"/>
      <c r="I2450" s="5"/>
      <c r="J2450" s="5"/>
      <c r="K2450" s="1"/>
      <c r="L2450" s="5"/>
      <c r="M2450" s="5"/>
      <c r="N2450" s="26"/>
      <c r="O2450" s="1"/>
      <c r="P2450" s="1"/>
      <c r="Q2450" s="1"/>
      <c r="R2450" s="1"/>
      <c r="S2450" s="1"/>
      <c r="T2450" s="1"/>
      <c r="U2450" s="1"/>
      <c r="V2450" s="5"/>
      <c r="W2450" s="5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37" t="e">
        <f>BQ2450+BP2450+BO2450+BN2450+BM2450+#REF!+#REF!+BG2450+BF2450+#REF!+BC2450+#REF!+#REF!+AY2450+#REF!+#REF!+#REF!+#REF!+AS2450+#REF!+#REF!+#REF!+#REF!+AM2450+AK2450+#REF!+#REF!+#REF!+AF2450+AD2450+AC2450+AB2450+BL2450+AA2450+Z2450+Y2450+X2450+U2450+T2450+S2450+R2450+Q2450+P2450+O2450+N2450+M2450+L2450+K2450+J2450+I2450+H2450</f>
        <v>#REF!</v>
      </c>
    </row>
    <row r="2451" spans="1:70" hidden="1">
      <c r="A2451" s="6" t="s">
        <v>7234</v>
      </c>
      <c r="B2451" s="6" t="s">
        <v>3787</v>
      </c>
      <c r="C2451" s="6" t="s">
        <v>7</v>
      </c>
      <c r="D2451" s="6" t="s">
        <v>8180</v>
      </c>
      <c r="E2451" s="6" t="s">
        <v>8191</v>
      </c>
      <c r="F2451" s="6" t="s">
        <v>3777</v>
      </c>
      <c r="G2451" s="6"/>
      <c r="H2451" s="1"/>
      <c r="I2451" s="5"/>
      <c r="J2451" s="5"/>
      <c r="K2451" s="1"/>
      <c r="L2451" s="5"/>
      <c r="M2451" s="5"/>
      <c r="N2451" s="26"/>
      <c r="O2451" s="1"/>
      <c r="P2451" s="1"/>
      <c r="Q2451" s="1"/>
      <c r="R2451" s="1"/>
      <c r="S2451" s="1"/>
      <c r="T2451" s="1"/>
      <c r="U2451" s="1"/>
      <c r="V2451" s="5"/>
      <c r="W2451" s="5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37" t="e">
        <f>BQ2451+BP2451+BO2451+BN2451+BM2451+#REF!+#REF!+BG2451+BF2451+#REF!+BC2451+#REF!+#REF!+AY2451+#REF!+#REF!+#REF!+#REF!+AS2451+#REF!+#REF!+#REF!+#REF!+AM2451+AK2451+#REF!+#REF!+#REF!+AF2451+AD2451+AC2451+AB2451+BL2451+AA2451+Z2451+Y2451+X2451+U2451+T2451+S2451+R2451+Q2451+P2451+O2451+N2451+M2451+L2451+K2451+J2451+I2451+H2451</f>
        <v>#REF!</v>
      </c>
    </row>
    <row r="2452" spans="1:70" hidden="1">
      <c r="A2452" s="6" t="s">
        <v>3775</v>
      </c>
      <c r="B2452" s="6" t="s">
        <v>3776</v>
      </c>
      <c r="C2452" s="6" t="s">
        <v>7</v>
      </c>
      <c r="D2452" s="6" t="s">
        <v>8180</v>
      </c>
      <c r="E2452" s="6" t="s">
        <v>21</v>
      </c>
      <c r="F2452" s="6" t="s">
        <v>3777</v>
      </c>
      <c r="G2452" s="6"/>
      <c r="H2452" s="1"/>
      <c r="I2452" s="5"/>
      <c r="J2452" s="5"/>
      <c r="K2452" s="1"/>
      <c r="L2452" s="5"/>
      <c r="M2452" s="5"/>
      <c r="N2452" s="26"/>
      <c r="O2452" s="1"/>
      <c r="P2452" s="1"/>
      <c r="Q2452" s="1"/>
      <c r="R2452" s="1"/>
      <c r="S2452" s="1"/>
      <c r="T2452" s="1"/>
      <c r="U2452" s="1"/>
      <c r="V2452" s="5"/>
      <c r="W2452" s="5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37" t="e">
        <f>BQ2452+BP2452+BO2452+BN2452+BM2452+#REF!+#REF!+BG2452+BF2452+#REF!+BC2452+#REF!+#REF!+AY2452+#REF!+#REF!+#REF!+#REF!+AS2452+#REF!+#REF!+#REF!+#REF!+AM2452+AK2452+#REF!+#REF!+#REF!+AF2452+AD2452+AC2452+AB2452+BL2452+AA2452+Z2452+Y2452+X2452+U2452+T2452+S2452+R2452+Q2452+P2452+O2452+N2452+M2452+L2452+K2452+J2452+I2452+H2452</f>
        <v>#REF!</v>
      </c>
    </row>
    <row r="2453" spans="1:70" hidden="1">
      <c r="A2453" s="6" t="s">
        <v>3778</v>
      </c>
      <c r="B2453" s="6" t="s">
        <v>3779</v>
      </c>
      <c r="C2453" s="6" t="s">
        <v>7</v>
      </c>
      <c r="D2453" s="6" t="s">
        <v>8180</v>
      </c>
      <c r="E2453" s="6" t="s">
        <v>21</v>
      </c>
      <c r="F2453" s="6" t="s">
        <v>3777</v>
      </c>
      <c r="G2453" s="6"/>
      <c r="H2453" s="1"/>
      <c r="I2453" s="5"/>
      <c r="J2453" s="5"/>
      <c r="K2453" s="1"/>
      <c r="L2453" s="5"/>
      <c r="M2453" s="5"/>
      <c r="N2453" s="26"/>
      <c r="O2453" s="1"/>
      <c r="P2453" s="1"/>
      <c r="Q2453" s="1"/>
      <c r="R2453" s="1"/>
      <c r="S2453" s="1"/>
      <c r="T2453" s="1"/>
      <c r="U2453" s="1"/>
      <c r="V2453" s="5"/>
      <c r="W2453" s="5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37" t="e">
        <f>BQ2453+BP2453+BO2453+BN2453+BM2453+#REF!+#REF!+BG2453+BF2453+#REF!+BC2453+#REF!+#REF!+AY2453+#REF!+#REF!+#REF!+#REF!+AS2453+#REF!+#REF!+#REF!+#REF!+AM2453+AK2453+#REF!+#REF!+#REF!+AF2453+AD2453+AC2453+AB2453+BL2453+AA2453+Z2453+Y2453+X2453+U2453+T2453+S2453+R2453+Q2453+P2453+O2453+N2453+M2453+L2453+K2453+J2453+I2453+H2453</f>
        <v>#REF!</v>
      </c>
    </row>
    <row r="2454" spans="1:70" hidden="1">
      <c r="A2454" s="6" t="s">
        <v>3780</v>
      </c>
      <c r="B2454" s="6" t="s">
        <v>3781</v>
      </c>
      <c r="C2454" s="6" t="s">
        <v>7</v>
      </c>
      <c r="D2454" s="6" t="s">
        <v>18</v>
      </c>
      <c r="E2454" s="6" t="s">
        <v>21</v>
      </c>
      <c r="F2454" s="6" t="s">
        <v>3777</v>
      </c>
      <c r="G2454" s="6"/>
      <c r="H2454" s="1"/>
      <c r="I2454" s="5"/>
      <c r="J2454" s="5"/>
      <c r="K2454" s="1"/>
      <c r="L2454" s="5"/>
      <c r="M2454" s="5"/>
      <c r="N2454" s="26"/>
      <c r="O2454" s="1"/>
      <c r="P2454" s="1"/>
      <c r="Q2454" s="1"/>
      <c r="R2454" s="1"/>
      <c r="S2454" s="1"/>
      <c r="T2454" s="1"/>
      <c r="U2454" s="1"/>
      <c r="V2454" s="5"/>
      <c r="W2454" s="5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37" t="e">
        <f>BQ2454+BP2454+BO2454+BN2454+BM2454+#REF!+#REF!+BG2454+BF2454+#REF!+BC2454+#REF!+#REF!+AY2454+#REF!+#REF!+#REF!+#REF!+AS2454+#REF!+#REF!+#REF!+#REF!+AM2454+AK2454+#REF!+#REF!+#REF!+AF2454+AD2454+AC2454+AB2454+BL2454+AA2454+Z2454+Y2454+X2454+U2454+T2454+S2454+R2454+Q2454+P2454+O2454+N2454+M2454+L2454+K2454+J2454+I2454+H2454</f>
        <v>#REF!</v>
      </c>
    </row>
    <row r="2455" spans="1:70" hidden="1">
      <c r="A2455" s="6" t="s">
        <v>3782</v>
      </c>
      <c r="B2455" s="6" t="s">
        <v>3783</v>
      </c>
      <c r="C2455" s="6" t="s">
        <v>7</v>
      </c>
      <c r="D2455" s="6" t="s">
        <v>18</v>
      </c>
      <c r="E2455" s="6" t="s">
        <v>21</v>
      </c>
      <c r="F2455" s="6" t="s">
        <v>3777</v>
      </c>
      <c r="G2455" s="6"/>
      <c r="H2455" s="1"/>
      <c r="I2455" s="5"/>
      <c r="J2455" s="5"/>
      <c r="K2455" s="1"/>
      <c r="L2455" s="5"/>
      <c r="M2455" s="5"/>
      <c r="N2455" s="26"/>
      <c r="O2455" s="1"/>
      <c r="P2455" s="1"/>
      <c r="Q2455" s="1"/>
      <c r="R2455" s="1"/>
      <c r="S2455" s="1"/>
      <c r="T2455" s="1"/>
      <c r="U2455" s="1"/>
      <c r="V2455" s="5"/>
      <c r="W2455" s="5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37" t="e">
        <f>BQ2455+BP2455+BO2455+BN2455+BM2455+#REF!+#REF!+BG2455+BF2455+#REF!+BC2455+#REF!+#REF!+AY2455+#REF!+#REF!+#REF!+#REF!+AS2455+#REF!+#REF!+#REF!+#REF!+AM2455+AK2455+#REF!+#REF!+#REF!+AF2455+AD2455+AC2455+AB2455+BL2455+AA2455+Z2455+Y2455+X2455+U2455+T2455+S2455+R2455+Q2455+P2455+O2455+N2455+M2455+L2455+K2455+J2455+I2455+H2455</f>
        <v>#REF!</v>
      </c>
    </row>
    <row r="2456" spans="1:70" hidden="1">
      <c r="A2456" s="6" t="s">
        <v>3784</v>
      </c>
      <c r="B2456" s="6" t="s">
        <v>3785</v>
      </c>
      <c r="C2456" s="6" t="s">
        <v>7</v>
      </c>
      <c r="D2456" s="6" t="s">
        <v>18</v>
      </c>
      <c r="E2456" s="6" t="s">
        <v>21</v>
      </c>
      <c r="F2456" s="6" t="s">
        <v>3777</v>
      </c>
      <c r="G2456" s="6"/>
      <c r="H2456" s="1"/>
      <c r="I2456" s="5"/>
      <c r="J2456" s="5"/>
      <c r="K2456" s="1"/>
      <c r="L2456" s="5"/>
      <c r="M2456" s="5"/>
      <c r="N2456" s="26"/>
      <c r="O2456" s="1"/>
      <c r="P2456" s="1"/>
      <c r="Q2456" s="1"/>
      <c r="R2456" s="1"/>
      <c r="S2456" s="1"/>
      <c r="T2456" s="1"/>
      <c r="U2456" s="1"/>
      <c r="V2456" s="5"/>
      <c r="W2456" s="5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37" t="e">
        <f>BQ2456+BP2456+BO2456+BN2456+BM2456+#REF!+#REF!+BG2456+BF2456+#REF!+BC2456+#REF!+#REF!+AY2456+#REF!+#REF!+#REF!+#REF!+AS2456+#REF!+#REF!+#REF!+#REF!+AM2456+AK2456+#REF!+#REF!+#REF!+AF2456+AD2456+AC2456+AB2456+BL2456+AA2456+Z2456+Y2456+X2456+U2456+T2456+S2456+R2456+Q2456+P2456+O2456+N2456+M2456+L2456+K2456+J2456+I2456+H2456</f>
        <v>#REF!</v>
      </c>
    </row>
    <row r="2457" spans="1:70" hidden="1">
      <c r="A2457" s="6" t="s">
        <v>3786</v>
      </c>
      <c r="B2457" s="6" t="s">
        <v>3787</v>
      </c>
      <c r="C2457" s="6" t="s">
        <v>7</v>
      </c>
      <c r="D2457" s="6" t="s">
        <v>18</v>
      </c>
      <c r="E2457" s="6" t="s">
        <v>31</v>
      </c>
      <c r="F2457" s="6" t="s">
        <v>3777</v>
      </c>
      <c r="G2457" s="6"/>
      <c r="H2457" s="1"/>
      <c r="I2457" s="5"/>
      <c r="J2457" s="5"/>
      <c r="K2457" s="1"/>
      <c r="L2457" s="5"/>
      <c r="M2457" s="5"/>
      <c r="N2457" s="26"/>
      <c r="O2457" s="1"/>
      <c r="P2457" s="1"/>
      <c r="Q2457" s="1"/>
      <c r="R2457" s="1"/>
      <c r="S2457" s="1"/>
      <c r="T2457" s="1"/>
      <c r="U2457" s="1"/>
      <c r="V2457" s="5"/>
      <c r="W2457" s="5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37" t="e">
        <f>BQ2457+BP2457+BO2457+BN2457+BM2457+#REF!+#REF!+BG2457+BF2457+#REF!+BC2457+#REF!+#REF!+AY2457+#REF!+#REF!+#REF!+#REF!+AS2457+#REF!+#REF!+#REF!+#REF!+AM2457+AK2457+#REF!+#REF!+#REF!+AF2457+AD2457+AC2457+AB2457+BL2457+AA2457+Z2457+Y2457+X2457+U2457+T2457+S2457+R2457+Q2457+P2457+O2457+N2457+M2457+L2457+K2457+J2457+I2457+H2457</f>
        <v>#REF!</v>
      </c>
    </row>
    <row r="2458" spans="1:70" hidden="1">
      <c r="A2458" s="6" t="s">
        <v>3798</v>
      </c>
      <c r="B2458" s="6" t="s">
        <v>3799</v>
      </c>
      <c r="C2458" s="6" t="s">
        <v>151</v>
      </c>
      <c r="D2458" s="6"/>
      <c r="E2458" s="6" t="s">
        <v>152</v>
      </c>
      <c r="F2458" s="6" t="s">
        <v>3777</v>
      </c>
      <c r="G2458" s="6"/>
      <c r="H2458" s="1"/>
      <c r="I2458" s="5"/>
      <c r="J2458" s="5"/>
      <c r="K2458" s="1"/>
      <c r="L2458" s="5"/>
      <c r="M2458" s="5"/>
      <c r="N2458" s="26"/>
      <c r="O2458" s="1"/>
      <c r="P2458" s="1"/>
      <c r="Q2458" s="1"/>
      <c r="R2458" s="1"/>
      <c r="S2458" s="1"/>
      <c r="T2458" s="1"/>
      <c r="U2458" s="1"/>
      <c r="V2458" s="5"/>
      <c r="W2458" s="5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37" t="e">
        <f>BQ2458+BP2458+BO2458+BN2458+BM2458+#REF!+#REF!+BG2458+BF2458+#REF!+BC2458+#REF!+#REF!+AY2458+#REF!+#REF!+#REF!+#REF!+AS2458+#REF!+#REF!+#REF!+#REF!+AM2458+AK2458+#REF!+#REF!+#REF!+AF2458+AD2458+AC2458+AB2458+BL2458+AA2458+Z2458+Y2458+X2458+U2458+T2458+S2458+R2458+Q2458+P2458+O2458+N2458+M2458+L2458+K2458+J2458+I2458+H2458</f>
        <v>#REF!</v>
      </c>
    </row>
    <row r="2459" spans="1:70" hidden="1">
      <c r="A2459" s="6" t="s">
        <v>3800</v>
      </c>
      <c r="B2459" s="6" t="s">
        <v>3801</v>
      </c>
      <c r="C2459" s="6" t="s">
        <v>151</v>
      </c>
      <c r="D2459" s="6"/>
      <c r="E2459" s="6" t="s">
        <v>152</v>
      </c>
      <c r="F2459" s="6" t="s">
        <v>3777</v>
      </c>
      <c r="G2459" s="6"/>
      <c r="H2459" s="1"/>
      <c r="I2459" s="5"/>
      <c r="J2459" s="5"/>
      <c r="K2459" s="1"/>
      <c r="L2459" s="5"/>
      <c r="M2459" s="5"/>
      <c r="N2459" s="26"/>
      <c r="O2459" s="1"/>
      <c r="P2459" s="1"/>
      <c r="Q2459" s="1"/>
      <c r="R2459" s="1"/>
      <c r="S2459" s="1"/>
      <c r="T2459" s="1"/>
      <c r="U2459" s="1"/>
      <c r="V2459" s="5"/>
      <c r="W2459" s="5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37" t="e">
        <f>BQ2459+BP2459+BO2459+BN2459+BM2459+#REF!+#REF!+BG2459+BF2459+#REF!+BC2459+#REF!+#REF!+AY2459+#REF!+#REF!+#REF!+#REF!+AS2459+#REF!+#REF!+#REF!+#REF!+AM2459+AK2459+#REF!+#REF!+#REF!+AF2459+AD2459+AC2459+AB2459+BL2459+AA2459+Z2459+Y2459+X2459+U2459+T2459+S2459+R2459+Q2459+P2459+O2459+N2459+M2459+L2459+K2459+J2459+I2459+H2459</f>
        <v>#REF!</v>
      </c>
    </row>
    <row r="2460" spans="1:70" hidden="1">
      <c r="A2460" s="6" t="s">
        <v>6866</v>
      </c>
      <c r="B2460" s="6" t="s">
        <v>6867</v>
      </c>
      <c r="C2460" s="6" t="s">
        <v>151</v>
      </c>
      <c r="D2460" s="6"/>
      <c r="E2460" s="6" t="s">
        <v>8186</v>
      </c>
      <c r="F2460" s="6" t="s">
        <v>3777</v>
      </c>
      <c r="G2460" s="6"/>
      <c r="H2460" s="1"/>
      <c r="I2460" s="5"/>
      <c r="J2460" s="5"/>
      <c r="K2460" s="1"/>
      <c r="L2460" s="5"/>
      <c r="M2460" s="5"/>
      <c r="N2460" s="26"/>
      <c r="O2460" s="1"/>
      <c r="P2460" s="1"/>
      <c r="Q2460" s="1"/>
      <c r="R2460" s="1"/>
      <c r="S2460" s="1"/>
      <c r="T2460" s="1"/>
      <c r="U2460" s="1"/>
      <c r="V2460" s="5"/>
      <c r="W2460" s="5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37" t="e">
        <f>BQ2460+BP2460+BO2460+BN2460+BM2460+#REF!+#REF!+BG2460+BF2460+#REF!+BC2460+#REF!+#REF!+AY2460+#REF!+#REF!+#REF!+#REF!+AS2460+#REF!+#REF!+#REF!+#REF!+AM2460+AK2460+#REF!+#REF!+#REF!+AF2460+AD2460+AC2460+AB2460+BL2460+AA2460+Z2460+Y2460+X2460+U2460+T2460+S2460+R2460+Q2460+P2460+O2460+N2460+M2460+L2460+K2460+J2460+I2460+H2460</f>
        <v>#REF!</v>
      </c>
    </row>
    <row r="2461" spans="1:70" hidden="1">
      <c r="A2461" s="6" t="s">
        <v>3802</v>
      </c>
      <c r="B2461" s="6" t="s">
        <v>3803</v>
      </c>
      <c r="C2461" s="6" t="s">
        <v>151</v>
      </c>
      <c r="D2461" s="6"/>
      <c r="E2461" s="6" t="s">
        <v>152</v>
      </c>
      <c r="F2461" s="6" t="s">
        <v>3777</v>
      </c>
      <c r="G2461" s="6"/>
      <c r="H2461" s="1"/>
      <c r="I2461" s="5"/>
      <c r="J2461" s="5"/>
      <c r="K2461" s="1"/>
      <c r="L2461" s="5"/>
      <c r="M2461" s="5"/>
      <c r="N2461" s="26"/>
      <c r="O2461" s="1"/>
      <c r="P2461" s="1"/>
      <c r="Q2461" s="1"/>
      <c r="R2461" s="1"/>
      <c r="S2461" s="1"/>
      <c r="T2461" s="1"/>
      <c r="U2461" s="1"/>
      <c r="V2461" s="5"/>
      <c r="W2461" s="5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37" t="e">
        <f>BQ2461+BP2461+BO2461+BN2461+BM2461+#REF!+#REF!+BG2461+BF2461+#REF!+BC2461+#REF!+#REF!+AY2461+#REF!+#REF!+#REF!+#REF!+AS2461+#REF!+#REF!+#REF!+#REF!+AM2461+AK2461+#REF!+#REF!+#REF!+AF2461+AD2461+AC2461+AB2461+BL2461+AA2461+Z2461+Y2461+X2461+U2461+T2461+S2461+R2461+Q2461+P2461+O2461+N2461+M2461+L2461+K2461+J2461+I2461+H2461</f>
        <v>#REF!</v>
      </c>
    </row>
    <row r="2462" spans="1:70" hidden="1">
      <c r="A2462" s="6" t="s">
        <v>7345</v>
      </c>
      <c r="B2462" s="6" t="s">
        <v>7931</v>
      </c>
      <c r="C2462" s="6" t="s">
        <v>151</v>
      </c>
      <c r="D2462" s="6"/>
      <c r="E2462" s="6" t="s">
        <v>8209</v>
      </c>
      <c r="F2462" s="6" t="s">
        <v>3777</v>
      </c>
      <c r="G2462" s="6"/>
      <c r="H2462" s="1"/>
      <c r="I2462" s="5"/>
      <c r="J2462" s="5"/>
      <c r="K2462" s="1"/>
      <c r="L2462" s="5"/>
      <c r="M2462" s="5"/>
      <c r="N2462" s="26"/>
      <c r="O2462" s="1"/>
      <c r="P2462" s="1"/>
      <c r="Q2462" s="1"/>
      <c r="R2462" s="1"/>
      <c r="S2462" s="1"/>
      <c r="T2462" s="1"/>
      <c r="U2462" s="1"/>
      <c r="V2462" s="5"/>
      <c r="W2462" s="5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37" t="e">
        <f>BQ2462+BP2462+BO2462+BN2462+BM2462+#REF!+#REF!+BG2462+BF2462+#REF!+BC2462+#REF!+#REF!+AY2462+#REF!+#REF!+#REF!+#REF!+AS2462+#REF!+#REF!+#REF!+#REF!+AM2462+AK2462+#REF!+#REF!+#REF!+AF2462+AD2462+AC2462+AB2462+BL2462+AA2462+Z2462+Y2462+X2462+U2462+T2462+S2462+R2462+Q2462+P2462+O2462+N2462+M2462+L2462+K2462+J2462+I2462+H2462</f>
        <v>#REF!</v>
      </c>
    </row>
    <row r="2463" spans="1:70" hidden="1">
      <c r="A2463" s="6" t="s">
        <v>3804</v>
      </c>
      <c r="B2463" s="6" t="s">
        <v>3805</v>
      </c>
      <c r="C2463" s="6" t="s">
        <v>151</v>
      </c>
      <c r="D2463" s="6"/>
      <c r="E2463" s="6" t="s">
        <v>152</v>
      </c>
      <c r="F2463" s="6" t="s">
        <v>3777</v>
      </c>
      <c r="G2463" s="6"/>
      <c r="H2463" s="1"/>
      <c r="I2463" s="5"/>
      <c r="J2463" s="5"/>
      <c r="K2463" s="1"/>
      <c r="L2463" s="5"/>
      <c r="M2463" s="5"/>
      <c r="N2463" s="26"/>
      <c r="O2463" s="1"/>
      <c r="P2463" s="1"/>
      <c r="Q2463" s="1"/>
      <c r="R2463" s="1"/>
      <c r="S2463" s="1"/>
      <c r="T2463" s="1"/>
      <c r="U2463" s="1"/>
      <c r="V2463" s="5"/>
      <c r="W2463" s="5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37" t="e">
        <f>BQ2463+BP2463+BO2463+BN2463+BM2463+#REF!+#REF!+BG2463+BF2463+#REF!+BC2463+#REF!+#REF!+AY2463+#REF!+#REF!+#REF!+#REF!+AS2463+#REF!+#REF!+#REF!+#REF!+AM2463+AK2463+#REF!+#REF!+#REF!+AF2463+AD2463+AC2463+AB2463+BL2463+AA2463+Z2463+Y2463+X2463+U2463+T2463+S2463+R2463+Q2463+P2463+O2463+N2463+M2463+L2463+K2463+J2463+I2463+H2463</f>
        <v>#REF!</v>
      </c>
    </row>
    <row r="2464" spans="1:70" hidden="1">
      <c r="A2464" s="6" t="s">
        <v>6868</v>
      </c>
      <c r="B2464" s="6" t="s">
        <v>6869</v>
      </c>
      <c r="C2464" s="6" t="s">
        <v>151</v>
      </c>
      <c r="D2464" s="6"/>
      <c r="E2464" s="6" t="s">
        <v>8186</v>
      </c>
      <c r="F2464" s="6" t="s">
        <v>3777</v>
      </c>
      <c r="G2464" s="6"/>
      <c r="H2464" s="1"/>
      <c r="I2464" s="5"/>
      <c r="J2464" s="5"/>
      <c r="K2464" s="1"/>
      <c r="L2464" s="5"/>
      <c r="M2464" s="5"/>
      <c r="N2464" s="26"/>
      <c r="O2464" s="1"/>
      <c r="P2464" s="1"/>
      <c r="Q2464" s="1"/>
      <c r="R2464" s="1"/>
      <c r="S2464" s="1"/>
      <c r="T2464" s="1"/>
      <c r="U2464" s="1"/>
      <c r="V2464" s="5"/>
      <c r="W2464" s="5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37" t="e">
        <f>BQ2464+BP2464+BO2464+BN2464+BM2464+#REF!+#REF!+BG2464+BF2464+#REF!+BC2464+#REF!+#REF!+AY2464+#REF!+#REF!+#REF!+#REF!+AS2464+#REF!+#REF!+#REF!+#REF!+AM2464+AK2464+#REF!+#REF!+#REF!+AF2464+AD2464+AC2464+AB2464+BL2464+AA2464+Z2464+Y2464+X2464+U2464+T2464+S2464+R2464+Q2464+P2464+O2464+N2464+M2464+L2464+K2464+J2464+I2464+H2464</f>
        <v>#REF!</v>
      </c>
    </row>
    <row r="2465" spans="1:70" hidden="1">
      <c r="A2465" s="6" t="s">
        <v>3788</v>
      </c>
      <c r="B2465" s="6" t="s">
        <v>3789</v>
      </c>
      <c r="C2465" s="6" t="s">
        <v>7</v>
      </c>
      <c r="D2465" s="6" t="s">
        <v>18</v>
      </c>
      <c r="E2465" s="6" t="s">
        <v>21</v>
      </c>
      <c r="F2465" s="6" t="s">
        <v>3777</v>
      </c>
      <c r="G2465" s="6"/>
      <c r="H2465" s="1"/>
      <c r="I2465" s="5"/>
      <c r="J2465" s="5"/>
      <c r="K2465" s="1"/>
      <c r="L2465" s="5"/>
      <c r="M2465" s="5"/>
      <c r="N2465" s="26"/>
      <c r="O2465" s="1"/>
      <c r="P2465" s="1"/>
      <c r="Q2465" s="1"/>
      <c r="R2465" s="1"/>
      <c r="S2465" s="1"/>
      <c r="T2465" s="1"/>
      <c r="U2465" s="1"/>
      <c r="V2465" s="5"/>
      <c r="W2465" s="5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37" t="e">
        <f>BQ2465+BP2465+BO2465+BN2465+BM2465+#REF!+#REF!+BG2465+BF2465+#REF!+BC2465+#REF!+#REF!+AY2465+#REF!+#REF!+#REF!+#REF!+AS2465+#REF!+#REF!+#REF!+#REF!+AM2465+AK2465+#REF!+#REF!+#REF!+AF2465+AD2465+AC2465+AB2465+BL2465+AA2465+Z2465+Y2465+X2465+U2465+T2465+S2465+R2465+Q2465+P2465+O2465+N2465+M2465+L2465+K2465+J2465+I2465+H2465</f>
        <v>#REF!</v>
      </c>
    </row>
    <row r="2466" spans="1:70" hidden="1">
      <c r="A2466" s="6" t="s">
        <v>7346</v>
      </c>
      <c r="B2466" s="6" t="s">
        <v>3807</v>
      </c>
      <c r="C2466" s="6" t="s">
        <v>151</v>
      </c>
      <c r="D2466" s="6"/>
      <c r="E2466" s="6" t="s">
        <v>8209</v>
      </c>
      <c r="F2466" s="6" t="s">
        <v>3777</v>
      </c>
      <c r="G2466" s="6"/>
      <c r="H2466" s="1"/>
      <c r="I2466" s="1"/>
      <c r="J2466" s="1"/>
      <c r="K2466" s="1"/>
      <c r="L2466" s="1"/>
      <c r="M2466" s="5"/>
      <c r="N2466" s="26"/>
      <c r="O2466" s="1"/>
      <c r="P2466" s="1"/>
      <c r="Q2466" s="1"/>
      <c r="R2466" s="1"/>
      <c r="S2466" s="1"/>
      <c r="T2466" s="1"/>
      <c r="U2466" s="1"/>
      <c r="V2466" s="5"/>
      <c r="W2466" s="5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37" t="e">
        <f>BQ2466+BP2466+BO2466+BN2466+BM2466+#REF!+#REF!+BG2466+BF2466+#REF!+BC2466+#REF!+#REF!+AY2466+#REF!+#REF!+#REF!+#REF!+AS2466+#REF!+#REF!+#REF!+#REF!+AM2466+AK2466+#REF!+#REF!+#REF!+AF2466+AD2466+AC2466+AB2466+BL2466+AA2466+Z2466+Y2466+X2466+U2466+T2466+S2466+R2466+Q2466+P2466+O2466+N2466+M2466+L2466+K2466+J2466+I2466+H2466</f>
        <v>#REF!</v>
      </c>
    </row>
    <row r="2467" spans="1:70" hidden="1">
      <c r="A2467" s="6" t="s">
        <v>3806</v>
      </c>
      <c r="B2467" s="6" t="s">
        <v>3807</v>
      </c>
      <c r="C2467" s="6" t="s">
        <v>151</v>
      </c>
      <c r="D2467" s="6"/>
      <c r="E2467" s="6" t="s">
        <v>152</v>
      </c>
      <c r="F2467" s="6" t="s">
        <v>3777</v>
      </c>
      <c r="G2467" s="6"/>
      <c r="H2467" s="1"/>
      <c r="I2467" s="5"/>
      <c r="J2467" s="5"/>
      <c r="K2467" s="1"/>
      <c r="L2467" s="5"/>
      <c r="M2467" s="5"/>
      <c r="N2467" s="26"/>
      <c r="O2467" s="1"/>
      <c r="P2467" s="1"/>
      <c r="Q2467" s="1"/>
      <c r="R2467" s="1"/>
      <c r="S2467" s="1"/>
      <c r="T2467" s="1"/>
      <c r="U2467" s="1"/>
      <c r="V2467" s="5"/>
      <c r="W2467" s="5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37" t="e">
        <f>BQ2467+BP2467+BO2467+BN2467+BM2467+#REF!+#REF!+BG2467+BF2467+#REF!+BC2467+#REF!+#REF!+AY2467+#REF!+#REF!+#REF!+#REF!+AS2467+#REF!+#REF!+#REF!+#REF!+AM2467+AK2467+#REF!+#REF!+#REF!+AF2467+AD2467+AC2467+AB2467+BL2467+AA2467+Z2467+Y2467+X2467+U2467+T2467+S2467+R2467+Q2467+P2467+O2467+N2467+M2467+L2467+K2467+J2467+I2467+H2467</f>
        <v>#REF!</v>
      </c>
    </row>
    <row r="2468" spans="1:70" hidden="1">
      <c r="A2468" s="6" t="s">
        <v>3808</v>
      </c>
      <c r="B2468" s="6" t="s">
        <v>3809</v>
      </c>
      <c r="C2468" s="6" t="s">
        <v>151</v>
      </c>
      <c r="D2468" s="6"/>
      <c r="E2468" s="6" t="s">
        <v>152</v>
      </c>
      <c r="F2468" s="6" t="s">
        <v>3777</v>
      </c>
      <c r="G2468" s="6"/>
      <c r="H2468" s="1"/>
      <c r="I2468" s="5"/>
      <c r="J2468" s="5"/>
      <c r="K2468" s="1"/>
      <c r="L2468" s="5"/>
      <c r="M2468" s="5"/>
      <c r="N2468" s="26"/>
      <c r="O2468" s="1"/>
      <c r="P2468" s="1"/>
      <c r="Q2468" s="1"/>
      <c r="R2468" s="1"/>
      <c r="S2468" s="1"/>
      <c r="T2468" s="1"/>
      <c r="U2468" s="1"/>
      <c r="V2468" s="5"/>
      <c r="W2468" s="5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37" t="e">
        <f>BQ2468+BP2468+BO2468+BN2468+BM2468+#REF!+#REF!+BG2468+BF2468+#REF!+BC2468+#REF!+#REF!+AY2468+#REF!+#REF!+#REF!+#REF!+AS2468+#REF!+#REF!+#REF!+#REF!+AM2468+AK2468+#REF!+#REF!+#REF!+AF2468+AD2468+AC2468+AB2468+BL2468+AA2468+Z2468+Y2468+X2468+U2468+T2468+S2468+R2468+Q2468+P2468+O2468+N2468+M2468+L2468+K2468+J2468+I2468+H2468</f>
        <v>#REF!</v>
      </c>
    </row>
    <row r="2469" spans="1:70" hidden="1">
      <c r="A2469" s="6" t="s">
        <v>6870</v>
      </c>
      <c r="B2469" s="6" t="s">
        <v>7932</v>
      </c>
      <c r="C2469" s="6" t="s">
        <v>151</v>
      </c>
      <c r="D2469" s="6"/>
      <c r="E2469" s="6" t="s">
        <v>8193</v>
      </c>
      <c r="F2469" s="6" t="s">
        <v>3777</v>
      </c>
      <c r="G2469" s="6"/>
      <c r="H2469" s="1"/>
      <c r="I2469" s="5"/>
      <c r="J2469" s="5"/>
      <c r="K2469" s="1"/>
      <c r="L2469" s="5"/>
      <c r="M2469" s="5"/>
      <c r="N2469" s="26"/>
      <c r="O2469" s="1"/>
      <c r="P2469" s="1"/>
      <c r="Q2469" s="1"/>
      <c r="R2469" s="1"/>
      <c r="S2469" s="1"/>
      <c r="T2469" s="1"/>
      <c r="U2469" s="1"/>
      <c r="V2469" s="5"/>
      <c r="W2469" s="5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37" t="e">
        <f>BQ2469+BP2469+BO2469+BN2469+BM2469+#REF!+#REF!+BG2469+BF2469+#REF!+BC2469+#REF!+#REF!+AY2469+#REF!+#REF!+#REF!+#REF!+AS2469+#REF!+#REF!+#REF!+#REF!+AM2469+AK2469+#REF!+#REF!+#REF!+AF2469+AD2469+AC2469+AB2469+BL2469+AA2469+Z2469+Y2469+X2469+U2469+T2469+S2469+R2469+Q2469+P2469+O2469+N2469+M2469+L2469+K2469+J2469+I2469+H2469</f>
        <v>#REF!</v>
      </c>
    </row>
    <row r="2470" spans="1:70" hidden="1">
      <c r="A2470" s="6" t="s">
        <v>3790</v>
      </c>
      <c r="B2470" s="6" t="s">
        <v>3791</v>
      </c>
      <c r="C2470" s="6" t="s">
        <v>7</v>
      </c>
      <c r="D2470" s="6" t="s">
        <v>8180</v>
      </c>
      <c r="E2470" s="6" t="s">
        <v>21</v>
      </c>
      <c r="F2470" s="6" t="s">
        <v>3777</v>
      </c>
      <c r="G2470" s="6"/>
      <c r="H2470" s="1"/>
      <c r="I2470" s="5"/>
      <c r="J2470" s="5"/>
      <c r="K2470" s="1"/>
      <c r="L2470" s="5"/>
      <c r="M2470" s="5"/>
      <c r="N2470" s="26"/>
      <c r="O2470" s="1"/>
      <c r="P2470" s="1"/>
      <c r="Q2470" s="1"/>
      <c r="R2470" s="1"/>
      <c r="S2470" s="1"/>
      <c r="T2470" s="1"/>
      <c r="U2470" s="1"/>
      <c r="V2470" s="5"/>
      <c r="W2470" s="5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37" t="e">
        <f>BQ2470+BP2470+BO2470+BN2470+BM2470+#REF!+#REF!+BG2470+BF2470+#REF!+BC2470+#REF!+#REF!+AY2470+#REF!+#REF!+#REF!+#REF!+AS2470+#REF!+#REF!+#REF!+#REF!+AM2470+AK2470+#REF!+#REF!+#REF!+AF2470+AD2470+AC2470+AB2470+BL2470+AA2470+Z2470+Y2470+X2470+U2470+T2470+S2470+R2470+Q2470+P2470+O2470+N2470+M2470+L2470+K2470+J2470+I2470+H2470</f>
        <v>#REF!</v>
      </c>
    </row>
    <row r="2471" spans="1:70" hidden="1">
      <c r="A2471" s="6" t="s">
        <v>3792</v>
      </c>
      <c r="B2471" s="6" t="s">
        <v>3793</v>
      </c>
      <c r="C2471" s="6" t="s">
        <v>7</v>
      </c>
      <c r="D2471" s="6" t="s">
        <v>18</v>
      </c>
      <c r="E2471" s="6" t="s">
        <v>21</v>
      </c>
      <c r="F2471" s="6" t="s">
        <v>3777</v>
      </c>
      <c r="G2471" s="6"/>
      <c r="H2471" s="1"/>
      <c r="I2471" s="5"/>
      <c r="J2471" s="5"/>
      <c r="K2471" s="1"/>
      <c r="L2471" s="5"/>
      <c r="M2471" s="5"/>
      <c r="N2471" s="26"/>
      <c r="O2471" s="1"/>
      <c r="P2471" s="1"/>
      <c r="Q2471" s="1"/>
      <c r="R2471" s="1"/>
      <c r="S2471" s="1"/>
      <c r="T2471" s="1"/>
      <c r="U2471" s="1"/>
      <c r="V2471" s="5"/>
      <c r="W2471" s="5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37" t="e">
        <f>BQ2471+BP2471+BO2471+BN2471+BM2471+#REF!+#REF!+BG2471+BF2471+#REF!+BC2471+#REF!+#REF!+AY2471+#REF!+#REF!+#REF!+#REF!+AS2471+#REF!+#REF!+#REF!+#REF!+AM2471+AK2471+#REF!+#REF!+#REF!+AF2471+AD2471+AC2471+AB2471+BL2471+AA2471+Z2471+Y2471+X2471+U2471+T2471+S2471+R2471+Q2471+P2471+O2471+N2471+M2471+L2471+K2471+J2471+I2471+H2471</f>
        <v>#REF!</v>
      </c>
    </row>
    <row r="2472" spans="1:70" hidden="1">
      <c r="A2472" s="7" t="s">
        <v>3794</v>
      </c>
      <c r="B2472" s="7" t="s">
        <v>3795</v>
      </c>
      <c r="C2472" s="7" t="s">
        <v>7</v>
      </c>
      <c r="D2472" s="7" t="s">
        <v>8180</v>
      </c>
      <c r="E2472" s="7" t="s">
        <v>28</v>
      </c>
      <c r="F2472" s="7" t="s">
        <v>3777</v>
      </c>
      <c r="G2472" s="25"/>
      <c r="H2472" s="1"/>
      <c r="I2472" s="1"/>
      <c r="J2472" s="5"/>
      <c r="K2472" s="1"/>
      <c r="L2472" s="5"/>
      <c r="M2472" s="5"/>
      <c r="N2472" s="26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37">
        <f>BQ2472+BP2472+BO2472+BN2472+BM2472+BG2472+BF2472+BC2472+AY2472+AS2472+AM2472+AL2472+AK2472+AF2472+AE2472+AD2472+AC2472+AB2472+++BK2472+BL2472+AA2472+Z2472+Y2472+X2472+V2472+U2472+T2472+S2472+R2472+Q2472+P2472+O2472+N2472+M2472+L2472+K2472+J2472+I2472+H2472+G2472</f>
        <v>0</v>
      </c>
    </row>
    <row r="2473" spans="1:70" hidden="1">
      <c r="A2473" s="6" t="s">
        <v>3796</v>
      </c>
      <c r="B2473" s="6" t="s">
        <v>3797</v>
      </c>
      <c r="C2473" s="6" t="s">
        <v>7</v>
      </c>
      <c r="D2473" s="6" t="s">
        <v>67</v>
      </c>
      <c r="E2473" s="6" t="s">
        <v>67</v>
      </c>
      <c r="F2473" s="6" t="s">
        <v>3777</v>
      </c>
      <c r="G2473" s="6"/>
      <c r="H2473" s="1"/>
      <c r="I2473" s="5"/>
      <c r="J2473" s="5"/>
      <c r="K2473" s="1"/>
      <c r="L2473" s="5"/>
      <c r="M2473" s="5"/>
      <c r="N2473" s="26"/>
      <c r="O2473" s="1"/>
      <c r="P2473" s="1"/>
      <c r="Q2473" s="1"/>
      <c r="R2473" s="1"/>
      <c r="S2473" s="1"/>
      <c r="T2473" s="1"/>
      <c r="U2473" s="1"/>
      <c r="V2473" s="5"/>
      <c r="W2473" s="5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37" t="e">
        <f>BQ2473+BP2473+BO2473+BN2473+BM2473+#REF!+#REF!+BG2473+BF2473+#REF!+BC2473+#REF!+#REF!+AY2473+#REF!+#REF!+#REF!+#REF!+AS2473+#REF!+#REF!+#REF!+#REF!+AM2473+AK2473+#REF!+#REF!+#REF!+AF2473+AD2473+AC2473+AB2473+BL2473+AA2473+Z2473+Y2473+X2473+U2473+T2473+S2473+R2473+Q2473+P2473+O2473+N2473+M2473+L2473+K2473+J2473+I2473+H2473</f>
        <v>#REF!</v>
      </c>
    </row>
    <row r="2474" spans="1:70" hidden="1">
      <c r="A2474" s="6" t="s">
        <v>4023</v>
      </c>
      <c r="B2474" s="6" t="s">
        <v>4024</v>
      </c>
      <c r="C2474" s="6" t="s">
        <v>151</v>
      </c>
      <c r="D2474" s="6"/>
      <c r="E2474" s="6" t="s">
        <v>152</v>
      </c>
      <c r="F2474" s="6" t="s">
        <v>3812</v>
      </c>
      <c r="G2474" s="6"/>
      <c r="H2474" s="1"/>
      <c r="I2474" s="5"/>
      <c r="J2474" s="5"/>
      <c r="K2474" s="1"/>
      <c r="L2474" s="5"/>
      <c r="M2474" s="5"/>
      <c r="N2474" s="26"/>
      <c r="O2474" s="1"/>
      <c r="P2474" s="1"/>
      <c r="Q2474" s="1"/>
      <c r="R2474" s="1"/>
      <c r="S2474" s="1"/>
      <c r="T2474" s="1"/>
      <c r="U2474" s="1"/>
      <c r="V2474" s="5"/>
      <c r="W2474" s="5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37" t="e">
        <f>BQ2474+BP2474+BO2474+BN2474+BM2474+#REF!+#REF!+BG2474+BF2474+#REF!+BC2474+#REF!+#REF!+AY2474+#REF!+#REF!+#REF!+#REF!+AS2474+#REF!+#REF!+#REF!+#REF!+AM2474+AK2474+#REF!+#REF!+#REF!+AF2474+AD2474+AC2474+AB2474+BL2474+AA2474+Z2474+Y2474+X2474+U2474+T2474+S2474+R2474+Q2474+P2474+O2474+N2474+M2474+L2474+K2474+J2474+I2474+H2474</f>
        <v>#REF!</v>
      </c>
    </row>
    <row r="2475" spans="1:70" hidden="1">
      <c r="A2475" s="6" t="s">
        <v>4025</v>
      </c>
      <c r="B2475" s="6" t="s">
        <v>4026</v>
      </c>
      <c r="C2475" s="6" t="s">
        <v>151</v>
      </c>
      <c r="D2475" s="6"/>
      <c r="E2475" s="6" t="s">
        <v>152</v>
      </c>
      <c r="F2475" s="6" t="s">
        <v>3812</v>
      </c>
      <c r="G2475" s="6"/>
      <c r="H2475" s="1"/>
      <c r="I2475" s="5"/>
      <c r="J2475" s="5"/>
      <c r="K2475" s="1"/>
      <c r="L2475" s="5"/>
      <c r="M2475" s="5"/>
      <c r="N2475" s="26"/>
      <c r="O2475" s="1"/>
      <c r="P2475" s="1"/>
      <c r="Q2475" s="1"/>
      <c r="R2475" s="1"/>
      <c r="S2475" s="1"/>
      <c r="T2475" s="1"/>
      <c r="U2475" s="1"/>
      <c r="V2475" s="5"/>
      <c r="W2475" s="5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37" t="e">
        <f>BQ2475+BP2475+BO2475+BN2475+BM2475+#REF!+#REF!+BG2475+BF2475+#REF!+BC2475+#REF!+#REF!+AY2475+#REF!+#REF!+#REF!+#REF!+AS2475+#REF!+#REF!+#REF!+#REF!+AM2475+AK2475+#REF!+#REF!+#REF!+AF2475+AD2475+AC2475+AB2475+BL2475+AA2475+Z2475+Y2475+X2475+U2475+T2475+S2475+R2475+Q2475+P2475+O2475+N2475+M2475+L2475+K2475+J2475+I2475+H2475</f>
        <v>#REF!</v>
      </c>
    </row>
    <row r="2476" spans="1:70" hidden="1">
      <c r="A2476" s="6" t="s">
        <v>3810</v>
      </c>
      <c r="B2476" s="6" t="s">
        <v>3811</v>
      </c>
      <c r="C2476" s="6" t="s">
        <v>7</v>
      </c>
      <c r="D2476" s="6" t="s">
        <v>18</v>
      </c>
      <c r="E2476" s="6" t="s">
        <v>21</v>
      </c>
      <c r="F2476" s="6" t="s">
        <v>3812</v>
      </c>
      <c r="G2476" s="6"/>
      <c r="H2476" s="1"/>
      <c r="I2476" s="5"/>
      <c r="J2476" s="5"/>
      <c r="K2476" s="1"/>
      <c r="L2476" s="5"/>
      <c r="M2476" s="5"/>
      <c r="N2476" s="26"/>
      <c r="O2476" s="1"/>
      <c r="P2476" s="1"/>
      <c r="Q2476" s="1"/>
      <c r="R2476" s="1"/>
      <c r="S2476" s="1"/>
      <c r="T2476" s="1"/>
      <c r="U2476" s="1"/>
      <c r="V2476" s="5"/>
      <c r="W2476" s="5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37" t="e">
        <f>BQ2476+BP2476+BO2476+BN2476+BM2476+#REF!+#REF!+BG2476+BF2476+#REF!+BC2476+#REF!+#REF!+AY2476+#REF!+#REF!+#REF!+#REF!+AS2476+#REF!+#REF!+#REF!+#REF!+AM2476+AK2476+#REF!+#REF!+#REF!+AF2476+AD2476+AC2476+AB2476+BL2476+AA2476+Z2476+Y2476+X2476+U2476+T2476+S2476+R2476+Q2476+P2476+O2476+N2476+M2476+L2476+K2476+J2476+I2476+H2476</f>
        <v>#REF!</v>
      </c>
    </row>
    <row r="2477" spans="1:70" hidden="1">
      <c r="A2477" s="6" t="s">
        <v>3813</v>
      </c>
      <c r="B2477" s="6" t="s">
        <v>3814</v>
      </c>
      <c r="C2477" s="6" t="s">
        <v>7</v>
      </c>
      <c r="D2477" s="6" t="s">
        <v>8180</v>
      </c>
      <c r="E2477" s="6" t="s">
        <v>21</v>
      </c>
      <c r="F2477" s="6" t="s">
        <v>3812</v>
      </c>
      <c r="G2477" s="6"/>
      <c r="H2477" s="1"/>
      <c r="I2477" s="5"/>
      <c r="J2477" s="5"/>
      <c r="K2477" s="1"/>
      <c r="L2477" s="5"/>
      <c r="M2477" s="5"/>
      <c r="N2477" s="26"/>
      <c r="O2477" s="1"/>
      <c r="P2477" s="1"/>
      <c r="Q2477" s="1"/>
      <c r="R2477" s="1"/>
      <c r="S2477" s="1"/>
      <c r="T2477" s="1"/>
      <c r="U2477" s="1"/>
      <c r="V2477" s="5"/>
      <c r="W2477" s="5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37" t="e">
        <f>BQ2477+BP2477+BO2477+BN2477+BM2477+#REF!+#REF!+BG2477+BF2477+#REF!+BC2477+#REF!+#REF!+AY2477+#REF!+#REF!+#REF!+#REF!+AS2477+#REF!+#REF!+#REF!+#REF!+AM2477+AK2477+#REF!+#REF!+#REF!+AF2477+AD2477+AC2477+AB2477+BL2477+AA2477+Z2477+Y2477+X2477+U2477+T2477+S2477+R2477+Q2477+P2477+O2477+N2477+M2477+L2477+K2477+J2477+I2477+H2477</f>
        <v>#REF!</v>
      </c>
    </row>
    <row r="2478" spans="1:70" hidden="1">
      <c r="A2478" s="6" t="s">
        <v>6871</v>
      </c>
      <c r="B2478" s="6" t="s">
        <v>7933</v>
      </c>
      <c r="C2478" s="6" t="s">
        <v>151</v>
      </c>
      <c r="D2478" s="6"/>
      <c r="E2478" s="6" t="s">
        <v>8186</v>
      </c>
      <c r="F2478" s="6" t="s">
        <v>3812</v>
      </c>
      <c r="G2478" s="6"/>
      <c r="H2478" s="1"/>
      <c r="I2478" s="5"/>
      <c r="J2478" s="5"/>
      <c r="K2478" s="1"/>
      <c r="L2478" s="5"/>
      <c r="M2478" s="5"/>
      <c r="N2478" s="26"/>
      <c r="O2478" s="1"/>
      <c r="P2478" s="1"/>
      <c r="Q2478" s="1"/>
      <c r="R2478" s="1"/>
      <c r="S2478" s="1"/>
      <c r="T2478" s="1"/>
      <c r="U2478" s="1"/>
      <c r="V2478" s="5"/>
      <c r="W2478" s="5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37" t="e">
        <f>BQ2478+BP2478+BO2478+BN2478+BM2478+#REF!+#REF!+BG2478+BF2478+#REF!+BC2478+#REF!+#REF!+AY2478+#REF!+#REF!+#REF!+#REF!+AS2478+#REF!+#REF!+#REF!+#REF!+AM2478+AK2478+#REF!+#REF!+#REF!+AF2478+AD2478+AC2478+AB2478+BL2478+AA2478+Z2478+Y2478+X2478+U2478+T2478+S2478+R2478+Q2478+P2478+O2478+N2478+M2478+L2478+K2478+J2478+I2478+H2478</f>
        <v>#REF!</v>
      </c>
    </row>
    <row r="2479" spans="1:70">
      <c r="A2479" s="7" t="s">
        <v>3815</v>
      </c>
      <c r="B2479" s="7" t="s">
        <v>3816</v>
      </c>
      <c r="C2479" s="7" t="s">
        <v>7</v>
      </c>
      <c r="D2479" s="7" t="s">
        <v>8180</v>
      </c>
      <c r="E2479" s="7" t="s">
        <v>21</v>
      </c>
      <c r="F2479" s="7" t="s">
        <v>3812</v>
      </c>
      <c r="G2479" s="25"/>
      <c r="H2479" s="1"/>
      <c r="I2479" s="5"/>
      <c r="J2479" s="5"/>
      <c r="K2479" s="1"/>
      <c r="L2479" s="5"/>
      <c r="M2479" s="5"/>
      <c r="N2479" s="26"/>
      <c r="O2479" s="1"/>
      <c r="P2479" s="1"/>
      <c r="Q2479" s="1"/>
      <c r="R2479" s="1"/>
      <c r="S2479" s="1"/>
      <c r="T2479" s="1"/>
      <c r="U2479" s="1">
        <v>1000</v>
      </c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37">
        <f>BQ2479+BP2479+BO2479+BN2479+BM2479+BG2479+BF2479+BC2479+AY2479+AS2479+AM2479+AL2479+AK2479+AF2479+AE2479+AD2479+AC2479+AB2479+BK2479+BL2479+AA2479+Z2479+Y2479+X2479+V2479+U2479+T2479+S2479+R2479+Q2479+P2479+O2479+N2479+M2479+L2479+K2479+J2479+I2479+H2479+G2479+AX2479+W2479</f>
        <v>1000</v>
      </c>
    </row>
    <row r="2480" spans="1:70" hidden="1">
      <c r="A2480" s="6" t="s">
        <v>3817</v>
      </c>
      <c r="B2480" s="6" t="s">
        <v>3818</v>
      </c>
      <c r="C2480" s="6" t="s">
        <v>7</v>
      </c>
      <c r="D2480" s="6" t="s">
        <v>8180</v>
      </c>
      <c r="E2480" s="6" t="s">
        <v>21</v>
      </c>
      <c r="F2480" s="6" t="s">
        <v>3812</v>
      </c>
      <c r="G2480" s="6"/>
      <c r="H2480" s="1"/>
      <c r="I2480" s="5"/>
      <c r="J2480" s="5"/>
      <c r="K2480" s="1"/>
      <c r="L2480" s="5"/>
      <c r="M2480" s="5"/>
      <c r="N2480" s="26"/>
      <c r="O2480" s="1"/>
      <c r="P2480" s="1"/>
      <c r="Q2480" s="1"/>
      <c r="R2480" s="1"/>
      <c r="S2480" s="1"/>
      <c r="T2480" s="1"/>
      <c r="U2480" s="1"/>
      <c r="V2480" s="5"/>
      <c r="W2480" s="5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37" t="e">
        <f>BQ2480+BP2480+BO2480+BN2480+BM2480+#REF!+#REF!+BG2480+BF2480+#REF!+BC2480+#REF!+#REF!+AY2480+#REF!+#REF!+#REF!+#REF!+AS2480+#REF!+#REF!+#REF!+#REF!+AM2480+AK2480+#REF!+#REF!+#REF!+AF2480+AD2480+AC2480+AB2480+BL2480+AA2480+Z2480+Y2480+X2480+U2480+T2480+S2480+R2480+Q2480+P2480+O2480+N2480+M2480+L2480+K2480+J2480+I2480+H2480</f>
        <v>#REF!</v>
      </c>
    </row>
    <row r="2481" spans="1:70" hidden="1">
      <c r="A2481" s="6" t="s">
        <v>3819</v>
      </c>
      <c r="B2481" s="6" t="s">
        <v>3820</v>
      </c>
      <c r="C2481" s="6" t="s">
        <v>7</v>
      </c>
      <c r="D2481" s="6" t="s">
        <v>18</v>
      </c>
      <c r="E2481" s="6" t="s">
        <v>21</v>
      </c>
      <c r="F2481" s="6" t="s">
        <v>3812</v>
      </c>
      <c r="G2481" s="6"/>
      <c r="H2481" s="1"/>
      <c r="I2481" s="5"/>
      <c r="J2481" s="5"/>
      <c r="K2481" s="1"/>
      <c r="L2481" s="5"/>
      <c r="M2481" s="5"/>
      <c r="N2481" s="26"/>
      <c r="O2481" s="1"/>
      <c r="P2481" s="1"/>
      <c r="Q2481" s="1"/>
      <c r="R2481" s="1"/>
      <c r="S2481" s="1"/>
      <c r="T2481" s="1"/>
      <c r="U2481" s="1"/>
      <c r="V2481" s="5"/>
      <c r="W2481" s="5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37" t="e">
        <f>BQ2481+BP2481+BO2481+BN2481+BM2481+#REF!+#REF!+BG2481+BF2481+#REF!+BC2481+#REF!+#REF!+AY2481+#REF!+#REF!+#REF!+#REF!+AS2481+#REF!+#REF!+#REF!+#REF!+AM2481+AK2481+#REF!+#REF!+#REF!+AF2481+AD2481+AC2481+AB2481+BL2481+AA2481+Z2481+Y2481+X2481+U2481+T2481+S2481+R2481+Q2481+P2481+O2481+N2481+M2481+L2481+K2481+J2481+I2481+H2481</f>
        <v>#REF!</v>
      </c>
    </row>
    <row r="2482" spans="1:70" hidden="1">
      <c r="A2482" s="6" t="s">
        <v>4027</v>
      </c>
      <c r="B2482" s="6" t="s">
        <v>4028</v>
      </c>
      <c r="C2482" s="6" t="s">
        <v>151</v>
      </c>
      <c r="D2482" s="6"/>
      <c r="E2482" s="6" t="s">
        <v>152</v>
      </c>
      <c r="F2482" s="6" t="s">
        <v>3812</v>
      </c>
      <c r="G2482" s="6"/>
      <c r="H2482" s="1"/>
      <c r="I2482" s="5"/>
      <c r="J2482" s="5"/>
      <c r="K2482" s="1"/>
      <c r="L2482" s="5"/>
      <c r="M2482" s="5"/>
      <c r="N2482" s="26"/>
      <c r="O2482" s="1"/>
      <c r="P2482" s="1"/>
      <c r="Q2482" s="1"/>
      <c r="R2482" s="1"/>
      <c r="S2482" s="1"/>
      <c r="T2482" s="1"/>
      <c r="U2482" s="1"/>
      <c r="V2482" s="5"/>
      <c r="W2482" s="5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37" t="e">
        <f>BQ2482+BP2482+BO2482+BN2482+BM2482+#REF!+#REF!+BG2482+BF2482+#REF!+BC2482+#REF!+#REF!+AY2482+#REF!+#REF!+#REF!+#REF!+AS2482+#REF!+#REF!+#REF!+#REF!+AM2482+AK2482+#REF!+#REF!+#REF!+AF2482+AD2482+AC2482+AB2482+BL2482+AA2482+Z2482+Y2482+X2482+U2482+T2482+S2482+R2482+Q2482+P2482+O2482+N2482+M2482+L2482+K2482+J2482+I2482+H2482</f>
        <v>#REF!</v>
      </c>
    </row>
    <row r="2483" spans="1:70" hidden="1">
      <c r="A2483" s="6" t="s">
        <v>4029</v>
      </c>
      <c r="B2483" s="6" t="s">
        <v>4030</v>
      </c>
      <c r="C2483" s="6" t="s">
        <v>151</v>
      </c>
      <c r="D2483" s="6"/>
      <c r="E2483" s="6" t="s">
        <v>152</v>
      </c>
      <c r="F2483" s="6" t="s">
        <v>3812</v>
      </c>
      <c r="G2483" s="6"/>
      <c r="H2483" s="1"/>
      <c r="I2483" s="5"/>
      <c r="J2483" s="5"/>
      <c r="K2483" s="1"/>
      <c r="L2483" s="5"/>
      <c r="M2483" s="5"/>
      <c r="N2483" s="26"/>
      <c r="O2483" s="1"/>
      <c r="P2483" s="1"/>
      <c r="Q2483" s="1"/>
      <c r="R2483" s="1"/>
      <c r="S2483" s="1"/>
      <c r="T2483" s="1"/>
      <c r="U2483" s="1"/>
      <c r="V2483" s="5"/>
      <c r="W2483" s="5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37" t="e">
        <f>BQ2483+BP2483+BO2483+BN2483+BM2483+#REF!+#REF!+BG2483+BF2483+#REF!+BC2483+#REF!+#REF!+AY2483+#REF!+#REF!+#REF!+#REF!+AS2483+#REF!+#REF!+#REF!+#REF!+AM2483+AK2483+#REF!+#REF!+#REF!+AF2483+AD2483+AC2483+AB2483+BL2483+AA2483+Z2483+Y2483+X2483+U2483+T2483+S2483+R2483+Q2483+P2483+O2483+N2483+M2483+L2483+K2483+J2483+I2483+H2483</f>
        <v>#REF!</v>
      </c>
    </row>
    <row r="2484" spans="1:70" hidden="1">
      <c r="A2484" s="6" t="s">
        <v>7347</v>
      </c>
      <c r="B2484" s="6" t="s">
        <v>7934</v>
      </c>
      <c r="C2484" s="6" t="s">
        <v>151</v>
      </c>
      <c r="D2484" s="6"/>
      <c r="E2484" s="6" t="s">
        <v>8202</v>
      </c>
      <c r="F2484" s="6" t="s">
        <v>3812</v>
      </c>
      <c r="G2484" s="6"/>
      <c r="H2484" s="1"/>
      <c r="I2484" s="5"/>
      <c r="J2484" s="5"/>
      <c r="K2484" s="1"/>
      <c r="L2484" s="5"/>
      <c r="M2484" s="5"/>
      <c r="N2484" s="26"/>
      <c r="O2484" s="1"/>
      <c r="P2484" s="1"/>
      <c r="Q2484" s="1"/>
      <c r="R2484" s="1"/>
      <c r="S2484" s="1"/>
      <c r="T2484" s="1"/>
      <c r="U2484" s="1"/>
      <c r="V2484" s="5"/>
      <c r="W2484" s="5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37" t="e">
        <f>BQ2484+BP2484+BO2484+BN2484+BM2484+#REF!+#REF!+BG2484+BF2484+#REF!+BC2484+#REF!+#REF!+AY2484+#REF!+#REF!+#REF!+#REF!+AS2484+#REF!+#REF!+#REF!+#REF!+AM2484+AK2484+#REF!+#REF!+#REF!+AF2484+AD2484+AC2484+AB2484+BL2484+AA2484+Z2484+Y2484+X2484+U2484+T2484+S2484+R2484+Q2484+P2484+O2484+N2484+M2484+L2484+K2484+J2484+I2484+H2484</f>
        <v>#REF!</v>
      </c>
    </row>
    <row r="2485" spans="1:70" hidden="1">
      <c r="A2485" s="7" t="s">
        <v>3821</v>
      </c>
      <c r="B2485" s="7" t="s">
        <v>3822</v>
      </c>
      <c r="C2485" s="7" t="s">
        <v>7</v>
      </c>
      <c r="D2485" s="7" t="s">
        <v>8180</v>
      </c>
      <c r="E2485" s="7" t="s">
        <v>21</v>
      </c>
      <c r="F2485" s="7" t="s">
        <v>3812</v>
      </c>
      <c r="G2485" s="25"/>
      <c r="H2485" s="1"/>
      <c r="I2485" s="5"/>
      <c r="J2485" s="5"/>
      <c r="K2485" s="1"/>
      <c r="L2485" s="5"/>
      <c r="M2485" s="5"/>
      <c r="N2485" s="26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37">
        <f t="shared" ref="BR2485:BR2486" si="35">BQ2485+BP2485+BO2485+BN2485+BM2485+BG2485+BF2485+BC2485+AY2485+AS2485+AM2485+AL2485+AK2485+AF2485+AE2485+AD2485+AC2485+AB2485+++BK2485+BL2485+AA2485+Z2485+Y2485+X2485+V2485+U2485+T2485+S2485+R2485+Q2485+P2485+O2485+N2485+M2485+L2485+K2485+J2485+I2485+H2485+G2485</f>
        <v>0</v>
      </c>
    </row>
    <row r="2486" spans="1:70" hidden="1">
      <c r="A2486" s="7" t="s">
        <v>3823</v>
      </c>
      <c r="B2486" s="7" t="s">
        <v>3824</v>
      </c>
      <c r="C2486" s="7" t="s">
        <v>7</v>
      </c>
      <c r="D2486" s="7" t="s">
        <v>8180</v>
      </c>
      <c r="E2486" s="7" t="s">
        <v>21</v>
      </c>
      <c r="F2486" s="7" t="s">
        <v>3812</v>
      </c>
      <c r="G2486" s="25"/>
      <c r="H2486" s="1"/>
      <c r="I2486" s="5"/>
      <c r="J2486" s="5"/>
      <c r="K2486" s="1"/>
      <c r="L2486" s="5"/>
      <c r="M2486" s="5"/>
      <c r="N2486" s="26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37">
        <f t="shared" si="35"/>
        <v>0</v>
      </c>
    </row>
    <row r="2487" spans="1:70" hidden="1">
      <c r="A2487" s="6" t="s">
        <v>4031</v>
      </c>
      <c r="B2487" s="6" t="s">
        <v>4032</v>
      </c>
      <c r="C2487" s="6" t="s">
        <v>151</v>
      </c>
      <c r="D2487" s="6"/>
      <c r="E2487" s="6" t="s">
        <v>152</v>
      </c>
      <c r="F2487" s="6" t="s">
        <v>3812</v>
      </c>
      <c r="G2487" s="6"/>
      <c r="H2487" s="1"/>
      <c r="I2487" s="5"/>
      <c r="J2487" s="5"/>
      <c r="K2487" s="1"/>
      <c r="L2487" s="5"/>
      <c r="M2487" s="5"/>
      <c r="N2487" s="26"/>
      <c r="O2487" s="1"/>
      <c r="P2487" s="1"/>
      <c r="Q2487" s="1"/>
      <c r="R2487" s="1"/>
      <c r="S2487" s="1"/>
      <c r="T2487" s="1"/>
      <c r="U2487" s="1"/>
      <c r="V2487" s="5"/>
      <c r="W2487" s="5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37" t="e">
        <f>BQ2487+BP2487+BO2487+BN2487+BM2487+#REF!+#REF!+BG2487+BF2487+#REF!+BC2487+#REF!+#REF!+AY2487+#REF!+#REF!+#REF!+#REF!+AS2487+#REF!+#REF!+#REF!+#REF!+AM2487+AK2487+#REF!+#REF!+#REF!+AF2487+AD2487+AC2487+AB2487+BL2487+AA2487+Z2487+Y2487+X2487+U2487+T2487+S2487+R2487+Q2487+P2487+O2487+N2487+M2487+L2487+K2487+J2487+I2487+H2487</f>
        <v>#REF!</v>
      </c>
    </row>
    <row r="2488" spans="1:70" hidden="1">
      <c r="A2488" s="6" t="s">
        <v>4033</v>
      </c>
      <c r="B2488" s="6" t="s">
        <v>7935</v>
      </c>
      <c r="C2488" s="6" t="s">
        <v>151</v>
      </c>
      <c r="D2488" s="6"/>
      <c r="E2488" s="6" t="s">
        <v>8186</v>
      </c>
      <c r="F2488" s="6" t="s">
        <v>3812</v>
      </c>
      <c r="G2488" s="6"/>
      <c r="H2488" s="1"/>
      <c r="I2488" s="5"/>
      <c r="J2488" s="5"/>
      <c r="K2488" s="1"/>
      <c r="L2488" s="5"/>
      <c r="M2488" s="5"/>
      <c r="N2488" s="26"/>
      <c r="O2488" s="1"/>
      <c r="P2488" s="1"/>
      <c r="Q2488" s="1"/>
      <c r="R2488" s="1"/>
      <c r="S2488" s="1"/>
      <c r="T2488" s="1"/>
      <c r="U2488" s="1"/>
      <c r="V2488" s="5"/>
      <c r="W2488" s="5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37" t="e">
        <f>BQ2488+BP2488+BO2488+BN2488+BM2488+#REF!+#REF!+BG2488+BF2488+#REF!+BC2488+#REF!+#REF!+AY2488+#REF!+#REF!+#REF!+#REF!+AS2488+#REF!+#REF!+#REF!+#REF!+AM2488+AK2488+#REF!+#REF!+#REF!+AF2488+AD2488+AC2488+AB2488+BL2488+AA2488+Z2488+Y2488+X2488+U2488+T2488+S2488+R2488+Q2488+P2488+O2488+N2488+M2488+L2488+K2488+J2488+I2488+H2488</f>
        <v>#REF!</v>
      </c>
    </row>
    <row r="2489" spans="1:70">
      <c r="A2489" s="7" t="s">
        <v>3825</v>
      </c>
      <c r="B2489" s="7" t="s">
        <v>3826</v>
      </c>
      <c r="C2489" s="7" t="s">
        <v>7</v>
      </c>
      <c r="D2489" s="7" t="s">
        <v>8180</v>
      </c>
      <c r="E2489" s="7" t="s">
        <v>21</v>
      </c>
      <c r="F2489" s="7" t="s">
        <v>3812</v>
      </c>
      <c r="G2489" s="25"/>
      <c r="H2489" s="1"/>
      <c r="I2489" s="5"/>
      <c r="J2489" s="5"/>
      <c r="K2489" s="1"/>
      <c r="L2489" s="5"/>
      <c r="M2489" s="5"/>
      <c r="N2489" s="26"/>
      <c r="O2489" s="1"/>
      <c r="P2489" s="1">
        <f>1000*27.0925</f>
        <v>27092.5</v>
      </c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37">
        <f>BQ2489+BP2489+BO2489+BN2489+BM2489+BG2489+BF2489+BC2489+AY2489+AS2489+AM2489+AL2489+AK2489+AF2489+AE2489+AD2489+AC2489+AB2489+BK2489+BL2489+AA2489+Z2489+Y2489+X2489+V2489+U2489+T2489+S2489+R2489+Q2489+P2489+O2489+N2489+M2489+L2489+K2489+J2489+I2489+H2489+G2489+AX2489+W2489</f>
        <v>27092.5</v>
      </c>
    </row>
    <row r="2490" spans="1:70" hidden="1">
      <c r="A2490" s="7" t="s">
        <v>3827</v>
      </c>
      <c r="B2490" s="7" t="s">
        <v>3828</v>
      </c>
      <c r="C2490" s="7" t="s">
        <v>7</v>
      </c>
      <c r="D2490" s="7" t="s">
        <v>8180</v>
      </c>
      <c r="E2490" s="7" t="s">
        <v>21</v>
      </c>
      <c r="F2490" s="7" t="s">
        <v>3812</v>
      </c>
      <c r="G2490" s="25"/>
      <c r="H2490" s="1"/>
      <c r="I2490" s="5"/>
      <c r="J2490" s="1"/>
      <c r="K2490" s="1"/>
      <c r="L2490" s="5"/>
      <c r="M2490" s="1"/>
      <c r="N2490" s="26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37">
        <f t="shared" ref="BR2490" si="36">BQ2490+BP2490+BO2490+BN2490+BM2490+BG2490+BF2490+BC2490+AY2490+AS2490+AM2490+AL2490+AK2490+AF2490+AE2490+AD2490+AC2490+AB2490+++BK2490+BL2490+AA2490+Z2490+Y2490+X2490+V2490+U2490+T2490+S2490+R2490+Q2490+P2490+O2490+N2490+M2490+L2490+K2490+J2490+I2490+H2490+G2490</f>
        <v>0</v>
      </c>
    </row>
    <row r="2491" spans="1:70" hidden="1">
      <c r="A2491" s="6" t="s">
        <v>3829</v>
      </c>
      <c r="B2491" s="6" t="s">
        <v>3830</v>
      </c>
      <c r="C2491" s="6" t="s">
        <v>7</v>
      </c>
      <c r="D2491" s="6" t="s">
        <v>8180</v>
      </c>
      <c r="E2491" s="6" t="s">
        <v>21</v>
      </c>
      <c r="F2491" s="6" t="s">
        <v>3812</v>
      </c>
      <c r="G2491" s="6"/>
      <c r="H2491" s="1"/>
      <c r="I2491" s="5"/>
      <c r="J2491" s="5"/>
      <c r="K2491" s="1"/>
      <c r="L2491" s="5"/>
      <c r="M2491" s="5"/>
      <c r="N2491" s="26"/>
      <c r="O2491" s="1"/>
      <c r="P2491" s="1"/>
      <c r="Q2491" s="1"/>
      <c r="R2491" s="1"/>
      <c r="S2491" s="1"/>
      <c r="T2491" s="1"/>
      <c r="U2491" s="1"/>
      <c r="V2491" s="5"/>
      <c r="W2491" s="5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37" t="e">
        <f>BQ2491+BP2491+BO2491+BN2491+BM2491+#REF!+#REF!+BG2491+BF2491+#REF!+BC2491+#REF!+#REF!+AY2491+#REF!+#REF!+#REF!+#REF!+AS2491+#REF!+#REF!+#REF!+#REF!+AM2491+AK2491+#REF!+#REF!+#REF!+AF2491+AD2491+AC2491+AB2491+BL2491+AA2491+Z2491+Y2491+X2491+U2491+T2491+S2491+R2491+Q2491+P2491+O2491+N2491+M2491+L2491+K2491+J2491+I2491+H2491</f>
        <v>#REF!</v>
      </c>
    </row>
    <row r="2492" spans="1:70" hidden="1">
      <c r="A2492" s="6" t="s">
        <v>3831</v>
      </c>
      <c r="B2492" s="6" t="s">
        <v>3832</v>
      </c>
      <c r="C2492" s="6" t="s">
        <v>7</v>
      </c>
      <c r="D2492" s="6" t="s">
        <v>18</v>
      </c>
      <c r="E2492" s="6" t="s">
        <v>21</v>
      </c>
      <c r="F2492" s="6" t="s">
        <v>3812</v>
      </c>
      <c r="G2492" s="6"/>
      <c r="H2492" s="1"/>
      <c r="I2492" s="5"/>
      <c r="J2492" s="5"/>
      <c r="K2492" s="1"/>
      <c r="L2492" s="5"/>
      <c r="M2492" s="5"/>
      <c r="N2492" s="26"/>
      <c r="O2492" s="1"/>
      <c r="P2492" s="1"/>
      <c r="Q2492" s="1"/>
      <c r="R2492" s="1"/>
      <c r="S2492" s="1"/>
      <c r="T2492" s="1"/>
      <c r="U2492" s="1"/>
      <c r="V2492" s="5"/>
      <c r="W2492" s="5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37" t="e">
        <f>BQ2492+BP2492+BO2492+BN2492+BM2492+#REF!+#REF!+BG2492+BF2492+#REF!+BC2492+#REF!+#REF!+AY2492+#REF!+#REF!+#REF!+#REF!+AS2492+#REF!+#REF!+#REF!+#REF!+AM2492+AK2492+#REF!+#REF!+#REF!+AF2492+AD2492+AC2492+AB2492+BL2492+AA2492+Z2492+Y2492+X2492+U2492+T2492+S2492+R2492+Q2492+P2492+O2492+N2492+M2492+L2492+K2492+J2492+I2492+H2492</f>
        <v>#REF!</v>
      </c>
    </row>
    <row r="2493" spans="1:70" hidden="1">
      <c r="A2493" s="6" t="s">
        <v>3833</v>
      </c>
      <c r="B2493" s="6" t="s">
        <v>3834</v>
      </c>
      <c r="C2493" s="6" t="s">
        <v>7</v>
      </c>
      <c r="D2493" s="6" t="s">
        <v>18</v>
      </c>
      <c r="E2493" s="6" t="s">
        <v>21</v>
      </c>
      <c r="F2493" s="6" t="s">
        <v>3812</v>
      </c>
      <c r="G2493" s="6"/>
      <c r="H2493" s="1"/>
      <c r="I2493" s="5"/>
      <c r="J2493" s="5"/>
      <c r="K2493" s="1"/>
      <c r="L2493" s="5"/>
      <c r="M2493" s="5"/>
      <c r="N2493" s="26"/>
      <c r="O2493" s="1"/>
      <c r="P2493" s="1"/>
      <c r="Q2493" s="1"/>
      <c r="R2493" s="1"/>
      <c r="S2493" s="1"/>
      <c r="T2493" s="1"/>
      <c r="U2493" s="1"/>
      <c r="V2493" s="5"/>
      <c r="W2493" s="5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37" t="e">
        <f>BQ2493+BP2493+BO2493+BN2493+BM2493+#REF!+#REF!+BG2493+BF2493+#REF!+BC2493+#REF!+#REF!+AY2493+#REF!+#REF!+#REF!+#REF!+AS2493+#REF!+#REF!+#REF!+#REF!+AM2493+AK2493+#REF!+#REF!+#REF!+AF2493+AD2493+AC2493+AB2493+BL2493+AA2493+Z2493+Y2493+X2493+U2493+T2493+S2493+R2493+Q2493+P2493+O2493+N2493+M2493+L2493+K2493+J2493+I2493+H2493</f>
        <v>#REF!</v>
      </c>
    </row>
    <row r="2494" spans="1:70" hidden="1">
      <c r="A2494" s="6" t="s">
        <v>3835</v>
      </c>
      <c r="B2494" s="6" t="s">
        <v>3836</v>
      </c>
      <c r="C2494" s="6" t="s">
        <v>7</v>
      </c>
      <c r="D2494" s="6" t="s">
        <v>18</v>
      </c>
      <c r="E2494" s="6" t="s">
        <v>13</v>
      </c>
      <c r="F2494" s="6" t="s">
        <v>3812</v>
      </c>
      <c r="G2494" s="6"/>
      <c r="H2494" s="1"/>
      <c r="I2494" s="5"/>
      <c r="J2494" s="5"/>
      <c r="K2494" s="1"/>
      <c r="L2494" s="5"/>
      <c r="M2494" s="5"/>
      <c r="N2494" s="26"/>
      <c r="O2494" s="1"/>
      <c r="P2494" s="1"/>
      <c r="Q2494" s="1"/>
      <c r="R2494" s="1"/>
      <c r="S2494" s="1"/>
      <c r="T2494" s="1"/>
      <c r="U2494" s="1"/>
      <c r="V2494" s="5"/>
      <c r="W2494" s="5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37" t="e">
        <f>BQ2494+BP2494+BO2494+BN2494+BM2494+#REF!+#REF!+BG2494+BF2494+#REF!+BC2494+#REF!+#REF!+AY2494+#REF!+#REF!+#REF!+#REF!+AS2494+#REF!+#REF!+#REF!+#REF!+AM2494+AK2494+#REF!+#REF!+#REF!+AF2494+AD2494+AC2494+AB2494+BL2494+AA2494+Z2494+Y2494+X2494+U2494+T2494+S2494+R2494+Q2494+P2494+O2494+N2494+M2494+L2494+K2494+J2494+I2494+H2494</f>
        <v>#REF!</v>
      </c>
    </row>
    <row r="2495" spans="1:70" hidden="1">
      <c r="A2495" s="6" t="s">
        <v>6872</v>
      </c>
      <c r="B2495" s="6" t="s">
        <v>7936</v>
      </c>
      <c r="C2495" s="6" t="s">
        <v>151</v>
      </c>
      <c r="D2495" s="6"/>
      <c r="E2495" s="6" t="s">
        <v>8186</v>
      </c>
      <c r="F2495" s="6" t="s">
        <v>3812</v>
      </c>
      <c r="G2495" s="6"/>
      <c r="H2495" s="1"/>
      <c r="I2495" s="5"/>
      <c r="J2495" s="5"/>
      <c r="K2495" s="1"/>
      <c r="L2495" s="5"/>
      <c r="M2495" s="5"/>
      <c r="N2495" s="26"/>
      <c r="O2495" s="1"/>
      <c r="P2495" s="1"/>
      <c r="Q2495" s="1"/>
      <c r="R2495" s="1"/>
      <c r="S2495" s="1"/>
      <c r="T2495" s="1"/>
      <c r="U2495" s="1"/>
      <c r="V2495" s="5"/>
      <c r="W2495" s="5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37" t="e">
        <f>BQ2495+BP2495+BO2495+BN2495+BM2495+#REF!+#REF!+BG2495+BF2495+#REF!+BC2495+#REF!+#REF!+AY2495+#REF!+#REF!+#REF!+#REF!+AS2495+#REF!+#REF!+#REF!+#REF!+AM2495+AK2495+#REF!+#REF!+#REF!+AF2495+AD2495+AC2495+AB2495+BL2495+AA2495+Z2495+Y2495+X2495+U2495+T2495+S2495+R2495+Q2495+P2495+O2495+N2495+M2495+L2495+K2495+J2495+I2495+H2495</f>
        <v>#REF!</v>
      </c>
    </row>
    <row r="2496" spans="1:70" hidden="1">
      <c r="A2496" s="6" t="s">
        <v>3837</v>
      </c>
      <c r="B2496" s="6" t="s">
        <v>3838</v>
      </c>
      <c r="C2496" s="6" t="s">
        <v>7</v>
      </c>
      <c r="D2496" s="6" t="s">
        <v>18</v>
      </c>
      <c r="E2496" s="6" t="s">
        <v>13</v>
      </c>
      <c r="F2496" s="6" t="s">
        <v>3812</v>
      </c>
      <c r="G2496" s="6"/>
      <c r="H2496" s="1"/>
      <c r="I2496" s="5"/>
      <c r="J2496" s="5"/>
      <c r="K2496" s="1"/>
      <c r="L2496" s="5"/>
      <c r="M2496" s="5"/>
      <c r="N2496" s="26"/>
      <c r="O2496" s="1"/>
      <c r="P2496" s="1"/>
      <c r="Q2496" s="1"/>
      <c r="R2496" s="1"/>
      <c r="S2496" s="1"/>
      <c r="T2496" s="1"/>
      <c r="U2496" s="1"/>
      <c r="V2496" s="5"/>
      <c r="W2496" s="5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37" t="e">
        <f>BQ2496+BP2496+BO2496+BN2496+BM2496+#REF!+#REF!+BG2496+BF2496+#REF!+BC2496+#REF!+#REF!+AY2496+#REF!+#REF!+#REF!+#REF!+AS2496+#REF!+#REF!+#REF!+#REF!+AM2496+AK2496+#REF!+#REF!+#REF!+AF2496+AD2496+AC2496+AB2496+BL2496+AA2496+Z2496+Y2496+X2496+U2496+T2496+S2496+R2496+Q2496+P2496+O2496+N2496+M2496+L2496+K2496+J2496+I2496+H2496</f>
        <v>#REF!</v>
      </c>
    </row>
    <row r="2497" spans="1:70" hidden="1">
      <c r="A2497" s="6" t="s">
        <v>3839</v>
      </c>
      <c r="B2497" s="6" t="s">
        <v>3840</v>
      </c>
      <c r="C2497" s="6" t="s">
        <v>7</v>
      </c>
      <c r="D2497" s="6" t="s">
        <v>18</v>
      </c>
      <c r="E2497" s="6" t="s">
        <v>21</v>
      </c>
      <c r="F2497" s="6" t="s">
        <v>3812</v>
      </c>
      <c r="G2497" s="6"/>
      <c r="H2497" s="1"/>
      <c r="I2497" s="5"/>
      <c r="J2497" s="5"/>
      <c r="K2497" s="1"/>
      <c r="L2497" s="5"/>
      <c r="M2497" s="5"/>
      <c r="N2497" s="26"/>
      <c r="O2497" s="1"/>
      <c r="P2497" s="1"/>
      <c r="Q2497" s="1"/>
      <c r="R2497" s="1"/>
      <c r="S2497" s="1"/>
      <c r="T2497" s="1"/>
      <c r="U2497" s="1"/>
      <c r="V2497" s="5"/>
      <c r="W2497" s="5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37" t="e">
        <f>BQ2497+BP2497+BO2497+BN2497+BM2497+#REF!+#REF!+BG2497+BF2497+#REF!+BC2497+#REF!+#REF!+AY2497+#REF!+#REF!+#REF!+#REF!+AS2497+#REF!+#REF!+#REF!+#REF!+AM2497+AK2497+#REF!+#REF!+#REF!+AF2497+AD2497+AC2497+AB2497+BL2497+AA2497+Z2497+Y2497+X2497+U2497+T2497+S2497+R2497+Q2497+P2497+O2497+N2497+M2497+L2497+K2497+J2497+I2497+H2497</f>
        <v>#REF!</v>
      </c>
    </row>
    <row r="2498" spans="1:70" hidden="1">
      <c r="A2498" s="6" t="s">
        <v>3841</v>
      </c>
      <c r="B2498" s="6" t="s">
        <v>3842</v>
      </c>
      <c r="C2498" s="6" t="s">
        <v>7</v>
      </c>
      <c r="D2498" s="6" t="s">
        <v>18</v>
      </c>
      <c r="E2498" s="6" t="s">
        <v>21</v>
      </c>
      <c r="F2498" s="6" t="s">
        <v>3812</v>
      </c>
      <c r="G2498" s="6"/>
      <c r="H2498" s="1"/>
      <c r="I2498" s="5"/>
      <c r="J2498" s="5"/>
      <c r="K2498" s="1"/>
      <c r="L2498" s="5"/>
      <c r="M2498" s="5"/>
      <c r="N2498" s="26"/>
      <c r="O2498" s="1"/>
      <c r="P2498" s="1"/>
      <c r="Q2498" s="1"/>
      <c r="R2498" s="1"/>
      <c r="S2498" s="1"/>
      <c r="T2498" s="1"/>
      <c r="U2498" s="1"/>
      <c r="V2498" s="5"/>
      <c r="W2498" s="5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37" t="e">
        <f>BQ2498+BP2498+BO2498+BN2498+BM2498+#REF!+#REF!+BG2498+BF2498+#REF!+BC2498+#REF!+#REF!+AY2498+#REF!+#REF!+#REF!+#REF!+AS2498+#REF!+#REF!+#REF!+#REF!+AM2498+AK2498+#REF!+#REF!+#REF!+AF2498+AD2498+AC2498+AB2498+BL2498+AA2498+Z2498+Y2498+X2498+U2498+T2498+S2498+R2498+Q2498+P2498+O2498+N2498+M2498+L2498+K2498+J2498+I2498+H2498</f>
        <v>#REF!</v>
      </c>
    </row>
    <row r="2499" spans="1:70" hidden="1">
      <c r="A2499" s="6" t="s">
        <v>3843</v>
      </c>
      <c r="B2499" s="6" t="s">
        <v>3844</v>
      </c>
      <c r="C2499" s="6" t="s">
        <v>7</v>
      </c>
      <c r="D2499" s="6" t="s">
        <v>67</v>
      </c>
      <c r="E2499" s="6" t="s">
        <v>67</v>
      </c>
      <c r="F2499" s="6" t="s">
        <v>3812</v>
      </c>
      <c r="G2499" s="6"/>
      <c r="H2499" s="1"/>
      <c r="I2499" s="5"/>
      <c r="J2499" s="5"/>
      <c r="K2499" s="1"/>
      <c r="L2499" s="5"/>
      <c r="M2499" s="5"/>
      <c r="N2499" s="26"/>
      <c r="O2499" s="1"/>
      <c r="P2499" s="1"/>
      <c r="Q2499" s="1"/>
      <c r="R2499" s="1"/>
      <c r="S2499" s="1"/>
      <c r="T2499" s="1"/>
      <c r="U2499" s="1"/>
      <c r="V2499" s="5"/>
      <c r="W2499" s="5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37" t="e">
        <f>BQ2499+BP2499+BO2499+BN2499+BM2499+#REF!+#REF!+BG2499+BF2499+#REF!+BC2499+#REF!+#REF!+AY2499+#REF!+#REF!+#REF!+#REF!+AS2499+#REF!+#REF!+#REF!+#REF!+AM2499+AK2499+#REF!+#REF!+#REF!+AF2499+AD2499+AC2499+AB2499+BL2499+AA2499+Z2499+Y2499+X2499+U2499+T2499+S2499+R2499+Q2499+P2499+O2499+N2499+M2499+L2499+K2499+J2499+I2499+H2499</f>
        <v>#REF!</v>
      </c>
    </row>
    <row r="2500" spans="1:70" hidden="1">
      <c r="A2500" s="6" t="s">
        <v>3845</v>
      </c>
      <c r="B2500" s="6" t="s">
        <v>3846</v>
      </c>
      <c r="C2500" s="6" t="s">
        <v>7</v>
      </c>
      <c r="D2500" s="6" t="s">
        <v>67</v>
      </c>
      <c r="E2500" s="6" t="s">
        <v>67</v>
      </c>
      <c r="F2500" s="6" t="s">
        <v>3812</v>
      </c>
      <c r="G2500" s="6"/>
      <c r="H2500" s="1"/>
      <c r="I2500" s="5"/>
      <c r="J2500" s="5"/>
      <c r="K2500" s="1"/>
      <c r="L2500" s="5"/>
      <c r="M2500" s="5"/>
      <c r="N2500" s="26"/>
      <c r="O2500" s="1"/>
      <c r="P2500" s="1"/>
      <c r="Q2500" s="1"/>
      <c r="R2500" s="1"/>
      <c r="S2500" s="1"/>
      <c r="T2500" s="1"/>
      <c r="U2500" s="1"/>
      <c r="V2500" s="5"/>
      <c r="W2500" s="5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37" t="e">
        <f>BQ2500+BP2500+BO2500+BN2500+BM2500+#REF!+#REF!+BG2500+BF2500+#REF!+BC2500+#REF!+#REF!+AY2500+#REF!+#REF!+#REF!+#REF!+AS2500+#REF!+#REF!+#REF!+#REF!+AM2500+AK2500+#REF!+#REF!+#REF!+AF2500+AD2500+AC2500+AB2500+BL2500+AA2500+Z2500+Y2500+X2500+U2500+T2500+S2500+R2500+Q2500+P2500+O2500+N2500+M2500+L2500+K2500+J2500+I2500+H2500</f>
        <v>#REF!</v>
      </c>
    </row>
    <row r="2501" spans="1:70" hidden="1">
      <c r="A2501" s="6" t="s">
        <v>4034</v>
      </c>
      <c r="B2501" s="6" t="s">
        <v>4035</v>
      </c>
      <c r="C2501" s="6" t="s">
        <v>151</v>
      </c>
      <c r="D2501" s="6"/>
      <c r="E2501" s="6" t="s">
        <v>152</v>
      </c>
      <c r="F2501" s="6" t="s">
        <v>3812</v>
      </c>
      <c r="G2501" s="6"/>
      <c r="H2501" s="1"/>
      <c r="I2501" s="5"/>
      <c r="J2501" s="5"/>
      <c r="K2501" s="1"/>
      <c r="L2501" s="5"/>
      <c r="M2501" s="5"/>
      <c r="N2501" s="26"/>
      <c r="O2501" s="1"/>
      <c r="P2501" s="1"/>
      <c r="Q2501" s="1"/>
      <c r="R2501" s="1"/>
      <c r="S2501" s="1"/>
      <c r="T2501" s="1"/>
      <c r="U2501" s="1"/>
      <c r="V2501" s="5"/>
      <c r="W2501" s="5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37" t="e">
        <f>BQ2501+BP2501+BO2501+BN2501+BM2501+#REF!+#REF!+BG2501+BF2501+#REF!+BC2501+#REF!+#REF!+AY2501+#REF!+#REF!+#REF!+#REF!+AS2501+#REF!+#REF!+#REF!+#REF!+AM2501+AK2501+#REF!+#REF!+#REF!+AF2501+AD2501+AC2501+AB2501+BL2501+AA2501+Z2501+Y2501+X2501+U2501+T2501+S2501+R2501+Q2501+P2501+O2501+N2501+M2501+L2501+K2501+J2501+I2501+H2501</f>
        <v>#REF!</v>
      </c>
    </row>
    <row r="2502" spans="1:70" hidden="1">
      <c r="A2502" s="6" t="s">
        <v>3847</v>
      </c>
      <c r="B2502" s="6" t="s">
        <v>3848</v>
      </c>
      <c r="C2502" s="6" t="s">
        <v>7</v>
      </c>
      <c r="D2502" s="6" t="s">
        <v>67</v>
      </c>
      <c r="E2502" s="6" t="s">
        <v>67</v>
      </c>
      <c r="F2502" s="6" t="s">
        <v>3812</v>
      </c>
      <c r="G2502" s="6"/>
      <c r="H2502" s="1"/>
      <c r="I2502" s="5"/>
      <c r="J2502" s="5"/>
      <c r="K2502" s="1"/>
      <c r="L2502" s="5"/>
      <c r="M2502" s="5"/>
      <c r="N2502" s="26"/>
      <c r="O2502" s="1"/>
      <c r="P2502" s="1"/>
      <c r="Q2502" s="1"/>
      <c r="R2502" s="1"/>
      <c r="S2502" s="1"/>
      <c r="T2502" s="1"/>
      <c r="U2502" s="1"/>
      <c r="V2502" s="5"/>
      <c r="W2502" s="5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37" t="e">
        <f>BQ2502+BP2502+BO2502+BN2502+BM2502+#REF!+#REF!+BG2502+BF2502+#REF!+BC2502+#REF!+#REF!+AY2502+#REF!+#REF!+#REF!+#REF!+AS2502+#REF!+#REF!+#REF!+#REF!+AM2502+AK2502+#REF!+#REF!+#REF!+AF2502+AD2502+AC2502+AB2502+BL2502+AA2502+Z2502+Y2502+X2502+U2502+T2502+S2502+R2502+Q2502+P2502+O2502+N2502+M2502+L2502+K2502+J2502+I2502+H2502</f>
        <v>#REF!</v>
      </c>
    </row>
    <row r="2503" spans="1:70" hidden="1">
      <c r="A2503" s="6" t="s">
        <v>3849</v>
      </c>
      <c r="B2503" s="6" t="s">
        <v>3850</v>
      </c>
      <c r="C2503" s="6" t="s">
        <v>7</v>
      </c>
      <c r="D2503" s="6" t="s">
        <v>67</v>
      </c>
      <c r="E2503" s="6" t="s">
        <v>67</v>
      </c>
      <c r="F2503" s="6" t="s">
        <v>3812</v>
      </c>
      <c r="G2503" s="6"/>
      <c r="H2503" s="1"/>
      <c r="I2503" s="5"/>
      <c r="J2503" s="5"/>
      <c r="K2503" s="1"/>
      <c r="L2503" s="5"/>
      <c r="M2503" s="5"/>
      <c r="N2503" s="26"/>
      <c r="O2503" s="1"/>
      <c r="P2503" s="1"/>
      <c r="Q2503" s="1"/>
      <c r="R2503" s="1"/>
      <c r="S2503" s="1"/>
      <c r="T2503" s="1"/>
      <c r="U2503" s="1"/>
      <c r="V2503" s="5"/>
      <c r="W2503" s="5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37" t="e">
        <f>BQ2503+BP2503+BO2503+BN2503+BM2503+#REF!+#REF!+BG2503+BF2503+#REF!+BC2503+#REF!+#REF!+AY2503+#REF!+#REF!+#REF!+#REF!+AS2503+#REF!+#REF!+#REF!+#REF!+AM2503+AK2503+#REF!+#REF!+#REF!+AF2503+AD2503+AC2503+AB2503+BL2503+AA2503+Z2503+Y2503+X2503+U2503+T2503+S2503+R2503+Q2503+P2503+O2503+N2503+M2503+L2503+K2503+J2503+I2503+H2503</f>
        <v>#REF!</v>
      </c>
    </row>
    <row r="2504" spans="1:70" hidden="1">
      <c r="A2504" s="6" t="s">
        <v>3851</v>
      </c>
      <c r="B2504" s="6" t="s">
        <v>3852</v>
      </c>
      <c r="C2504" s="6" t="s">
        <v>7</v>
      </c>
      <c r="D2504" s="6" t="s">
        <v>67</v>
      </c>
      <c r="E2504" s="6" t="s">
        <v>67</v>
      </c>
      <c r="F2504" s="6" t="s">
        <v>3812</v>
      </c>
      <c r="G2504" s="6"/>
      <c r="H2504" s="1"/>
      <c r="I2504" s="5"/>
      <c r="J2504" s="5"/>
      <c r="K2504" s="1"/>
      <c r="L2504" s="5"/>
      <c r="M2504" s="5"/>
      <c r="N2504" s="26"/>
      <c r="O2504" s="1"/>
      <c r="P2504" s="1"/>
      <c r="Q2504" s="1"/>
      <c r="R2504" s="1"/>
      <c r="S2504" s="1"/>
      <c r="T2504" s="1"/>
      <c r="U2504" s="1"/>
      <c r="V2504" s="5"/>
      <c r="W2504" s="5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37" t="e">
        <f>BQ2504+BP2504+BO2504+BN2504+BM2504+#REF!+#REF!+BG2504+BF2504+#REF!+BC2504+#REF!+#REF!+AY2504+#REF!+#REF!+#REF!+#REF!+AS2504+#REF!+#REF!+#REF!+#REF!+AM2504+AK2504+#REF!+#REF!+#REF!+AF2504+AD2504+AC2504+AB2504+BL2504+AA2504+Z2504+Y2504+X2504+U2504+T2504+S2504+R2504+Q2504+P2504+O2504+N2504+M2504+L2504+K2504+J2504+I2504+H2504</f>
        <v>#REF!</v>
      </c>
    </row>
    <row r="2505" spans="1:70" hidden="1">
      <c r="A2505" s="6" t="s">
        <v>3853</v>
      </c>
      <c r="B2505" s="6" t="s">
        <v>3854</v>
      </c>
      <c r="C2505" s="6" t="s">
        <v>7</v>
      </c>
      <c r="D2505" s="6" t="s">
        <v>67</v>
      </c>
      <c r="E2505" s="6" t="s">
        <v>67</v>
      </c>
      <c r="F2505" s="6" t="s">
        <v>3812</v>
      </c>
      <c r="G2505" s="6"/>
      <c r="H2505" s="1"/>
      <c r="I2505" s="5"/>
      <c r="J2505" s="5"/>
      <c r="K2505" s="1"/>
      <c r="L2505" s="5"/>
      <c r="M2505" s="5"/>
      <c r="N2505" s="26"/>
      <c r="O2505" s="1"/>
      <c r="P2505" s="1"/>
      <c r="Q2505" s="1"/>
      <c r="R2505" s="1"/>
      <c r="S2505" s="1"/>
      <c r="T2505" s="1"/>
      <c r="U2505" s="1"/>
      <c r="V2505" s="5"/>
      <c r="W2505" s="5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37" t="e">
        <f>BQ2505+BP2505+BO2505+BN2505+BM2505+#REF!+#REF!+BG2505+BF2505+#REF!+BC2505+#REF!+#REF!+AY2505+#REF!+#REF!+#REF!+#REF!+AS2505+#REF!+#REF!+#REF!+#REF!+AM2505+AK2505+#REF!+#REF!+#REF!+AF2505+AD2505+AC2505+AB2505+BL2505+AA2505+Z2505+Y2505+X2505+U2505+T2505+S2505+R2505+Q2505+P2505+O2505+N2505+M2505+L2505+K2505+J2505+I2505+H2505</f>
        <v>#REF!</v>
      </c>
    </row>
    <row r="2506" spans="1:70" hidden="1">
      <c r="A2506" s="6" t="s">
        <v>3855</v>
      </c>
      <c r="B2506" s="6" t="s">
        <v>3856</v>
      </c>
      <c r="C2506" s="6" t="s">
        <v>7</v>
      </c>
      <c r="D2506" s="6" t="s">
        <v>67</v>
      </c>
      <c r="E2506" s="6" t="s">
        <v>67</v>
      </c>
      <c r="F2506" s="6" t="s">
        <v>3812</v>
      </c>
      <c r="G2506" s="6"/>
      <c r="H2506" s="1"/>
      <c r="I2506" s="5"/>
      <c r="J2506" s="5"/>
      <c r="K2506" s="1"/>
      <c r="L2506" s="5"/>
      <c r="M2506" s="5"/>
      <c r="N2506" s="26"/>
      <c r="O2506" s="1"/>
      <c r="P2506" s="1"/>
      <c r="Q2506" s="1"/>
      <c r="R2506" s="1"/>
      <c r="S2506" s="1"/>
      <c r="T2506" s="1"/>
      <c r="U2506" s="1"/>
      <c r="V2506" s="5"/>
      <c r="W2506" s="5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37" t="e">
        <f>BQ2506+BP2506+BO2506+BN2506+BM2506+#REF!+#REF!+BG2506+BF2506+#REF!+BC2506+#REF!+#REF!+AY2506+#REF!+#REF!+#REF!+#REF!+AS2506+#REF!+#REF!+#REF!+#REF!+AM2506+AK2506+#REF!+#REF!+#REF!+AF2506+AD2506+AC2506+AB2506+BL2506+AA2506+Z2506+Y2506+X2506+U2506+T2506+S2506+R2506+Q2506+P2506+O2506+N2506+M2506+L2506+K2506+J2506+I2506+H2506</f>
        <v>#REF!</v>
      </c>
    </row>
    <row r="2507" spans="1:70" hidden="1">
      <c r="A2507" s="6" t="s">
        <v>4036</v>
      </c>
      <c r="B2507" s="6" t="s">
        <v>4037</v>
      </c>
      <c r="C2507" s="6" t="s">
        <v>151</v>
      </c>
      <c r="D2507" s="6"/>
      <c r="E2507" s="6" t="s">
        <v>152</v>
      </c>
      <c r="F2507" s="6" t="s">
        <v>3812</v>
      </c>
      <c r="G2507" s="6"/>
      <c r="H2507" s="1"/>
      <c r="I2507" s="5"/>
      <c r="J2507" s="5"/>
      <c r="K2507" s="1"/>
      <c r="L2507" s="5"/>
      <c r="M2507" s="5"/>
      <c r="N2507" s="26"/>
      <c r="O2507" s="1"/>
      <c r="P2507" s="1"/>
      <c r="Q2507" s="1"/>
      <c r="R2507" s="1"/>
      <c r="S2507" s="1"/>
      <c r="T2507" s="1"/>
      <c r="U2507" s="1"/>
      <c r="V2507" s="5"/>
      <c r="W2507" s="5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37" t="e">
        <f>BQ2507+BP2507+BO2507+BN2507+BM2507+#REF!+#REF!+BG2507+BF2507+#REF!+BC2507+#REF!+#REF!+AY2507+#REF!+#REF!+#REF!+#REF!+AS2507+#REF!+#REF!+#REF!+#REF!+AM2507+AK2507+#REF!+#REF!+#REF!+AF2507+AD2507+AC2507+AB2507+BL2507+AA2507+Z2507+Y2507+X2507+U2507+T2507+S2507+R2507+Q2507+P2507+O2507+N2507+M2507+L2507+K2507+J2507+I2507+H2507</f>
        <v>#REF!</v>
      </c>
    </row>
    <row r="2508" spans="1:70" hidden="1">
      <c r="A2508" s="6" t="s">
        <v>3857</v>
      </c>
      <c r="B2508" s="6" t="s">
        <v>3858</v>
      </c>
      <c r="C2508" s="6" t="s">
        <v>7</v>
      </c>
      <c r="D2508" s="6" t="s">
        <v>67</v>
      </c>
      <c r="E2508" s="6" t="s">
        <v>67</v>
      </c>
      <c r="F2508" s="6" t="s">
        <v>3812</v>
      </c>
      <c r="G2508" s="6"/>
      <c r="H2508" s="1"/>
      <c r="I2508" s="5"/>
      <c r="J2508" s="5"/>
      <c r="K2508" s="1"/>
      <c r="L2508" s="5"/>
      <c r="M2508" s="5"/>
      <c r="N2508" s="26"/>
      <c r="O2508" s="1"/>
      <c r="P2508" s="1"/>
      <c r="Q2508" s="1"/>
      <c r="R2508" s="1"/>
      <c r="S2508" s="1"/>
      <c r="T2508" s="1"/>
      <c r="U2508" s="1"/>
      <c r="V2508" s="5"/>
      <c r="W2508" s="5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37" t="e">
        <f>BQ2508+BP2508+BO2508+BN2508+BM2508+#REF!+#REF!+BG2508+BF2508+#REF!+BC2508+#REF!+#REF!+AY2508+#REF!+#REF!+#REF!+#REF!+AS2508+#REF!+#REF!+#REF!+#REF!+AM2508+AK2508+#REF!+#REF!+#REF!+AF2508+AD2508+AC2508+AB2508+BL2508+AA2508+Z2508+Y2508+X2508+U2508+T2508+S2508+R2508+Q2508+P2508+O2508+N2508+M2508+L2508+K2508+J2508+I2508+H2508</f>
        <v>#REF!</v>
      </c>
    </row>
    <row r="2509" spans="1:70" hidden="1">
      <c r="A2509" s="6" t="s">
        <v>4038</v>
      </c>
      <c r="B2509" s="6" t="s">
        <v>4039</v>
      </c>
      <c r="C2509" s="6" t="s">
        <v>151</v>
      </c>
      <c r="D2509" s="6"/>
      <c r="E2509" s="6" t="s">
        <v>152</v>
      </c>
      <c r="F2509" s="6" t="s">
        <v>3812</v>
      </c>
      <c r="G2509" s="6"/>
      <c r="H2509" s="1"/>
      <c r="I2509" s="5"/>
      <c r="J2509" s="5"/>
      <c r="K2509" s="1"/>
      <c r="L2509" s="5"/>
      <c r="M2509" s="5"/>
      <c r="N2509" s="26"/>
      <c r="O2509" s="1"/>
      <c r="P2509" s="1"/>
      <c r="Q2509" s="1"/>
      <c r="R2509" s="1"/>
      <c r="S2509" s="1"/>
      <c r="T2509" s="1"/>
      <c r="U2509" s="1"/>
      <c r="V2509" s="5"/>
      <c r="W2509" s="5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37" t="e">
        <f>BQ2509+BP2509+BO2509+BN2509+BM2509+#REF!+#REF!+BG2509+BF2509+#REF!+BC2509+#REF!+#REF!+AY2509+#REF!+#REF!+#REF!+#REF!+AS2509+#REF!+#REF!+#REF!+#REF!+AM2509+AK2509+#REF!+#REF!+#REF!+AF2509+AD2509+AC2509+AB2509+BL2509+AA2509+Z2509+Y2509+X2509+U2509+T2509+S2509+R2509+Q2509+P2509+O2509+N2509+M2509+L2509+K2509+J2509+I2509+H2509</f>
        <v>#REF!</v>
      </c>
    </row>
    <row r="2510" spans="1:70" hidden="1">
      <c r="A2510" s="6" t="s">
        <v>4040</v>
      </c>
      <c r="B2510" s="6" t="s">
        <v>4041</v>
      </c>
      <c r="C2510" s="6" t="s">
        <v>151</v>
      </c>
      <c r="D2510" s="6"/>
      <c r="E2510" s="6" t="s">
        <v>152</v>
      </c>
      <c r="F2510" s="6" t="s">
        <v>3812</v>
      </c>
      <c r="G2510" s="6"/>
      <c r="H2510" s="1"/>
      <c r="I2510" s="5"/>
      <c r="J2510" s="5"/>
      <c r="K2510" s="1"/>
      <c r="L2510" s="5"/>
      <c r="M2510" s="5"/>
      <c r="N2510" s="26"/>
      <c r="O2510" s="1"/>
      <c r="P2510" s="1"/>
      <c r="Q2510" s="1"/>
      <c r="R2510" s="1"/>
      <c r="S2510" s="1"/>
      <c r="T2510" s="1"/>
      <c r="U2510" s="1"/>
      <c r="V2510" s="5"/>
      <c r="W2510" s="5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37" t="e">
        <f>BQ2510+BP2510+BO2510+BN2510+BM2510+#REF!+#REF!+BG2510+BF2510+#REF!+BC2510+#REF!+#REF!+AY2510+#REF!+#REF!+#REF!+#REF!+AS2510+#REF!+#REF!+#REF!+#REF!+AM2510+AK2510+#REF!+#REF!+#REF!+AF2510+AD2510+AC2510+AB2510+BL2510+AA2510+Z2510+Y2510+X2510+U2510+T2510+S2510+R2510+Q2510+P2510+O2510+N2510+M2510+L2510+K2510+J2510+I2510+H2510</f>
        <v>#REF!</v>
      </c>
    </row>
    <row r="2511" spans="1:70" hidden="1">
      <c r="A2511" s="6" t="s">
        <v>3859</v>
      </c>
      <c r="B2511" s="6" t="s">
        <v>3860</v>
      </c>
      <c r="C2511" s="6" t="s">
        <v>7</v>
      </c>
      <c r="D2511" s="6" t="s">
        <v>67</v>
      </c>
      <c r="E2511" s="6" t="s">
        <v>67</v>
      </c>
      <c r="F2511" s="6" t="s">
        <v>3812</v>
      </c>
      <c r="G2511" s="6"/>
      <c r="H2511" s="1"/>
      <c r="I2511" s="5"/>
      <c r="J2511" s="5"/>
      <c r="K2511" s="1"/>
      <c r="L2511" s="5"/>
      <c r="M2511" s="5"/>
      <c r="N2511" s="26"/>
      <c r="O2511" s="1"/>
      <c r="P2511" s="1"/>
      <c r="Q2511" s="1"/>
      <c r="R2511" s="1"/>
      <c r="S2511" s="1"/>
      <c r="T2511" s="1"/>
      <c r="U2511" s="1"/>
      <c r="V2511" s="5"/>
      <c r="W2511" s="5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37" t="e">
        <f>BQ2511+BP2511+BO2511+BN2511+BM2511+#REF!+#REF!+BG2511+BF2511+#REF!+BC2511+#REF!+#REF!+AY2511+#REF!+#REF!+#REF!+#REF!+AS2511+#REF!+#REF!+#REF!+#REF!+AM2511+AK2511+#REF!+#REF!+#REF!+AF2511+AD2511+AC2511+AB2511+BL2511+AA2511+Z2511+Y2511+X2511+U2511+T2511+S2511+R2511+Q2511+P2511+O2511+N2511+M2511+L2511+K2511+J2511+I2511+H2511</f>
        <v>#REF!</v>
      </c>
    </row>
    <row r="2512" spans="1:70" hidden="1">
      <c r="A2512" s="6" t="s">
        <v>4042</v>
      </c>
      <c r="B2512" s="6" t="s">
        <v>4043</v>
      </c>
      <c r="C2512" s="6" t="s">
        <v>151</v>
      </c>
      <c r="D2512" s="6"/>
      <c r="E2512" s="6" t="s">
        <v>152</v>
      </c>
      <c r="F2512" s="6" t="s">
        <v>3812</v>
      </c>
      <c r="G2512" s="6"/>
      <c r="H2512" s="1"/>
      <c r="I2512" s="5"/>
      <c r="J2512" s="5"/>
      <c r="K2512" s="1"/>
      <c r="L2512" s="5"/>
      <c r="M2512" s="5"/>
      <c r="N2512" s="26"/>
      <c r="O2512" s="1"/>
      <c r="P2512" s="1"/>
      <c r="Q2512" s="1"/>
      <c r="R2512" s="1"/>
      <c r="S2512" s="1"/>
      <c r="T2512" s="1"/>
      <c r="U2512" s="1"/>
      <c r="V2512" s="5"/>
      <c r="W2512" s="5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37" t="e">
        <f>BQ2512+BP2512+BO2512+BN2512+BM2512+#REF!+#REF!+BG2512+BF2512+#REF!+BC2512+#REF!+#REF!+AY2512+#REF!+#REF!+#REF!+#REF!+AS2512+#REF!+#REF!+#REF!+#REF!+AM2512+AK2512+#REF!+#REF!+#REF!+AF2512+AD2512+AC2512+AB2512+BL2512+AA2512+Z2512+Y2512+X2512+U2512+T2512+S2512+R2512+Q2512+P2512+O2512+N2512+M2512+L2512+K2512+J2512+I2512+H2512</f>
        <v>#REF!</v>
      </c>
    </row>
    <row r="2513" spans="1:70" hidden="1">
      <c r="A2513" s="6" t="s">
        <v>4044</v>
      </c>
      <c r="B2513" s="6" t="s">
        <v>4045</v>
      </c>
      <c r="C2513" s="6" t="s">
        <v>151</v>
      </c>
      <c r="D2513" s="6"/>
      <c r="E2513" s="6" t="s">
        <v>152</v>
      </c>
      <c r="F2513" s="6" t="s">
        <v>3812</v>
      </c>
      <c r="G2513" s="6"/>
      <c r="H2513" s="1"/>
      <c r="I2513" s="5"/>
      <c r="J2513" s="5"/>
      <c r="K2513" s="1"/>
      <c r="L2513" s="5"/>
      <c r="M2513" s="5"/>
      <c r="N2513" s="26"/>
      <c r="O2513" s="1"/>
      <c r="P2513" s="1"/>
      <c r="Q2513" s="1"/>
      <c r="R2513" s="1"/>
      <c r="S2513" s="1"/>
      <c r="T2513" s="1"/>
      <c r="U2513" s="1"/>
      <c r="V2513" s="5"/>
      <c r="W2513" s="5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37" t="e">
        <f>BQ2513+BP2513+BO2513+BN2513+BM2513+#REF!+#REF!+BG2513+BF2513+#REF!+BC2513+#REF!+#REF!+AY2513+#REF!+#REF!+#REF!+#REF!+AS2513+#REF!+#REF!+#REF!+#REF!+AM2513+AK2513+#REF!+#REF!+#REF!+AF2513+AD2513+AC2513+AB2513+BL2513+AA2513+Z2513+Y2513+X2513+U2513+T2513+S2513+R2513+Q2513+P2513+O2513+N2513+M2513+L2513+K2513+J2513+I2513+H2513</f>
        <v>#REF!</v>
      </c>
    </row>
    <row r="2514" spans="1:70" hidden="1">
      <c r="A2514" s="6" t="s">
        <v>7348</v>
      </c>
      <c r="B2514" s="6" t="s">
        <v>7937</v>
      </c>
      <c r="C2514" s="6" t="s">
        <v>151</v>
      </c>
      <c r="D2514" s="6"/>
      <c r="E2514" s="6" t="s">
        <v>8202</v>
      </c>
      <c r="F2514" s="6" t="s">
        <v>3812</v>
      </c>
      <c r="G2514" s="6"/>
      <c r="H2514" s="1"/>
      <c r="I2514" s="5"/>
      <c r="J2514" s="5"/>
      <c r="K2514" s="1"/>
      <c r="L2514" s="5"/>
      <c r="M2514" s="5"/>
      <c r="N2514" s="26"/>
      <c r="O2514" s="1"/>
      <c r="P2514" s="1"/>
      <c r="Q2514" s="1"/>
      <c r="R2514" s="1"/>
      <c r="S2514" s="1"/>
      <c r="T2514" s="1"/>
      <c r="U2514" s="1"/>
      <c r="V2514" s="5"/>
      <c r="W2514" s="5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37" t="e">
        <f>BQ2514+BP2514+BO2514+BN2514+BM2514+#REF!+#REF!+BG2514+BF2514+#REF!+BC2514+#REF!+#REF!+AY2514+#REF!+#REF!+#REF!+#REF!+AS2514+#REF!+#REF!+#REF!+#REF!+AM2514+AK2514+#REF!+#REF!+#REF!+AF2514+AD2514+AC2514+AB2514+BL2514+AA2514+Z2514+Y2514+X2514+U2514+T2514+S2514+R2514+Q2514+P2514+O2514+N2514+M2514+L2514+K2514+J2514+I2514+H2514</f>
        <v>#REF!</v>
      </c>
    </row>
    <row r="2515" spans="1:70" hidden="1">
      <c r="A2515" s="6" t="s">
        <v>7349</v>
      </c>
      <c r="B2515" s="6" t="s">
        <v>7938</v>
      </c>
      <c r="C2515" s="6" t="s">
        <v>151</v>
      </c>
      <c r="D2515" s="6"/>
      <c r="E2515" s="6" t="s">
        <v>8202</v>
      </c>
      <c r="F2515" s="6" t="s">
        <v>3812</v>
      </c>
      <c r="G2515" s="6"/>
      <c r="H2515" s="1"/>
      <c r="I2515" s="5"/>
      <c r="J2515" s="5"/>
      <c r="K2515" s="1"/>
      <c r="L2515" s="5"/>
      <c r="M2515" s="5"/>
      <c r="N2515" s="26"/>
      <c r="O2515" s="1"/>
      <c r="P2515" s="1"/>
      <c r="Q2515" s="1"/>
      <c r="R2515" s="1"/>
      <c r="S2515" s="1"/>
      <c r="T2515" s="1"/>
      <c r="U2515" s="1"/>
      <c r="V2515" s="5"/>
      <c r="W2515" s="5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37" t="e">
        <f>BQ2515+BP2515+BO2515+BN2515+BM2515+#REF!+#REF!+BG2515+BF2515+#REF!+BC2515+#REF!+#REF!+AY2515+#REF!+#REF!+#REF!+#REF!+AS2515+#REF!+#REF!+#REF!+#REF!+AM2515+AK2515+#REF!+#REF!+#REF!+AF2515+AD2515+AC2515+AB2515+BL2515+AA2515+Z2515+Y2515+X2515+U2515+T2515+S2515+R2515+Q2515+P2515+O2515+N2515+M2515+L2515+K2515+J2515+I2515+H2515</f>
        <v>#REF!</v>
      </c>
    </row>
    <row r="2516" spans="1:70" hidden="1">
      <c r="A2516" s="6" t="s">
        <v>3861</v>
      </c>
      <c r="B2516" s="6" t="s">
        <v>7474</v>
      </c>
      <c r="C2516" s="6" t="s">
        <v>7</v>
      </c>
      <c r="D2516" s="6" t="s">
        <v>18</v>
      </c>
      <c r="E2516" s="6" t="s">
        <v>13</v>
      </c>
      <c r="F2516" s="6" t="s">
        <v>3812</v>
      </c>
      <c r="G2516" s="6"/>
      <c r="H2516" s="1"/>
      <c r="I2516" s="5"/>
      <c r="J2516" s="5"/>
      <c r="K2516" s="1"/>
      <c r="L2516" s="5"/>
      <c r="M2516" s="5"/>
      <c r="N2516" s="26"/>
      <c r="O2516" s="1"/>
      <c r="P2516" s="1"/>
      <c r="Q2516" s="1"/>
      <c r="R2516" s="1"/>
      <c r="S2516" s="1"/>
      <c r="T2516" s="1"/>
      <c r="U2516" s="1"/>
      <c r="V2516" s="5"/>
      <c r="W2516" s="5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37" t="e">
        <f>BQ2516+BP2516+BO2516+BN2516+BM2516+#REF!+#REF!+BG2516+BF2516+#REF!+BC2516+#REF!+#REF!+AY2516+#REF!+#REF!+#REF!+#REF!+AS2516+#REF!+#REF!+#REF!+#REF!+AM2516+AK2516+#REF!+#REF!+#REF!+AF2516+AD2516+AC2516+AB2516+BL2516+AA2516+Z2516+Y2516+X2516+U2516+T2516+S2516+R2516+Q2516+P2516+O2516+N2516+M2516+L2516+K2516+J2516+I2516+H2516</f>
        <v>#REF!</v>
      </c>
    </row>
    <row r="2517" spans="1:70" hidden="1">
      <c r="A2517" s="6" t="s">
        <v>3862</v>
      </c>
      <c r="B2517" s="6" t="s">
        <v>3863</v>
      </c>
      <c r="C2517" s="6" t="s">
        <v>7</v>
      </c>
      <c r="D2517" s="6" t="s">
        <v>67</v>
      </c>
      <c r="E2517" s="6" t="s">
        <v>67</v>
      </c>
      <c r="F2517" s="6" t="s">
        <v>3812</v>
      </c>
      <c r="G2517" s="6"/>
      <c r="H2517" s="1"/>
      <c r="I2517" s="5"/>
      <c r="J2517" s="5"/>
      <c r="K2517" s="1"/>
      <c r="L2517" s="5"/>
      <c r="M2517" s="5"/>
      <c r="N2517" s="26"/>
      <c r="O2517" s="1"/>
      <c r="P2517" s="1"/>
      <c r="Q2517" s="1"/>
      <c r="R2517" s="1"/>
      <c r="S2517" s="1"/>
      <c r="T2517" s="1"/>
      <c r="U2517" s="1"/>
      <c r="V2517" s="5"/>
      <c r="W2517" s="5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37" t="e">
        <f>BQ2517+BP2517+BO2517+BN2517+BM2517+#REF!+#REF!+BG2517+BF2517+#REF!+BC2517+#REF!+#REF!+AY2517+#REF!+#REF!+#REF!+#REF!+AS2517+#REF!+#REF!+#REF!+#REF!+AM2517+AK2517+#REF!+#REF!+#REF!+AF2517+AD2517+AC2517+AB2517+BL2517+AA2517+Z2517+Y2517+X2517+U2517+T2517+S2517+R2517+Q2517+P2517+O2517+N2517+M2517+L2517+K2517+J2517+I2517+H2517</f>
        <v>#REF!</v>
      </c>
    </row>
    <row r="2518" spans="1:70" hidden="1">
      <c r="A2518" s="6" t="s">
        <v>3864</v>
      </c>
      <c r="B2518" s="6" t="s">
        <v>3865</v>
      </c>
      <c r="C2518" s="6" t="s">
        <v>7</v>
      </c>
      <c r="D2518" s="6" t="s">
        <v>18</v>
      </c>
      <c r="E2518" s="6" t="s">
        <v>13</v>
      </c>
      <c r="F2518" s="6" t="s">
        <v>3812</v>
      </c>
      <c r="G2518" s="6"/>
      <c r="H2518" s="1"/>
      <c r="I2518" s="5"/>
      <c r="J2518" s="5"/>
      <c r="K2518" s="1"/>
      <c r="L2518" s="5"/>
      <c r="M2518" s="5"/>
      <c r="N2518" s="26"/>
      <c r="O2518" s="1"/>
      <c r="P2518" s="1"/>
      <c r="Q2518" s="1"/>
      <c r="R2518" s="1"/>
      <c r="S2518" s="1"/>
      <c r="T2518" s="1"/>
      <c r="U2518" s="1"/>
      <c r="V2518" s="5"/>
      <c r="W2518" s="5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37" t="e">
        <f>BQ2518+BP2518+BO2518+BN2518+BM2518+#REF!+#REF!+BG2518+BF2518+#REF!+BC2518+#REF!+#REF!+AY2518+#REF!+#REF!+#REF!+#REF!+AS2518+#REF!+#REF!+#REF!+#REF!+AM2518+AK2518+#REF!+#REF!+#REF!+AF2518+AD2518+AC2518+AB2518+BL2518+AA2518+Z2518+Y2518+X2518+U2518+T2518+S2518+R2518+Q2518+P2518+O2518+N2518+M2518+L2518+K2518+J2518+I2518+H2518</f>
        <v>#REF!</v>
      </c>
    </row>
    <row r="2519" spans="1:70" hidden="1">
      <c r="A2519" s="6" t="s">
        <v>3866</v>
      </c>
      <c r="B2519" s="6" t="s">
        <v>3867</v>
      </c>
      <c r="C2519" s="6" t="s">
        <v>7</v>
      </c>
      <c r="D2519" s="6" t="s">
        <v>18</v>
      </c>
      <c r="E2519" s="6" t="s">
        <v>13</v>
      </c>
      <c r="F2519" s="6" t="s">
        <v>3812</v>
      </c>
      <c r="G2519" s="6"/>
      <c r="H2519" s="1"/>
      <c r="I2519" s="5"/>
      <c r="J2519" s="5"/>
      <c r="K2519" s="1"/>
      <c r="L2519" s="5"/>
      <c r="M2519" s="5"/>
      <c r="N2519" s="26"/>
      <c r="O2519" s="1"/>
      <c r="P2519" s="1"/>
      <c r="Q2519" s="1"/>
      <c r="R2519" s="1"/>
      <c r="S2519" s="1"/>
      <c r="T2519" s="1"/>
      <c r="U2519" s="1"/>
      <c r="V2519" s="5"/>
      <c r="W2519" s="5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37" t="e">
        <f>BQ2519+BP2519+BO2519+BN2519+BM2519+#REF!+#REF!+BG2519+BF2519+#REF!+BC2519+#REF!+#REF!+AY2519+#REF!+#REF!+#REF!+#REF!+AS2519+#REF!+#REF!+#REF!+#REF!+AM2519+AK2519+#REF!+#REF!+#REF!+AF2519+AD2519+AC2519+AB2519+BL2519+AA2519+Z2519+Y2519+X2519+U2519+T2519+S2519+R2519+Q2519+P2519+O2519+N2519+M2519+L2519+K2519+J2519+I2519+H2519</f>
        <v>#REF!</v>
      </c>
    </row>
    <row r="2520" spans="1:70" hidden="1">
      <c r="A2520" s="6" t="s">
        <v>4046</v>
      </c>
      <c r="B2520" s="6" t="s">
        <v>4047</v>
      </c>
      <c r="C2520" s="6" t="s">
        <v>151</v>
      </c>
      <c r="D2520" s="6"/>
      <c r="E2520" s="6" t="s">
        <v>152</v>
      </c>
      <c r="F2520" s="6" t="s">
        <v>3812</v>
      </c>
      <c r="G2520" s="6"/>
      <c r="H2520" s="1"/>
      <c r="I2520" s="5"/>
      <c r="J2520" s="5"/>
      <c r="K2520" s="1"/>
      <c r="L2520" s="5"/>
      <c r="M2520" s="5"/>
      <c r="N2520" s="26"/>
      <c r="O2520" s="1"/>
      <c r="P2520" s="1"/>
      <c r="Q2520" s="1"/>
      <c r="R2520" s="1"/>
      <c r="S2520" s="1"/>
      <c r="T2520" s="1"/>
      <c r="U2520" s="1"/>
      <c r="V2520" s="5"/>
      <c r="W2520" s="5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37" t="e">
        <f>BQ2520+BP2520+BO2520+BN2520+BM2520+#REF!+#REF!+BG2520+BF2520+#REF!+BC2520+#REF!+#REF!+AY2520+#REF!+#REF!+#REF!+#REF!+AS2520+#REF!+#REF!+#REF!+#REF!+AM2520+AK2520+#REF!+#REF!+#REF!+AF2520+AD2520+AC2520+AB2520+BL2520+AA2520+Z2520+Y2520+X2520+U2520+T2520+S2520+R2520+Q2520+P2520+O2520+N2520+M2520+L2520+K2520+J2520+I2520+H2520</f>
        <v>#REF!</v>
      </c>
    </row>
    <row r="2521" spans="1:70" hidden="1">
      <c r="A2521" s="6" t="s">
        <v>7350</v>
      </c>
      <c r="B2521" s="6" t="s">
        <v>7939</v>
      </c>
      <c r="C2521" s="6" t="s">
        <v>151</v>
      </c>
      <c r="D2521" s="6"/>
      <c r="E2521" s="6" t="s">
        <v>8202</v>
      </c>
      <c r="F2521" s="6" t="s">
        <v>3812</v>
      </c>
      <c r="G2521" s="6"/>
      <c r="H2521" s="1"/>
      <c r="I2521" s="5"/>
      <c r="J2521" s="5"/>
      <c r="K2521" s="1"/>
      <c r="L2521" s="5"/>
      <c r="M2521" s="5"/>
      <c r="N2521" s="26"/>
      <c r="O2521" s="1"/>
      <c r="P2521" s="1"/>
      <c r="Q2521" s="1"/>
      <c r="R2521" s="1"/>
      <c r="S2521" s="1"/>
      <c r="T2521" s="1"/>
      <c r="U2521" s="1"/>
      <c r="V2521" s="5"/>
      <c r="W2521" s="5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37" t="e">
        <f>BQ2521+BP2521+BO2521+BN2521+BM2521+#REF!+#REF!+BG2521+BF2521+#REF!+BC2521+#REF!+#REF!+AY2521+#REF!+#REF!+#REF!+#REF!+AS2521+#REF!+#REF!+#REF!+#REF!+AM2521+AK2521+#REF!+#REF!+#REF!+AF2521+AD2521+AC2521+AB2521+BL2521+AA2521+Z2521+Y2521+X2521+U2521+T2521+S2521+R2521+Q2521+P2521+O2521+N2521+M2521+L2521+K2521+J2521+I2521+H2521</f>
        <v>#REF!</v>
      </c>
    </row>
    <row r="2522" spans="1:70" hidden="1">
      <c r="A2522" s="6" t="s">
        <v>4048</v>
      </c>
      <c r="B2522" s="6" t="s">
        <v>4049</v>
      </c>
      <c r="C2522" s="6" t="s">
        <v>151</v>
      </c>
      <c r="D2522" s="6"/>
      <c r="E2522" s="6" t="s">
        <v>152</v>
      </c>
      <c r="F2522" s="6" t="s">
        <v>3812</v>
      </c>
      <c r="G2522" s="6"/>
      <c r="H2522" s="1"/>
      <c r="I2522" s="5"/>
      <c r="J2522" s="5"/>
      <c r="K2522" s="1"/>
      <c r="L2522" s="5"/>
      <c r="M2522" s="5"/>
      <c r="N2522" s="26"/>
      <c r="O2522" s="1"/>
      <c r="P2522" s="1"/>
      <c r="Q2522" s="1"/>
      <c r="R2522" s="1"/>
      <c r="S2522" s="1"/>
      <c r="T2522" s="1"/>
      <c r="U2522" s="1"/>
      <c r="V2522" s="5"/>
      <c r="W2522" s="5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37" t="e">
        <f>BQ2522+BP2522+BO2522+BN2522+BM2522+#REF!+#REF!+BG2522+BF2522+#REF!+BC2522+#REF!+#REF!+AY2522+#REF!+#REF!+#REF!+#REF!+AS2522+#REF!+#REF!+#REF!+#REF!+AM2522+AK2522+#REF!+#REF!+#REF!+AF2522+AD2522+AC2522+AB2522+BL2522+AA2522+Z2522+Y2522+X2522+U2522+T2522+S2522+R2522+Q2522+P2522+O2522+N2522+M2522+L2522+K2522+J2522+I2522+H2522</f>
        <v>#REF!</v>
      </c>
    </row>
    <row r="2523" spans="1:70" hidden="1">
      <c r="A2523" s="6" t="s">
        <v>4050</v>
      </c>
      <c r="B2523" s="6" t="s">
        <v>4051</v>
      </c>
      <c r="C2523" s="6" t="s">
        <v>151</v>
      </c>
      <c r="D2523" s="6"/>
      <c r="E2523" s="6" t="s">
        <v>152</v>
      </c>
      <c r="F2523" s="6" t="s">
        <v>3812</v>
      </c>
      <c r="G2523" s="6"/>
      <c r="H2523" s="1"/>
      <c r="I2523" s="5"/>
      <c r="J2523" s="5"/>
      <c r="K2523" s="1"/>
      <c r="L2523" s="5"/>
      <c r="M2523" s="5"/>
      <c r="N2523" s="26"/>
      <c r="O2523" s="1"/>
      <c r="P2523" s="1"/>
      <c r="Q2523" s="1"/>
      <c r="R2523" s="1"/>
      <c r="S2523" s="1"/>
      <c r="T2523" s="1"/>
      <c r="U2523" s="1"/>
      <c r="V2523" s="5"/>
      <c r="W2523" s="5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37" t="e">
        <f>BQ2523+BP2523+BO2523+BN2523+BM2523+#REF!+#REF!+BG2523+BF2523+#REF!+BC2523+#REF!+#REF!+AY2523+#REF!+#REF!+#REF!+#REF!+AS2523+#REF!+#REF!+#REF!+#REF!+AM2523+AK2523+#REF!+#REF!+#REF!+AF2523+AD2523+AC2523+AB2523+BL2523+AA2523+Z2523+Y2523+X2523+U2523+T2523+S2523+R2523+Q2523+P2523+O2523+N2523+M2523+L2523+K2523+J2523+I2523+H2523</f>
        <v>#REF!</v>
      </c>
    </row>
    <row r="2524" spans="1:70" hidden="1">
      <c r="A2524" s="6" t="s">
        <v>6873</v>
      </c>
      <c r="B2524" s="6" t="s">
        <v>6874</v>
      </c>
      <c r="C2524" s="6" t="s">
        <v>151</v>
      </c>
      <c r="D2524" s="6"/>
      <c r="E2524" s="6" t="s">
        <v>8186</v>
      </c>
      <c r="F2524" s="6" t="s">
        <v>3812</v>
      </c>
      <c r="G2524" s="6"/>
      <c r="H2524" s="1"/>
      <c r="I2524" s="5"/>
      <c r="J2524" s="5"/>
      <c r="K2524" s="1"/>
      <c r="L2524" s="5"/>
      <c r="M2524" s="5"/>
      <c r="N2524" s="26"/>
      <c r="O2524" s="1"/>
      <c r="P2524" s="1"/>
      <c r="Q2524" s="1"/>
      <c r="R2524" s="1"/>
      <c r="S2524" s="1"/>
      <c r="T2524" s="1"/>
      <c r="U2524" s="1"/>
      <c r="V2524" s="5"/>
      <c r="W2524" s="5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37" t="e">
        <f>BQ2524+BP2524+BO2524+BN2524+BM2524+#REF!+#REF!+BG2524+BF2524+#REF!+BC2524+#REF!+#REF!+AY2524+#REF!+#REF!+#REF!+#REF!+AS2524+#REF!+#REF!+#REF!+#REF!+AM2524+AK2524+#REF!+#REF!+#REF!+AF2524+AD2524+AC2524+AB2524+BL2524+AA2524+Z2524+Y2524+X2524+U2524+T2524+S2524+R2524+Q2524+P2524+O2524+N2524+M2524+L2524+K2524+J2524+I2524+H2524</f>
        <v>#REF!</v>
      </c>
    </row>
    <row r="2525" spans="1:70" hidden="1">
      <c r="A2525" s="6" t="s">
        <v>6875</v>
      </c>
      <c r="B2525" s="6" t="s">
        <v>6876</v>
      </c>
      <c r="C2525" s="6" t="s">
        <v>151</v>
      </c>
      <c r="D2525" s="6"/>
      <c r="E2525" s="6" t="s">
        <v>8186</v>
      </c>
      <c r="F2525" s="6" t="s">
        <v>3812</v>
      </c>
      <c r="G2525" s="6"/>
      <c r="H2525" s="1"/>
      <c r="I2525" s="5"/>
      <c r="J2525" s="5"/>
      <c r="K2525" s="1"/>
      <c r="L2525" s="5"/>
      <c r="M2525" s="5"/>
      <c r="N2525" s="26"/>
      <c r="O2525" s="1"/>
      <c r="P2525" s="1"/>
      <c r="Q2525" s="1"/>
      <c r="R2525" s="1"/>
      <c r="S2525" s="1"/>
      <c r="T2525" s="1"/>
      <c r="U2525" s="1"/>
      <c r="V2525" s="5"/>
      <c r="W2525" s="5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37" t="e">
        <f>BQ2525+BP2525+BO2525+BN2525+BM2525+#REF!+#REF!+BG2525+BF2525+#REF!+BC2525+#REF!+#REF!+AY2525+#REF!+#REF!+#REF!+#REF!+AS2525+#REF!+#REF!+#REF!+#REF!+AM2525+AK2525+#REF!+#REF!+#REF!+AF2525+AD2525+AC2525+AB2525+BL2525+AA2525+Z2525+Y2525+X2525+U2525+T2525+S2525+R2525+Q2525+P2525+O2525+N2525+M2525+L2525+K2525+J2525+I2525+H2525</f>
        <v>#REF!</v>
      </c>
    </row>
    <row r="2526" spans="1:70" hidden="1">
      <c r="A2526" s="6" t="s">
        <v>3868</v>
      </c>
      <c r="B2526" s="6" t="s">
        <v>3869</v>
      </c>
      <c r="C2526" s="6" t="s">
        <v>7</v>
      </c>
      <c r="D2526" s="6" t="s">
        <v>8180</v>
      </c>
      <c r="E2526" s="6" t="s">
        <v>13</v>
      </c>
      <c r="F2526" s="6" t="s">
        <v>3812</v>
      </c>
      <c r="G2526" s="6"/>
      <c r="H2526" s="1"/>
      <c r="I2526" s="5"/>
      <c r="J2526" s="5"/>
      <c r="K2526" s="1"/>
      <c r="L2526" s="5"/>
      <c r="M2526" s="5"/>
      <c r="N2526" s="26"/>
      <c r="O2526" s="1"/>
      <c r="P2526" s="1"/>
      <c r="Q2526" s="1"/>
      <c r="R2526" s="1"/>
      <c r="S2526" s="1"/>
      <c r="T2526" s="1"/>
      <c r="U2526" s="1"/>
      <c r="V2526" s="5"/>
      <c r="W2526" s="5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37" t="e">
        <f>BQ2526+BP2526+BO2526+BN2526+BM2526+#REF!+#REF!+BG2526+BF2526+#REF!+BC2526+#REF!+#REF!+AY2526+#REF!+#REF!+#REF!+#REF!+AS2526+#REF!+#REF!+#REF!+#REF!+AM2526+AK2526+#REF!+#REF!+#REF!+AF2526+AD2526+AC2526+AB2526+BL2526+AA2526+Z2526+Y2526+X2526+U2526+T2526+S2526+R2526+Q2526+P2526+O2526+N2526+M2526+L2526+K2526+J2526+I2526+H2526</f>
        <v>#REF!</v>
      </c>
    </row>
    <row r="2527" spans="1:70" hidden="1">
      <c r="A2527" s="6" t="s">
        <v>4052</v>
      </c>
      <c r="B2527" s="6" t="s">
        <v>4053</v>
      </c>
      <c r="C2527" s="6" t="s">
        <v>151</v>
      </c>
      <c r="D2527" s="6"/>
      <c r="E2527" s="6" t="s">
        <v>152</v>
      </c>
      <c r="F2527" s="6" t="s">
        <v>3812</v>
      </c>
      <c r="G2527" s="6"/>
      <c r="H2527" s="1"/>
      <c r="I2527" s="5"/>
      <c r="J2527" s="5"/>
      <c r="K2527" s="1"/>
      <c r="L2527" s="5"/>
      <c r="M2527" s="5"/>
      <c r="N2527" s="26"/>
      <c r="O2527" s="1"/>
      <c r="P2527" s="1"/>
      <c r="Q2527" s="1"/>
      <c r="R2527" s="1"/>
      <c r="S2527" s="1"/>
      <c r="T2527" s="1"/>
      <c r="U2527" s="1"/>
      <c r="V2527" s="5"/>
      <c r="W2527" s="5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37" t="e">
        <f>BQ2527+BP2527+BO2527+BN2527+BM2527+#REF!+#REF!+BG2527+BF2527+#REF!+BC2527+#REF!+#REF!+AY2527+#REF!+#REF!+#REF!+#REF!+AS2527+#REF!+#REF!+#REF!+#REF!+AM2527+AK2527+#REF!+#REF!+#REF!+AF2527+AD2527+AC2527+AB2527+BL2527+AA2527+Z2527+Y2527+X2527+U2527+T2527+S2527+R2527+Q2527+P2527+O2527+N2527+M2527+L2527+K2527+J2527+I2527+H2527</f>
        <v>#REF!</v>
      </c>
    </row>
    <row r="2528" spans="1:70" hidden="1">
      <c r="A2528" s="6" t="s">
        <v>7351</v>
      </c>
      <c r="B2528" s="6" t="s">
        <v>7940</v>
      </c>
      <c r="C2528" s="6" t="s">
        <v>151</v>
      </c>
      <c r="D2528" s="6"/>
      <c r="E2528" s="6" t="s">
        <v>8185</v>
      </c>
      <c r="F2528" s="6" t="s">
        <v>3812</v>
      </c>
      <c r="G2528" s="6"/>
      <c r="H2528" s="1"/>
      <c r="I2528" s="5"/>
      <c r="J2528" s="5"/>
      <c r="K2528" s="1"/>
      <c r="L2528" s="5"/>
      <c r="M2528" s="5"/>
      <c r="N2528" s="26"/>
      <c r="O2528" s="1"/>
      <c r="P2528" s="1"/>
      <c r="Q2528" s="1"/>
      <c r="R2528" s="1"/>
      <c r="S2528" s="1"/>
      <c r="T2528" s="1"/>
      <c r="U2528" s="1"/>
      <c r="V2528" s="5"/>
      <c r="W2528" s="5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37" t="e">
        <f>BQ2528+BP2528+BO2528+BN2528+BM2528+#REF!+#REF!+BG2528+BF2528+#REF!+BC2528+#REF!+#REF!+AY2528+#REF!+#REF!+#REF!+#REF!+AS2528+#REF!+#REF!+#REF!+#REF!+AM2528+AK2528+#REF!+#REF!+#REF!+AF2528+AD2528+AC2528+AB2528+BL2528+AA2528+Z2528+Y2528+X2528+U2528+T2528+S2528+R2528+Q2528+P2528+O2528+N2528+M2528+L2528+K2528+J2528+I2528+H2528</f>
        <v>#REF!</v>
      </c>
    </row>
    <row r="2529" spans="1:70" hidden="1">
      <c r="A2529" s="6" t="s">
        <v>3870</v>
      </c>
      <c r="B2529" s="6" t="s">
        <v>3871</v>
      </c>
      <c r="C2529" s="6" t="s">
        <v>7</v>
      </c>
      <c r="D2529" s="6" t="s">
        <v>67</v>
      </c>
      <c r="E2529" s="6" t="s">
        <v>67</v>
      </c>
      <c r="F2529" s="6" t="s">
        <v>3812</v>
      </c>
      <c r="G2529" s="6"/>
      <c r="H2529" s="1"/>
      <c r="I2529" s="5"/>
      <c r="J2529" s="5"/>
      <c r="K2529" s="1"/>
      <c r="L2529" s="5"/>
      <c r="M2529" s="5"/>
      <c r="N2529" s="26"/>
      <c r="O2529" s="1"/>
      <c r="P2529" s="1"/>
      <c r="Q2529" s="1"/>
      <c r="R2529" s="1"/>
      <c r="S2529" s="1"/>
      <c r="T2529" s="1"/>
      <c r="U2529" s="1"/>
      <c r="V2529" s="5"/>
      <c r="W2529" s="5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37" t="e">
        <f>BQ2529+BP2529+BO2529+BN2529+BM2529+#REF!+#REF!+BG2529+BF2529+#REF!+BC2529+#REF!+#REF!+AY2529+#REF!+#REF!+#REF!+#REF!+AS2529+#REF!+#REF!+#REF!+#REF!+AM2529+AK2529+#REF!+#REF!+#REF!+AF2529+AD2529+AC2529+AB2529+BL2529+AA2529+Z2529+Y2529+X2529+U2529+T2529+S2529+R2529+Q2529+P2529+O2529+N2529+M2529+L2529+K2529+J2529+I2529+H2529</f>
        <v>#REF!</v>
      </c>
    </row>
    <row r="2530" spans="1:70" hidden="1">
      <c r="A2530" s="6" t="s">
        <v>3872</v>
      </c>
      <c r="B2530" s="6" t="s">
        <v>3873</v>
      </c>
      <c r="C2530" s="6" t="s">
        <v>7</v>
      </c>
      <c r="D2530" s="6" t="s">
        <v>18</v>
      </c>
      <c r="E2530" s="6" t="s">
        <v>21</v>
      </c>
      <c r="F2530" s="6" t="s">
        <v>3812</v>
      </c>
      <c r="G2530" s="6"/>
      <c r="H2530" s="1"/>
      <c r="I2530" s="5"/>
      <c r="J2530" s="5"/>
      <c r="K2530" s="1"/>
      <c r="L2530" s="5"/>
      <c r="M2530" s="5"/>
      <c r="N2530" s="26"/>
      <c r="O2530" s="1"/>
      <c r="P2530" s="1"/>
      <c r="Q2530" s="1"/>
      <c r="R2530" s="1"/>
      <c r="S2530" s="1"/>
      <c r="T2530" s="1"/>
      <c r="U2530" s="1"/>
      <c r="V2530" s="5"/>
      <c r="W2530" s="5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37" t="e">
        <f>BQ2530+BP2530+BO2530+BN2530+BM2530+#REF!+#REF!+BG2530+BF2530+#REF!+BC2530+#REF!+#REF!+AY2530+#REF!+#REF!+#REF!+#REF!+AS2530+#REF!+#REF!+#REF!+#REF!+AM2530+AK2530+#REF!+#REF!+#REF!+AF2530+AD2530+AC2530+AB2530+BL2530+AA2530+Z2530+Y2530+X2530+U2530+T2530+S2530+R2530+Q2530+P2530+O2530+N2530+M2530+L2530+K2530+J2530+I2530+H2530</f>
        <v>#REF!</v>
      </c>
    </row>
    <row r="2531" spans="1:70" hidden="1">
      <c r="A2531" s="6" t="s">
        <v>4054</v>
      </c>
      <c r="B2531" s="6" t="s">
        <v>4055</v>
      </c>
      <c r="C2531" s="6" t="s">
        <v>151</v>
      </c>
      <c r="D2531" s="6"/>
      <c r="E2531" s="6" t="s">
        <v>152</v>
      </c>
      <c r="F2531" s="6" t="s">
        <v>3812</v>
      </c>
      <c r="G2531" s="6"/>
      <c r="H2531" s="1"/>
      <c r="I2531" s="5"/>
      <c r="J2531" s="5"/>
      <c r="K2531" s="1"/>
      <c r="L2531" s="5"/>
      <c r="M2531" s="5"/>
      <c r="N2531" s="26"/>
      <c r="O2531" s="1"/>
      <c r="P2531" s="1"/>
      <c r="Q2531" s="1"/>
      <c r="R2531" s="1"/>
      <c r="S2531" s="1"/>
      <c r="T2531" s="1"/>
      <c r="U2531" s="1"/>
      <c r="V2531" s="5"/>
      <c r="W2531" s="5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37" t="e">
        <f>BQ2531+BP2531+BO2531+BN2531+BM2531+#REF!+#REF!+BG2531+BF2531+#REF!+BC2531+#REF!+#REF!+AY2531+#REF!+#REF!+#REF!+#REF!+AS2531+#REF!+#REF!+#REF!+#REF!+AM2531+AK2531+#REF!+#REF!+#REF!+AF2531+AD2531+AC2531+AB2531+BL2531+AA2531+Z2531+Y2531+X2531+U2531+T2531+S2531+R2531+Q2531+P2531+O2531+N2531+M2531+L2531+K2531+J2531+I2531+H2531</f>
        <v>#REF!</v>
      </c>
    </row>
    <row r="2532" spans="1:70" hidden="1">
      <c r="A2532" s="7" t="s">
        <v>4056</v>
      </c>
      <c r="B2532" s="7" t="s">
        <v>4057</v>
      </c>
      <c r="C2532" s="7" t="s">
        <v>151</v>
      </c>
      <c r="D2532" s="7"/>
      <c r="E2532" s="7" t="s">
        <v>152</v>
      </c>
      <c r="F2532" s="7" t="s">
        <v>3812</v>
      </c>
      <c r="G2532" s="25"/>
      <c r="H2532" s="1"/>
      <c r="I2532" s="5"/>
      <c r="J2532" s="5"/>
      <c r="K2532" s="1"/>
      <c r="L2532" s="5"/>
      <c r="M2532" s="5"/>
      <c r="N2532" s="26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37">
        <f>BQ2532+BP2532+BO2532+BN2532+BM2532+BG2532+BF2532+BC2532+AY2532+AS2532+AM2532+AL2532+AK2532+AF2532+AE2532+AD2532+AC2532+AB2532+++BK2532+BL2532+AA2532+Z2532+Y2532+X2532+V2532+U2532+T2532+S2532+R2532+Q2532+P2532+O2532+N2532+M2532+L2532+K2532+J2532+I2532+H2532+G2532</f>
        <v>0</v>
      </c>
    </row>
    <row r="2533" spans="1:70" hidden="1">
      <c r="A2533" s="6" t="s">
        <v>6877</v>
      </c>
      <c r="B2533" s="6" t="s">
        <v>7941</v>
      </c>
      <c r="C2533" s="6" t="s">
        <v>151</v>
      </c>
      <c r="D2533" s="6"/>
      <c r="E2533" s="6" t="s">
        <v>8192</v>
      </c>
      <c r="F2533" s="6" t="s">
        <v>3812</v>
      </c>
      <c r="G2533" s="6"/>
      <c r="H2533" s="1"/>
      <c r="I2533" s="5"/>
      <c r="J2533" s="5"/>
      <c r="K2533" s="1"/>
      <c r="L2533" s="5"/>
      <c r="M2533" s="5"/>
      <c r="N2533" s="26"/>
      <c r="O2533" s="1"/>
      <c r="P2533" s="1"/>
      <c r="Q2533" s="1"/>
      <c r="R2533" s="1"/>
      <c r="S2533" s="1"/>
      <c r="T2533" s="1"/>
      <c r="U2533" s="1"/>
      <c r="V2533" s="5"/>
      <c r="W2533" s="5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37" t="e">
        <f>BQ2533+BP2533+BO2533+BN2533+BM2533+#REF!+#REF!+BG2533+BF2533+#REF!+BC2533+#REF!+#REF!+AY2533+#REF!+#REF!+#REF!+#REF!+AS2533+#REF!+#REF!+#REF!+#REF!+AM2533+AK2533+#REF!+#REF!+#REF!+AF2533+AD2533+AC2533+AB2533+BL2533+AA2533+Z2533+Y2533+X2533+U2533+T2533+S2533+R2533+Q2533+P2533+O2533+N2533+M2533+L2533+K2533+J2533+I2533+H2533</f>
        <v>#REF!</v>
      </c>
    </row>
    <row r="2534" spans="1:70" hidden="1">
      <c r="A2534" s="6" t="s">
        <v>4058</v>
      </c>
      <c r="B2534" s="6" t="s">
        <v>4059</v>
      </c>
      <c r="C2534" s="6" t="s">
        <v>151</v>
      </c>
      <c r="D2534" s="6"/>
      <c r="E2534" s="6" t="s">
        <v>152</v>
      </c>
      <c r="F2534" s="6" t="s">
        <v>3812</v>
      </c>
      <c r="G2534" s="6"/>
      <c r="H2534" s="1"/>
      <c r="I2534" s="5"/>
      <c r="J2534" s="5"/>
      <c r="K2534" s="1"/>
      <c r="L2534" s="5"/>
      <c r="M2534" s="5"/>
      <c r="N2534" s="26"/>
      <c r="O2534" s="1"/>
      <c r="P2534" s="1"/>
      <c r="Q2534" s="1"/>
      <c r="R2534" s="1"/>
      <c r="S2534" s="1"/>
      <c r="T2534" s="1"/>
      <c r="U2534" s="1"/>
      <c r="V2534" s="5"/>
      <c r="W2534" s="5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37" t="e">
        <f>BQ2534+BP2534+BO2534+BN2534+BM2534+#REF!+#REF!+BG2534+BF2534+#REF!+BC2534+#REF!+#REF!+AY2534+#REF!+#REF!+#REF!+#REF!+AS2534+#REF!+#REF!+#REF!+#REF!+AM2534+AK2534+#REF!+#REF!+#REF!+AF2534+AD2534+AC2534+AB2534+BL2534+AA2534+Z2534+Y2534+X2534+U2534+T2534+S2534+R2534+Q2534+P2534+O2534+N2534+M2534+L2534+K2534+J2534+I2534+H2534</f>
        <v>#REF!</v>
      </c>
    </row>
    <row r="2535" spans="1:70" hidden="1">
      <c r="A2535" s="6" t="s">
        <v>6878</v>
      </c>
      <c r="B2535" s="6" t="s">
        <v>7942</v>
      </c>
      <c r="C2535" s="6" t="s">
        <v>151</v>
      </c>
      <c r="D2535" s="6"/>
      <c r="E2535" s="6" t="s">
        <v>8192</v>
      </c>
      <c r="F2535" s="6" t="s">
        <v>3812</v>
      </c>
      <c r="G2535" s="6"/>
      <c r="H2535" s="1"/>
      <c r="I2535" s="5"/>
      <c r="J2535" s="5"/>
      <c r="K2535" s="1"/>
      <c r="L2535" s="5"/>
      <c r="M2535" s="5"/>
      <c r="N2535" s="26"/>
      <c r="O2535" s="1"/>
      <c r="P2535" s="1"/>
      <c r="Q2535" s="1"/>
      <c r="R2535" s="1"/>
      <c r="S2535" s="1"/>
      <c r="T2535" s="1"/>
      <c r="U2535" s="1"/>
      <c r="V2535" s="5"/>
      <c r="W2535" s="5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37" t="e">
        <f>BQ2535+BP2535+BO2535+BN2535+BM2535+#REF!+#REF!+BG2535+BF2535+#REF!+BC2535+#REF!+#REF!+AY2535+#REF!+#REF!+#REF!+#REF!+AS2535+#REF!+#REF!+#REF!+#REF!+AM2535+AK2535+#REF!+#REF!+#REF!+AF2535+AD2535+AC2535+AB2535+BL2535+AA2535+Z2535+Y2535+X2535+U2535+T2535+S2535+R2535+Q2535+P2535+O2535+N2535+M2535+L2535+K2535+J2535+I2535+H2535</f>
        <v>#REF!</v>
      </c>
    </row>
    <row r="2536" spans="1:70" hidden="1">
      <c r="A2536" s="7" t="s">
        <v>4060</v>
      </c>
      <c r="B2536" s="7" t="s">
        <v>4061</v>
      </c>
      <c r="C2536" s="7" t="s">
        <v>151</v>
      </c>
      <c r="D2536" s="7"/>
      <c r="E2536" s="7" t="s">
        <v>152</v>
      </c>
      <c r="F2536" s="7" t="s">
        <v>3812</v>
      </c>
      <c r="G2536" s="25"/>
      <c r="H2536" s="1"/>
      <c r="I2536" s="5"/>
      <c r="J2536" s="5"/>
      <c r="K2536" s="1"/>
      <c r="L2536" s="5"/>
      <c r="M2536" s="5"/>
      <c r="N2536" s="26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37">
        <f>BQ2536+BP2536+BO2536+BN2536+BM2536+BG2536+BF2536+BC2536+AY2536+AS2536+AM2536+AL2536+AK2536+AF2536+AE2536+AD2536+AC2536+AB2536+++BK2536+BL2536+AA2536+Z2536+Y2536+X2536+V2536+U2536+T2536+S2536+R2536+Q2536+P2536+O2536+N2536+M2536+L2536+K2536+J2536+I2536+H2536+G2536</f>
        <v>0</v>
      </c>
    </row>
    <row r="2537" spans="1:70" hidden="1">
      <c r="A2537" s="6" t="s">
        <v>6879</v>
      </c>
      <c r="B2537" s="6" t="s">
        <v>7943</v>
      </c>
      <c r="C2537" s="6" t="s">
        <v>151</v>
      </c>
      <c r="D2537" s="6"/>
      <c r="E2537" s="6" t="s">
        <v>8186</v>
      </c>
      <c r="F2537" s="6" t="s">
        <v>3812</v>
      </c>
      <c r="G2537" s="6"/>
      <c r="H2537" s="1"/>
      <c r="I2537" s="5"/>
      <c r="J2537" s="5"/>
      <c r="K2537" s="1"/>
      <c r="L2537" s="5"/>
      <c r="M2537" s="5"/>
      <c r="N2537" s="26"/>
      <c r="O2537" s="1"/>
      <c r="P2537" s="1"/>
      <c r="Q2537" s="1"/>
      <c r="R2537" s="1"/>
      <c r="S2537" s="1"/>
      <c r="T2537" s="1"/>
      <c r="U2537" s="1"/>
      <c r="V2537" s="5"/>
      <c r="W2537" s="5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37" t="e">
        <f>BQ2537+BP2537+BO2537+BN2537+BM2537+#REF!+#REF!+BG2537+BF2537+#REF!+BC2537+#REF!+#REF!+AY2537+#REF!+#REF!+#REF!+#REF!+AS2537+#REF!+#REF!+#REF!+#REF!+AM2537+AK2537+#REF!+#REF!+#REF!+AF2537+AD2537+AC2537+AB2537+BL2537+AA2537+Z2537+Y2537+X2537+U2537+T2537+S2537+R2537+Q2537+P2537+O2537+N2537+M2537+L2537+K2537+J2537+I2537+H2537</f>
        <v>#REF!</v>
      </c>
    </row>
    <row r="2538" spans="1:70" hidden="1">
      <c r="A2538" s="7" t="s">
        <v>4062</v>
      </c>
      <c r="B2538" s="7" t="s">
        <v>4063</v>
      </c>
      <c r="C2538" s="7" t="s">
        <v>151</v>
      </c>
      <c r="D2538" s="7"/>
      <c r="E2538" s="7" t="s">
        <v>152</v>
      </c>
      <c r="F2538" s="7" t="s">
        <v>3812</v>
      </c>
      <c r="G2538" s="25"/>
      <c r="H2538" s="1"/>
      <c r="I2538" s="5"/>
      <c r="J2538" s="5"/>
      <c r="K2538" s="1"/>
      <c r="L2538" s="5"/>
      <c r="M2538" s="5"/>
      <c r="N2538" s="26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37">
        <f t="shared" ref="BR2538:BR2539" si="37">BQ2538+BP2538+BO2538+BN2538+BM2538+BG2538+BF2538+BC2538+AY2538+AS2538+AM2538+AL2538+AK2538+AF2538+AE2538+AD2538+AC2538+AB2538+++BK2538+BL2538+AA2538+Z2538+Y2538+X2538+V2538+U2538+T2538+S2538+R2538+Q2538+P2538+O2538+N2538+M2538+L2538+K2538+J2538+I2538+H2538+G2538</f>
        <v>0</v>
      </c>
    </row>
    <row r="2539" spans="1:70" hidden="1">
      <c r="A2539" s="7" t="s">
        <v>4064</v>
      </c>
      <c r="B2539" s="7" t="s">
        <v>4065</v>
      </c>
      <c r="C2539" s="7" t="s">
        <v>151</v>
      </c>
      <c r="D2539" s="7"/>
      <c r="E2539" s="7" t="s">
        <v>152</v>
      </c>
      <c r="F2539" s="7" t="s">
        <v>3812</v>
      </c>
      <c r="G2539" s="25"/>
      <c r="H2539" s="1"/>
      <c r="I2539" s="5"/>
      <c r="J2539" s="5"/>
      <c r="K2539" s="1"/>
      <c r="L2539" s="5"/>
      <c r="M2539" s="5"/>
      <c r="N2539" s="26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37">
        <f t="shared" si="37"/>
        <v>0</v>
      </c>
    </row>
    <row r="2540" spans="1:70" hidden="1">
      <c r="A2540" s="6" t="s">
        <v>4066</v>
      </c>
      <c r="B2540" s="6" t="s">
        <v>929</v>
      </c>
      <c r="C2540" s="6" t="s">
        <v>151</v>
      </c>
      <c r="D2540" s="6"/>
      <c r="E2540" s="6" t="s">
        <v>152</v>
      </c>
      <c r="F2540" s="6" t="s">
        <v>3812</v>
      </c>
      <c r="G2540" s="6"/>
      <c r="H2540" s="1"/>
      <c r="I2540" s="5"/>
      <c r="J2540" s="5"/>
      <c r="K2540" s="1"/>
      <c r="L2540" s="5"/>
      <c r="M2540" s="5"/>
      <c r="N2540" s="26"/>
      <c r="O2540" s="1"/>
      <c r="P2540" s="1"/>
      <c r="Q2540" s="1"/>
      <c r="R2540" s="1"/>
      <c r="S2540" s="1"/>
      <c r="T2540" s="1"/>
      <c r="U2540" s="1"/>
      <c r="V2540" s="5"/>
      <c r="W2540" s="5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37" t="e">
        <f>BQ2540+BP2540+BO2540+BN2540+BM2540+#REF!+#REF!+BG2540+BF2540+#REF!+BC2540+#REF!+#REF!+AY2540+#REF!+#REF!+#REF!+#REF!+AS2540+#REF!+#REF!+#REF!+#REF!+AM2540+AK2540+#REF!+#REF!+#REF!+AF2540+AD2540+AC2540+AB2540+BL2540+AA2540+Z2540+Y2540+X2540+U2540+T2540+S2540+R2540+Q2540+P2540+O2540+N2540+M2540+L2540+K2540+J2540+I2540+H2540</f>
        <v>#REF!</v>
      </c>
    </row>
    <row r="2541" spans="1:70" hidden="1">
      <c r="A2541" s="6" t="s">
        <v>6880</v>
      </c>
      <c r="B2541" s="6" t="s">
        <v>7944</v>
      </c>
      <c r="C2541" s="6" t="s">
        <v>151</v>
      </c>
      <c r="D2541" s="6"/>
      <c r="E2541" s="6" t="s">
        <v>8192</v>
      </c>
      <c r="F2541" s="6" t="s">
        <v>3812</v>
      </c>
      <c r="G2541" s="6"/>
      <c r="H2541" s="1"/>
      <c r="I2541" s="5"/>
      <c r="J2541" s="5"/>
      <c r="K2541" s="1"/>
      <c r="L2541" s="5"/>
      <c r="M2541" s="5"/>
      <c r="N2541" s="26"/>
      <c r="O2541" s="1"/>
      <c r="P2541" s="1"/>
      <c r="Q2541" s="1"/>
      <c r="R2541" s="1"/>
      <c r="S2541" s="1"/>
      <c r="T2541" s="1"/>
      <c r="U2541" s="1"/>
      <c r="V2541" s="5"/>
      <c r="W2541" s="5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37" t="e">
        <f>BQ2541+BP2541+BO2541+BN2541+BM2541+#REF!+#REF!+BG2541+BF2541+#REF!+BC2541+#REF!+#REF!+AY2541+#REF!+#REF!+#REF!+#REF!+AS2541+#REF!+#REF!+#REF!+#REF!+AM2541+AK2541+#REF!+#REF!+#REF!+AF2541+AD2541+AC2541+AB2541+BL2541+AA2541+Z2541+Y2541+X2541+U2541+T2541+S2541+R2541+Q2541+P2541+O2541+N2541+M2541+L2541+K2541+J2541+I2541+H2541</f>
        <v>#REF!</v>
      </c>
    </row>
    <row r="2542" spans="1:70" hidden="1">
      <c r="A2542" s="6" t="s">
        <v>4067</v>
      </c>
      <c r="B2542" s="6" t="s">
        <v>4068</v>
      </c>
      <c r="C2542" s="6" t="s">
        <v>151</v>
      </c>
      <c r="D2542" s="6"/>
      <c r="E2542" s="6" t="s">
        <v>152</v>
      </c>
      <c r="F2542" s="6" t="s">
        <v>3812</v>
      </c>
      <c r="G2542" s="6"/>
      <c r="H2542" s="1"/>
      <c r="I2542" s="5"/>
      <c r="J2542" s="5"/>
      <c r="K2542" s="1"/>
      <c r="L2542" s="5"/>
      <c r="M2542" s="5"/>
      <c r="N2542" s="26"/>
      <c r="O2542" s="1"/>
      <c r="P2542" s="1"/>
      <c r="Q2542" s="1"/>
      <c r="R2542" s="1"/>
      <c r="S2542" s="1"/>
      <c r="T2542" s="1"/>
      <c r="U2542" s="1"/>
      <c r="V2542" s="5"/>
      <c r="W2542" s="5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37" t="e">
        <f>BQ2542+BP2542+BO2542+BN2542+BM2542+#REF!+#REF!+BG2542+BF2542+#REF!+BC2542+#REF!+#REF!+AY2542+#REF!+#REF!+#REF!+#REF!+AS2542+#REF!+#REF!+#REF!+#REF!+AM2542+AK2542+#REF!+#REF!+#REF!+AF2542+AD2542+AC2542+AB2542+BL2542+AA2542+Z2542+Y2542+X2542+U2542+T2542+S2542+R2542+Q2542+P2542+O2542+N2542+M2542+L2542+K2542+J2542+I2542+H2542</f>
        <v>#REF!</v>
      </c>
    </row>
    <row r="2543" spans="1:70" hidden="1">
      <c r="A2543" s="6" t="s">
        <v>4069</v>
      </c>
      <c r="B2543" s="6" t="s">
        <v>4070</v>
      </c>
      <c r="C2543" s="6" t="s">
        <v>151</v>
      </c>
      <c r="D2543" s="6"/>
      <c r="E2543" s="6" t="s">
        <v>8186</v>
      </c>
      <c r="F2543" s="6" t="s">
        <v>3812</v>
      </c>
      <c r="G2543" s="6"/>
      <c r="H2543" s="1"/>
      <c r="I2543" s="5"/>
      <c r="J2543" s="5"/>
      <c r="K2543" s="1"/>
      <c r="L2543" s="5"/>
      <c r="M2543" s="5"/>
      <c r="N2543" s="26"/>
      <c r="O2543" s="1"/>
      <c r="P2543" s="1"/>
      <c r="Q2543" s="1"/>
      <c r="R2543" s="1"/>
      <c r="S2543" s="1"/>
      <c r="T2543" s="1"/>
      <c r="U2543" s="1"/>
      <c r="V2543" s="5"/>
      <c r="W2543" s="5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37" t="e">
        <f>BQ2543+BP2543+BO2543+BN2543+BM2543+#REF!+#REF!+BG2543+BF2543+#REF!+BC2543+#REF!+#REF!+AY2543+#REF!+#REF!+#REF!+#REF!+AS2543+#REF!+#REF!+#REF!+#REF!+AM2543+AK2543+#REF!+#REF!+#REF!+AF2543+AD2543+AC2543+AB2543+BL2543+AA2543+Z2543+Y2543+X2543+U2543+T2543+S2543+R2543+Q2543+P2543+O2543+N2543+M2543+L2543+K2543+J2543+I2543+H2543</f>
        <v>#REF!</v>
      </c>
    </row>
    <row r="2544" spans="1:70" hidden="1">
      <c r="A2544" s="7" t="s">
        <v>4071</v>
      </c>
      <c r="B2544" s="7" t="s">
        <v>2997</v>
      </c>
      <c r="C2544" s="7" t="s">
        <v>151</v>
      </c>
      <c r="D2544" s="7"/>
      <c r="E2544" s="7" t="s">
        <v>152</v>
      </c>
      <c r="F2544" s="7" t="s">
        <v>3812</v>
      </c>
      <c r="G2544" s="25"/>
      <c r="H2544" s="1"/>
      <c r="I2544" s="5"/>
      <c r="J2544" s="5"/>
      <c r="K2544" s="1"/>
      <c r="L2544" s="5"/>
      <c r="M2544" s="5"/>
      <c r="N2544" s="26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37">
        <f>BQ2544+BP2544+BO2544+BN2544+BM2544+BG2544+BF2544+BC2544+AY2544+AS2544+AM2544+AL2544+AK2544+AF2544+AE2544+AD2544+AC2544+AB2544+++BK2544+BL2544+AA2544+Z2544+Y2544+X2544+V2544+U2544+T2544+S2544+R2544+Q2544+P2544+O2544+N2544+M2544+L2544+K2544+J2544+I2544+H2544+G2544</f>
        <v>0</v>
      </c>
    </row>
    <row r="2545" spans="1:70" hidden="1">
      <c r="A2545" s="6" t="s">
        <v>6881</v>
      </c>
      <c r="B2545" s="6" t="s">
        <v>7945</v>
      </c>
      <c r="C2545" s="6" t="s">
        <v>151</v>
      </c>
      <c r="D2545" s="6"/>
      <c r="E2545" s="6" t="s">
        <v>8192</v>
      </c>
      <c r="F2545" s="6" t="s">
        <v>3812</v>
      </c>
      <c r="G2545" s="6"/>
      <c r="H2545" s="1"/>
      <c r="I2545" s="5"/>
      <c r="J2545" s="5"/>
      <c r="K2545" s="1"/>
      <c r="L2545" s="5"/>
      <c r="M2545" s="5"/>
      <c r="N2545" s="26"/>
      <c r="O2545" s="1"/>
      <c r="P2545" s="1"/>
      <c r="Q2545" s="1"/>
      <c r="R2545" s="1"/>
      <c r="S2545" s="1"/>
      <c r="T2545" s="1"/>
      <c r="U2545" s="1"/>
      <c r="V2545" s="5"/>
      <c r="W2545" s="5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37" t="e">
        <f>BQ2545+BP2545+BO2545+BN2545+BM2545+#REF!+#REF!+BG2545+BF2545+#REF!+BC2545+#REF!+#REF!+AY2545+#REF!+#REF!+#REF!+#REF!+AS2545+#REF!+#REF!+#REF!+#REF!+AM2545+AK2545+#REF!+#REF!+#REF!+AF2545+AD2545+AC2545+AB2545+BL2545+AA2545+Z2545+Y2545+X2545+U2545+T2545+S2545+R2545+Q2545+P2545+O2545+N2545+M2545+L2545+K2545+J2545+I2545+H2545</f>
        <v>#REF!</v>
      </c>
    </row>
    <row r="2546" spans="1:70" hidden="1">
      <c r="A2546" s="6" t="s">
        <v>6882</v>
      </c>
      <c r="B2546" s="6" t="s">
        <v>6883</v>
      </c>
      <c r="C2546" s="6" t="s">
        <v>151</v>
      </c>
      <c r="D2546" s="6"/>
      <c r="E2546" s="6" t="s">
        <v>8186</v>
      </c>
      <c r="F2546" s="6" t="s">
        <v>3812</v>
      </c>
      <c r="G2546" s="6"/>
      <c r="H2546" s="1"/>
      <c r="I2546" s="5"/>
      <c r="J2546" s="5"/>
      <c r="K2546" s="1"/>
      <c r="L2546" s="5"/>
      <c r="M2546" s="5"/>
      <c r="N2546" s="26"/>
      <c r="O2546" s="1"/>
      <c r="P2546" s="1"/>
      <c r="Q2546" s="1"/>
      <c r="R2546" s="1"/>
      <c r="S2546" s="1"/>
      <c r="T2546" s="1"/>
      <c r="U2546" s="1"/>
      <c r="V2546" s="5"/>
      <c r="W2546" s="5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37" t="e">
        <f>BQ2546+BP2546+BO2546+BN2546+BM2546+#REF!+#REF!+BG2546+BF2546+#REF!+BC2546+#REF!+#REF!+AY2546+#REF!+#REF!+#REF!+#REF!+AS2546+#REF!+#REF!+#REF!+#REF!+AM2546+AK2546+#REF!+#REF!+#REF!+AF2546+AD2546+AC2546+AB2546+BL2546+AA2546+Z2546+Y2546+X2546+U2546+T2546+S2546+R2546+Q2546+P2546+O2546+N2546+M2546+L2546+K2546+J2546+I2546+H2546</f>
        <v>#REF!</v>
      </c>
    </row>
    <row r="2547" spans="1:70" hidden="1">
      <c r="A2547" s="6" t="s">
        <v>3874</v>
      </c>
      <c r="B2547" s="6" t="s">
        <v>3875</v>
      </c>
      <c r="C2547" s="6" t="s">
        <v>7</v>
      </c>
      <c r="D2547" s="6" t="s">
        <v>18</v>
      </c>
      <c r="E2547" s="6" t="s">
        <v>360</v>
      </c>
      <c r="F2547" s="6" t="s">
        <v>3812</v>
      </c>
      <c r="G2547" s="6"/>
      <c r="H2547" s="1"/>
      <c r="I2547" s="5"/>
      <c r="J2547" s="5"/>
      <c r="K2547" s="1"/>
      <c r="L2547" s="5"/>
      <c r="M2547" s="5"/>
      <c r="N2547" s="26"/>
      <c r="O2547" s="1"/>
      <c r="P2547" s="1"/>
      <c r="Q2547" s="1"/>
      <c r="R2547" s="1"/>
      <c r="S2547" s="1"/>
      <c r="T2547" s="1"/>
      <c r="U2547" s="1"/>
      <c r="V2547" s="5"/>
      <c r="W2547" s="5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37" t="e">
        <f>BQ2547+BP2547+BO2547+BN2547+BM2547+#REF!+#REF!+BG2547+BF2547+#REF!+BC2547+#REF!+#REF!+AY2547+#REF!+#REF!+#REF!+#REF!+AS2547+#REF!+#REF!+#REF!+#REF!+AM2547+AK2547+#REF!+#REF!+#REF!+AF2547+AD2547+AC2547+AB2547+BL2547+AA2547+Z2547+Y2547+X2547+U2547+T2547+S2547+R2547+Q2547+P2547+O2547+N2547+M2547+L2547+K2547+J2547+I2547+H2547</f>
        <v>#REF!</v>
      </c>
    </row>
    <row r="2548" spans="1:70" hidden="1">
      <c r="A2548" s="6" t="s">
        <v>3876</v>
      </c>
      <c r="B2548" s="6" t="s">
        <v>3877</v>
      </c>
      <c r="C2548" s="6" t="s">
        <v>7</v>
      </c>
      <c r="D2548" s="6" t="s">
        <v>8180</v>
      </c>
      <c r="E2548" s="6" t="s">
        <v>21</v>
      </c>
      <c r="F2548" s="6" t="s">
        <v>3812</v>
      </c>
      <c r="G2548" s="6"/>
      <c r="H2548" s="1"/>
      <c r="I2548" s="5"/>
      <c r="J2548" s="5"/>
      <c r="K2548" s="1"/>
      <c r="L2548" s="5"/>
      <c r="M2548" s="5"/>
      <c r="N2548" s="26"/>
      <c r="O2548" s="1"/>
      <c r="P2548" s="1"/>
      <c r="Q2548" s="1"/>
      <c r="R2548" s="1"/>
      <c r="S2548" s="1"/>
      <c r="T2548" s="1"/>
      <c r="U2548" s="1"/>
      <c r="V2548" s="5"/>
      <c r="W2548" s="5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37" t="e">
        <f>BQ2548+BP2548+BO2548+BN2548+BM2548+#REF!+#REF!+BG2548+BF2548+#REF!+BC2548+#REF!+#REF!+AY2548+#REF!+#REF!+#REF!+#REF!+AS2548+#REF!+#REF!+#REF!+#REF!+AM2548+AK2548+#REF!+#REF!+#REF!+AF2548+AD2548+AC2548+AB2548+BL2548+AA2548+Z2548+Y2548+X2548+U2548+T2548+S2548+R2548+Q2548+P2548+O2548+N2548+M2548+L2548+K2548+J2548+I2548+H2548</f>
        <v>#REF!</v>
      </c>
    </row>
    <row r="2549" spans="1:70" hidden="1">
      <c r="A2549" s="6" t="s">
        <v>3878</v>
      </c>
      <c r="B2549" s="6" t="s">
        <v>3879</v>
      </c>
      <c r="C2549" s="6" t="s">
        <v>7</v>
      </c>
      <c r="D2549" s="6" t="s">
        <v>18</v>
      </c>
      <c r="E2549" s="6" t="s">
        <v>21</v>
      </c>
      <c r="F2549" s="6" t="s">
        <v>3812</v>
      </c>
      <c r="G2549" s="6"/>
      <c r="H2549" s="1"/>
      <c r="I2549" s="5"/>
      <c r="J2549" s="5"/>
      <c r="K2549" s="1"/>
      <c r="L2549" s="5"/>
      <c r="M2549" s="5"/>
      <c r="N2549" s="26"/>
      <c r="O2549" s="1"/>
      <c r="P2549" s="1"/>
      <c r="Q2549" s="1"/>
      <c r="R2549" s="1"/>
      <c r="S2549" s="1"/>
      <c r="T2549" s="1"/>
      <c r="U2549" s="1"/>
      <c r="V2549" s="5"/>
      <c r="W2549" s="5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37" t="e">
        <f>BQ2549+BP2549+BO2549+BN2549+BM2549+#REF!+#REF!+BG2549+BF2549+#REF!+BC2549+#REF!+#REF!+AY2549+#REF!+#REF!+#REF!+#REF!+AS2549+#REF!+#REF!+#REF!+#REF!+AM2549+AK2549+#REF!+#REF!+#REF!+AF2549+AD2549+AC2549+AB2549+BL2549+AA2549+Z2549+Y2549+X2549+U2549+T2549+S2549+R2549+Q2549+P2549+O2549+N2549+M2549+L2549+K2549+J2549+I2549+H2549</f>
        <v>#REF!</v>
      </c>
    </row>
    <row r="2550" spans="1:70" hidden="1">
      <c r="A2550" s="6" t="s">
        <v>3880</v>
      </c>
      <c r="B2550" s="6" t="s">
        <v>3881</v>
      </c>
      <c r="C2550" s="6" t="s">
        <v>7</v>
      </c>
      <c r="D2550" s="6" t="s">
        <v>18</v>
      </c>
      <c r="E2550" s="6" t="s">
        <v>21</v>
      </c>
      <c r="F2550" s="6" t="s">
        <v>3812</v>
      </c>
      <c r="G2550" s="6"/>
      <c r="H2550" s="1"/>
      <c r="I2550" s="5"/>
      <c r="J2550" s="5"/>
      <c r="K2550" s="1"/>
      <c r="L2550" s="5"/>
      <c r="M2550" s="5"/>
      <c r="N2550" s="26"/>
      <c r="O2550" s="1"/>
      <c r="P2550" s="1"/>
      <c r="Q2550" s="1"/>
      <c r="R2550" s="1"/>
      <c r="S2550" s="1"/>
      <c r="T2550" s="1"/>
      <c r="U2550" s="1"/>
      <c r="V2550" s="5"/>
      <c r="W2550" s="5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37" t="e">
        <f>BQ2550+BP2550+BO2550+BN2550+BM2550+#REF!+#REF!+BG2550+BF2550+#REF!+BC2550+#REF!+#REF!+AY2550+#REF!+#REF!+#REF!+#REF!+AS2550+#REF!+#REF!+#REF!+#REF!+AM2550+AK2550+#REF!+#REF!+#REF!+AF2550+AD2550+AC2550+AB2550+BL2550+AA2550+Z2550+Y2550+X2550+U2550+T2550+S2550+R2550+Q2550+P2550+O2550+N2550+M2550+L2550+K2550+J2550+I2550+H2550</f>
        <v>#REF!</v>
      </c>
    </row>
    <row r="2551" spans="1:70">
      <c r="A2551" s="7" t="s">
        <v>4072</v>
      </c>
      <c r="B2551" s="7" t="s">
        <v>4073</v>
      </c>
      <c r="C2551" s="7" t="s">
        <v>151</v>
      </c>
      <c r="D2551" s="7"/>
      <c r="E2551" s="7" t="s">
        <v>152</v>
      </c>
      <c r="F2551" s="7" t="s">
        <v>3812</v>
      </c>
      <c r="G2551" s="25"/>
      <c r="H2551" s="1"/>
      <c r="I2551" s="5"/>
      <c r="J2551" s="5"/>
      <c r="K2551" s="1"/>
      <c r="L2551" s="5"/>
      <c r="M2551" s="5"/>
      <c r="N2551" s="26"/>
      <c r="O2551" s="1"/>
      <c r="P2551" s="1">
        <f>1000*58.77912</f>
        <v>58779.119999999995</v>
      </c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37">
        <f>BQ2551+BP2551+BO2551+BN2551+BM2551+BG2551+BF2551+BC2551+AY2551+AS2551+AM2551+AL2551+AK2551+AF2551+AE2551+AD2551+AC2551+AB2551+BK2551+BL2551+AA2551+Z2551+Y2551+X2551+V2551+U2551+T2551+S2551+R2551+Q2551+P2551+O2551+N2551+M2551+L2551+K2551+J2551+I2551+H2551+G2551+AX2551+W2551</f>
        <v>58779.119999999995</v>
      </c>
    </row>
    <row r="2552" spans="1:70" hidden="1">
      <c r="A2552" s="6" t="s">
        <v>3882</v>
      </c>
      <c r="B2552" s="6" t="s">
        <v>3883</v>
      </c>
      <c r="C2552" s="6" t="s">
        <v>7</v>
      </c>
      <c r="D2552" s="6" t="s">
        <v>8180</v>
      </c>
      <c r="E2552" s="6" t="s">
        <v>13</v>
      </c>
      <c r="F2552" s="6" t="s">
        <v>3812</v>
      </c>
      <c r="G2552" s="6"/>
      <c r="H2552" s="1"/>
      <c r="I2552" s="5"/>
      <c r="J2552" s="5"/>
      <c r="K2552" s="1"/>
      <c r="L2552" s="5"/>
      <c r="M2552" s="5"/>
      <c r="N2552" s="26"/>
      <c r="O2552" s="1"/>
      <c r="P2552" s="1"/>
      <c r="Q2552" s="1"/>
      <c r="R2552" s="1"/>
      <c r="S2552" s="1"/>
      <c r="T2552" s="1"/>
      <c r="U2552" s="1"/>
      <c r="V2552" s="5"/>
      <c r="W2552" s="5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37" t="e">
        <f>BQ2552+BP2552+BO2552+BN2552+BM2552+#REF!+#REF!+BG2552+BF2552+#REF!+BC2552+#REF!+#REF!+AY2552+#REF!+#REF!+#REF!+#REF!+AS2552+#REF!+#REF!+#REF!+#REF!+AM2552+AK2552+#REF!+#REF!+#REF!+AF2552+AD2552+AC2552+AB2552+BL2552+AA2552+Z2552+Y2552+X2552+U2552+T2552+S2552+R2552+Q2552+P2552+O2552+N2552+M2552+L2552+K2552+J2552+I2552+H2552</f>
        <v>#REF!</v>
      </c>
    </row>
    <row r="2553" spans="1:70" hidden="1">
      <c r="A2553" s="6" t="s">
        <v>3884</v>
      </c>
      <c r="B2553" s="6" t="s">
        <v>3885</v>
      </c>
      <c r="C2553" s="6" t="s">
        <v>7</v>
      </c>
      <c r="D2553" s="6" t="s">
        <v>18</v>
      </c>
      <c r="E2553" s="6" t="s">
        <v>13</v>
      </c>
      <c r="F2553" s="6" t="s">
        <v>3812</v>
      </c>
      <c r="G2553" s="6"/>
      <c r="H2553" s="1"/>
      <c r="I2553" s="5"/>
      <c r="J2553" s="5"/>
      <c r="K2553" s="1"/>
      <c r="L2553" s="5"/>
      <c r="M2553" s="5"/>
      <c r="N2553" s="26"/>
      <c r="O2553" s="1"/>
      <c r="P2553" s="1"/>
      <c r="Q2553" s="1"/>
      <c r="R2553" s="1"/>
      <c r="S2553" s="1"/>
      <c r="T2553" s="1"/>
      <c r="U2553" s="1"/>
      <c r="V2553" s="5"/>
      <c r="W2553" s="5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37" t="e">
        <f>BQ2553+BP2553+BO2553+BN2553+BM2553+#REF!+#REF!+BG2553+BF2553+#REF!+BC2553+#REF!+#REF!+AY2553+#REF!+#REF!+#REF!+#REF!+AS2553+#REF!+#REF!+#REF!+#REF!+AM2553+AK2553+#REF!+#REF!+#REF!+AF2553+AD2553+AC2553+AB2553+BL2553+AA2553+Z2553+Y2553+X2553+U2553+T2553+S2553+R2553+Q2553+P2553+O2553+N2553+M2553+L2553+K2553+J2553+I2553+H2553</f>
        <v>#REF!</v>
      </c>
    </row>
    <row r="2554" spans="1:70" hidden="1">
      <c r="A2554" s="6" t="s">
        <v>6884</v>
      </c>
      <c r="B2554" s="6" t="s">
        <v>5841</v>
      </c>
      <c r="C2554" s="6" t="s">
        <v>151</v>
      </c>
      <c r="D2554" s="6"/>
      <c r="E2554" s="6" t="s">
        <v>8186</v>
      </c>
      <c r="F2554" s="6" t="s">
        <v>3812</v>
      </c>
      <c r="G2554" s="6"/>
      <c r="H2554" s="1"/>
      <c r="I2554" s="5"/>
      <c r="J2554" s="5"/>
      <c r="K2554" s="1"/>
      <c r="L2554" s="5"/>
      <c r="M2554" s="5"/>
      <c r="N2554" s="26"/>
      <c r="O2554" s="1"/>
      <c r="P2554" s="1"/>
      <c r="Q2554" s="1"/>
      <c r="R2554" s="1"/>
      <c r="S2554" s="1"/>
      <c r="T2554" s="1"/>
      <c r="U2554" s="1"/>
      <c r="V2554" s="5"/>
      <c r="W2554" s="5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37" t="e">
        <f>BQ2554+BP2554+BO2554+BN2554+BM2554+#REF!+#REF!+BG2554+BF2554+#REF!+BC2554+#REF!+#REF!+AY2554+#REF!+#REF!+#REF!+#REF!+AS2554+#REF!+#REF!+#REF!+#REF!+AM2554+AK2554+#REF!+#REF!+#REF!+AF2554+AD2554+AC2554+AB2554+BL2554+AA2554+Z2554+Y2554+X2554+U2554+T2554+S2554+R2554+Q2554+P2554+O2554+N2554+M2554+L2554+K2554+J2554+I2554+H2554</f>
        <v>#REF!</v>
      </c>
    </row>
    <row r="2555" spans="1:70" hidden="1">
      <c r="A2555" s="6" t="s">
        <v>6885</v>
      </c>
      <c r="B2555" s="6" t="s">
        <v>7946</v>
      </c>
      <c r="C2555" s="6" t="s">
        <v>151</v>
      </c>
      <c r="D2555" s="6"/>
      <c r="E2555" s="6" t="s">
        <v>8192</v>
      </c>
      <c r="F2555" s="6" t="s">
        <v>3812</v>
      </c>
      <c r="G2555" s="6"/>
      <c r="H2555" s="1"/>
      <c r="I2555" s="5"/>
      <c r="J2555" s="5"/>
      <c r="K2555" s="1"/>
      <c r="L2555" s="5"/>
      <c r="M2555" s="5"/>
      <c r="N2555" s="26"/>
      <c r="O2555" s="1"/>
      <c r="P2555" s="1"/>
      <c r="Q2555" s="1"/>
      <c r="R2555" s="1"/>
      <c r="S2555" s="1"/>
      <c r="T2555" s="1"/>
      <c r="U2555" s="1"/>
      <c r="V2555" s="5"/>
      <c r="W2555" s="5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37" t="e">
        <f>BQ2555+BP2555+BO2555+BN2555+BM2555+#REF!+#REF!+BG2555+BF2555+#REF!+BC2555+#REF!+#REF!+AY2555+#REF!+#REF!+#REF!+#REF!+AS2555+#REF!+#REF!+#REF!+#REF!+AM2555+AK2555+#REF!+#REF!+#REF!+AF2555+AD2555+AC2555+AB2555+BL2555+AA2555+Z2555+Y2555+X2555+U2555+T2555+S2555+R2555+Q2555+P2555+O2555+N2555+M2555+L2555+K2555+J2555+I2555+H2555</f>
        <v>#REF!</v>
      </c>
    </row>
    <row r="2556" spans="1:70" hidden="1">
      <c r="A2556" s="6" t="s">
        <v>6886</v>
      </c>
      <c r="B2556" s="6" t="s">
        <v>7947</v>
      </c>
      <c r="C2556" s="6" t="s">
        <v>151</v>
      </c>
      <c r="D2556" s="6"/>
      <c r="E2556" s="6" t="s">
        <v>8192</v>
      </c>
      <c r="F2556" s="6" t="s">
        <v>3812</v>
      </c>
      <c r="G2556" s="6"/>
      <c r="H2556" s="1"/>
      <c r="I2556" s="5"/>
      <c r="J2556" s="5"/>
      <c r="K2556" s="1"/>
      <c r="L2556" s="5"/>
      <c r="M2556" s="5"/>
      <c r="N2556" s="26"/>
      <c r="O2556" s="1"/>
      <c r="P2556" s="1"/>
      <c r="Q2556" s="1"/>
      <c r="R2556" s="1"/>
      <c r="S2556" s="1"/>
      <c r="T2556" s="1"/>
      <c r="U2556" s="1"/>
      <c r="V2556" s="5"/>
      <c r="W2556" s="5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37" t="e">
        <f>BQ2556+BP2556+BO2556+BN2556+BM2556+#REF!+#REF!+BG2556+BF2556+#REF!+BC2556+#REF!+#REF!+AY2556+#REF!+#REF!+#REF!+#REF!+AS2556+#REF!+#REF!+#REF!+#REF!+AM2556+AK2556+#REF!+#REF!+#REF!+AF2556+AD2556+AC2556+AB2556+BL2556+AA2556+Z2556+Y2556+X2556+U2556+T2556+S2556+R2556+Q2556+P2556+O2556+N2556+M2556+L2556+K2556+J2556+I2556+H2556</f>
        <v>#REF!</v>
      </c>
    </row>
    <row r="2557" spans="1:70" hidden="1">
      <c r="A2557" s="6" t="s">
        <v>6887</v>
      </c>
      <c r="B2557" s="6" t="s">
        <v>7948</v>
      </c>
      <c r="C2557" s="6" t="s">
        <v>151</v>
      </c>
      <c r="D2557" s="6"/>
      <c r="E2557" s="6" t="s">
        <v>8192</v>
      </c>
      <c r="F2557" s="6" t="s">
        <v>3812</v>
      </c>
      <c r="G2557" s="6"/>
      <c r="H2557" s="1"/>
      <c r="I2557" s="5"/>
      <c r="J2557" s="5"/>
      <c r="K2557" s="1"/>
      <c r="L2557" s="5"/>
      <c r="M2557" s="5"/>
      <c r="N2557" s="26"/>
      <c r="O2557" s="1"/>
      <c r="P2557" s="1"/>
      <c r="Q2557" s="1"/>
      <c r="R2557" s="1"/>
      <c r="S2557" s="1"/>
      <c r="T2557" s="1"/>
      <c r="U2557" s="1"/>
      <c r="V2557" s="5"/>
      <c r="W2557" s="5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37" t="e">
        <f>BQ2557+BP2557+BO2557+BN2557+BM2557+#REF!+#REF!+BG2557+BF2557+#REF!+BC2557+#REF!+#REF!+AY2557+#REF!+#REF!+#REF!+#REF!+AS2557+#REF!+#REF!+#REF!+#REF!+AM2557+AK2557+#REF!+#REF!+#REF!+AF2557+AD2557+AC2557+AB2557+BL2557+AA2557+Z2557+Y2557+X2557+U2557+T2557+S2557+R2557+Q2557+P2557+O2557+N2557+M2557+L2557+K2557+J2557+I2557+H2557</f>
        <v>#REF!</v>
      </c>
    </row>
    <row r="2558" spans="1:70" hidden="1">
      <c r="A2558" s="6" t="s">
        <v>6888</v>
      </c>
      <c r="B2558" s="6" t="s">
        <v>7949</v>
      </c>
      <c r="C2558" s="6" t="s">
        <v>151</v>
      </c>
      <c r="D2558" s="6"/>
      <c r="E2558" s="6" t="s">
        <v>8186</v>
      </c>
      <c r="F2558" s="6" t="s">
        <v>3812</v>
      </c>
      <c r="G2558" s="6"/>
      <c r="H2558" s="1"/>
      <c r="I2558" s="5"/>
      <c r="J2558" s="5"/>
      <c r="K2558" s="1"/>
      <c r="L2558" s="5"/>
      <c r="M2558" s="5"/>
      <c r="N2558" s="26"/>
      <c r="O2558" s="1"/>
      <c r="P2558" s="1"/>
      <c r="Q2558" s="1"/>
      <c r="R2558" s="1"/>
      <c r="S2558" s="1"/>
      <c r="T2558" s="1"/>
      <c r="U2558" s="1"/>
      <c r="V2558" s="5"/>
      <c r="W2558" s="5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37" t="e">
        <f>BQ2558+BP2558+BO2558+BN2558+BM2558+#REF!+#REF!+BG2558+BF2558+#REF!+BC2558+#REF!+#REF!+AY2558+#REF!+#REF!+#REF!+#REF!+AS2558+#REF!+#REF!+#REF!+#REF!+AM2558+AK2558+#REF!+#REF!+#REF!+AF2558+AD2558+AC2558+AB2558+BL2558+AA2558+Z2558+Y2558+X2558+U2558+T2558+S2558+R2558+Q2558+P2558+O2558+N2558+M2558+L2558+K2558+J2558+I2558+H2558</f>
        <v>#REF!</v>
      </c>
    </row>
    <row r="2559" spans="1:70">
      <c r="A2559" s="7" t="s">
        <v>3886</v>
      </c>
      <c r="B2559" s="7" t="s">
        <v>3887</v>
      </c>
      <c r="C2559" s="7" t="s">
        <v>7</v>
      </c>
      <c r="D2559" s="7" t="s">
        <v>8180</v>
      </c>
      <c r="E2559" s="7" t="s">
        <v>28</v>
      </c>
      <c r="F2559" s="7" t="s">
        <v>3812</v>
      </c>
      <c r="G2559" s="25"/>
      <c r="H2559" s="1"/>
      <c r="I2559" s="1"/>
      <c r="J2559" s="5"/>
      <c r="K2559" s="1"/>
      <c r="L2559" s="5"/>
      <c r="M2559" s="1"/>
      <c r="N2559" s="26"/>
      <c r="O2559" s="1"/>
      <c r="P2559" s="1"/>
      <c r="Q2559" s="1"/>
      <c r="R2559" s="1"/>
      <c r="S2559" s="1"/>
      <c r="T2559" s="1"/>
      <c r="U2559" s="1">
        <v>45500</v>
      </c>
      <c r="V2559" s="1"/>
      <c r="W2559" s="1">
        <f>1000*781.338283961579</f>
        <v>781338.28396157897</v>
      </c>
      <c r="X2559" s="1"/>
      <c r="Y2559" s="1"/>
      <c r="Z2559" s="1"/>
      <c r="AA2559" s="1"/>
      <c r="AB2559" s="1"/>
      <c r="AC2559" s="1"/>
      <c r="AD2559" s="1"/>
      <c r="AE2559" s="1"/>
      <c r="AF2559" s="1">
        <v>200000</v>
      </c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>
        <v>90299</v>
      </c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37">
        <f>BQ2559+BP2559+BO2559+BN2559+BM2559+BG2559+BF2559+BC2559+AY2559+AS2559+AM2559+AL2559+AK2559+AF2559+AE2559+AD2559+AC2559+AB2559+BK2559+BL2559+AA2559+Z2559+Y2559+X2559+V2559+U2559+T2559+S2559+R2559+Q2559+P2559+O2559+N2559+M2559+L2559+K2559+J2559+I2559+H2559+G2559+AX2559+W2559</f>
        <v>1117137.283961579</v>
      </c>
    </row>
    <row r="2560" spans="1:70" hidden="1">
      <c r="A2560" s="6" t="s">
        <v>3888</v>
      </c>
      <c r="B2560" s="6" t="s">
        <v>3889</v>
      </c>
      <c r="C2560" s="6" t="s">
        <v>7</v>
      </c>
      <c r="D2560" s="6" t="s">
        <v>18</v>
      </c>
      <c r="E2560" s="6" t="s">
        <v>13</v>
      </c>
      <c r="F2560" s="6" t="s">
        <v>3812</v>
      </c>
      <c r="G2560" s="6"/>
      <c r="H2560" s="1"/>
      <c r="I2560" s="5"/>
      <c r="J2560" s="5"/>
      <c r="K2560" s="1"/>
      <c r="L2560" s="5"/>
      <c r="M2560" s="5"/>
      <c r="N2560" s="26"/>
      <c r="O2560" s="1"/>
      <c r="P2560" s="1"/>
      <c r="Q2560" s="1"/>
      <c r="R2560" s="1"/>
      <c r="S2560" s="1"/>
      <c r="T2560" s="1"/>
      <c r="U2560" s="1"/>
      <c r="V2560" s="5"/>
      <c r="W2560" s="5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37" t="e">
        <f>BQ2560+BP2560+BO2560+BN2560+BM2560+#REF!+#REF!+BG2560+BF2560+#REF!+BC2560+#REF!+#REF!+AY2560+#REF!+#REF!+#REF!+#REF!+AS2560+#REF!+#REF!+#REF!+#REF!+AM2560+AK2560+#REF!+#REF!+#REF!+AF2560+AD2560+AC2560+AB2560+BL2560+AA2560+Z2560+Y2560+X2560+U2560+T2560+S2560+R2560+Q2560+P2560+O2560+N2560+M2560+L2560+K2560+J2560+I2560+H2560</f>
        <v>#REF!</v>
      </c>
    </row>
    <row r="2561" spans="1:70" hidden="1">
      <c r="A2561" s="6" t="s">
        <v>3890</v>
      </c>
      <c r="B2561" s="6" t="s">
        <v>7475</v>
      </c>
      <c r="C2561" s="6" t="s">
        <v>7</v>
      </c>
      <c r="D2561" s="6" t="s">
        <v>18</v>
      </c>
      <c r="E2561" s="6" t="s">
        <v>13</v>
      </c>
      <c r="F2561" s="6" t="s">
        <v>3812</v>
      </c>
      <c r="G2561" s="6"/>
      <c r="H2561" s="1"/>
      <c r="I2561" s="5"/>
      <c r="J2561" s="5"/>
      <c r="K2561" s="1"/>
      <c r="L2561" s="5"/>
      <c r="M2561" s="5"/>
      <c r="N2561" s="26"/>
      <c r="O2561" s="1"/>
      <c r="P2561" s="1"/>
      <c r="Q2561" s="1"/>
      <c r="R2561" s="1"/>
      <c r="S2561" s="1"/>
      <c r="T2561" s="1"/>
      <c r="U2561" s="1"/>
      <c r="V2561" s="5"/>
      <c r="W2561" s="5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37" t="e">
        <f>BQ2561+BP2561+BO2561+BN2561+BM2561+#REF!+#REF!+BG2561+BF2561+#REF!+BC2561+#REF!+#REF!+AY2561+#REF!+#REF!+#REF!+#REF!+AS2561+#REF!+#REF!+#REF!+#REF!+AM2561+AK2561+#REF!+#REF!+#REF!+AF2561+AD2561+AC2561+AB2561+BL2561+AA2561+Z2561+Y2561+X2561+U2561+T2561+S2561+R2561+Q2561+P2561+O2561+N2561+M2561+L2561+K2561+J2561+I2561+H2561</f>
        <v>#REF!</v>
      </c>
    </row>
    <row r="2562" spans="1:70" hidden="1">
      <c r="A2562" s="7" t="s">
        <v>4074</v>
      </c>
      <c r="B2562" s="7" t="s">
        <v>4075</v>
      </c>
      <c r="C2562" s="7" t="s">
        <v>151</v>
      </c>
      <c r="D2562" s="7"/>
      <c r="E2562" s="7" t="s">
        <v>152</v>
      </c>
      <c r="F2562" s="7" t="s">
        <v>3812</v>
      </c>
      <c r="G2562" s="25"/>
      <c r="H2562" s="1"/>
      <c r="I2562" s="5"/>
      <c r="J2562" s="5"/>
      <c r="K2562" s="1"/>
      <c r="L2562" s="5"/>
      <c r="M2562" s="5"/>
      <c r="N2562" s="26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37">
        <f>BQ2562+BP2562+BO2562+BN2562+BM2562+BG2562+BF2562+BC2562+AY2562+AS2562+AM2562+AL2562+AK2562+AF2562+AE2562+AD2562+AC2562+AB2562+BK2562+BL2562+AA2562+Z2562+Y2562+X2562+V2562+U2562+T2562+S2562+R2562+Q2562+P2562+O2562+N2562+M2562+L2562+K2562+J2562+I2562+H2562+G2562+AX2562+W2562</f>
        <v>0</v>
      </c>
    </row>
    <row r="2563" spans="1:70" hidden="1">
      <c r="A2563" s="6" t="s">
        <v>6889</v>
      </c>
      <c r="B2563" s="6" t="s">
        <v>7950</v>
      </c>
      <c r="C2563" s="6" t="s">
        <v>151</v>
      </c>
      <c r="D2563" s="6"/>
      <c r="E2563" s="6" t="s">
        <v>8192</v>
      </c>
      <c r="F2563" s="6" t="s">
        <v>3812</v>
      </c>
      <c r="G2563" s="6"/>
      <c r="H2563" s="1"/>
      <c r="I2563" s="5"/>
      <c r="J2563" s="5"/>
      <c r="K2563" s="1"/>
      <c r="L2563" s="5"/>
      <c r="M2563" s="5"/>
      <c r="N2563" s="26"/>
      <c r="O2563" s="1"/>
      <c r="P2563" s="1"/>
      <c r="Q2563" s="1"/>
      <c r="R2563" s="1"/>
      <c r="S2563" s="1"/>
      <c r="T2563" s="1"/>
      <c r="U2563" s="1"/>
      <c r="V2563" s="5"/>
      <c r="W2563" s="5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37" t="e">
        <f>BQ2563+BP2563+BO2563+BN2563+BM2563+#REF!+#REF!+BG2563+BF2563+#REF!+BC2563+#REF!+#REF!+AY2563+#REF!+#REF!+#REF!+#REF!+AS2563+#REF!+#REF!+#REF!+#REF!+AM2563+AK2563+#REF!+#REF!+#REF!+AF2563+AD2563+AC2563+AB2563+BL2563+AA2563+Z2563+Y2563+X2563+U2563+T2563+S2563+R2563+Q2563+P2563+O2563+N2563+M2563+L2563+K2563+J2563+I2563+H2563</f>
        <v>#REF!</v>
      </c>
    </row>
    <row r="2564" spans="1:70" hidden="1">
      <c r="A2564" s="6" t="s">
        <v>4076</v>
      </c>
      <c r="B2564" s="6" t="s">
        <v>4077</v>
      </c>
      <c r="C2564" s="6" t="s">
        <v>151</v>
      </c>
      <c r="D2564" s="6"/>
      <c r="E2564" s="6" t="s">
        <v>152</v>
      </c>
      <c r="F2564" s="6" t="s">
        <v>3812</v>
      </c>
      <c r="G2564" s="6"/>
      <c r="H2564" s="1"/>
      <c r="I2564" s="5"/>
      <c r="J2564" s="5"/>
      <c r="K2564" s="1"/>
      <c r="L2564" s="5"/>
      <c r="M2564" s="5"/>
      <c r="N2564" s="26"/>
      <c r="O2564" s="1"/>
      <c r="P2564" s="1"/>
      <c r="Q2564" s="1"/>
      <c r="R2564" s="1"/>
      <c r="S2564" s="1"/>
      <c r="T2564" s="1"/>
      <c r="U2564" s="1"/>
      <c r="V2564" s="5"/>
      <c r="W2564" s="5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37" t="e">
        <f>BQ2564+BP2564+BO2564+BN2564+BM2564+#REF!+#REF!+BG2564+BF2564+#REF!+BC2564+#REF!+#REF!+AY2564+#REF!+#REF!+#REF!+#REF!+AS2564+#REF!+#REF!+#REF!+#REF!+AM2564+AK2564+#REF!+#REF!+#REF!+AF2564+AD2564+AC2564+AB2564+BL2564+AA2564+Z2564+Y2564+X2564+U2564+T2564+S2564+R2564+Q2564+P2564+O2564+N2564+M2564+L2564+K2564+J2564+I2564+H2564</f>
        <v>#REF!</v>
      </c>
    </row>
    <row r="2565" spans="1:70" hidden="1">
      <c r="A2565" s="6" t="s">
        <v>6890</v>
      </c>
      <c r="B2565" s="6" t="s">
        <v>7951</v>
      </c>
      <c r="C2565" s="6" t="s">
        <v>151</v>
      </c>
      <c r="D2565" s="6"/>
      <c r="E2565" s="6" t="s">
        <v>8186</v>
      </c>
      <c r="F2565" s="6" t="s">
        <v>3812</v>
      </c>
      <c r="G2565" s="6"/>
      <c r="H2565" s="1"/>
      <c r="I2565" s="5"/>
      <c r="J2565" s="5"/>
      <c r="K2565" s="1"/>
      <c r="L2565" s="5"/>
      <c r="M2565" s="5"/>
      <c r="N2565" s="26"/>
      <c r="O2565" s="1"/>
      <c r="P2565" s="1"/>
      <c r="Q2565" s="1"/>
      <c r="R2565" s="1"/>
      <c r="S2565" s="1"/>
      <c r="T2565" s="1"/>
      <c r="U2565" s="1"/>
      <c r="V2565" s="5"/>
      <c r="W2565" s="5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37" t="e">
        <f>BQ2565+BP2565+BO2565+BN2565+BM2565+#REF!+#REF!+BG2565+BF2565+#REF!+BC2565+#REF!+#REF!+AY2565+#REF!+#REF!+#REF!+#REF!+AS2565+#REF!+#REF!+#REF!+#REF!+AM2565+AK2565+#REF!+#REF!+#REF!+AF2565+AD2565+AC2565+AB2565+BL2565+AA2565+Z2565+Y2565+X2565+U2565+T2565+S2565+R2565+Q2565+P2565+O2565+N2565+M2565+L2565+K2565+J2565+I2565+H2565</f>
        <v>#REF!</v>
      </c>
    </row>
    <row r="2566" spans="1:70" hidden="1">
      <c r="A2566" s="6" t="s">
        <v>4078</v>
      </c>
      <c r="B2566" s="6" t="s">
        <v>4079</v>
      </c>
      <c r="C2566" s="6" t="s">
        <v>151</v>
      </c>
      <c r="D2566" s="6"/>
      <c r="E2566" s="6" t="s">
        <v>152</v>
      </c>
      <c r="F2566" s="6" t="s">
        <v>3812</v>
      </c>
      <c r="G2566" s="6"/>
      <c r="H2566" s="1"/>
      <c r="I2566" s="5"/>
      <c r="J2566" s="5"/>
      <c r="K2566" s="1"/>
      <c r="L2566" s="5"/>
      <c r="M2566" s="5"/>
      <c r="N2566" s="26"/>
      <c r="O2566" s="1"/>
      <c r="P2566" s="1"/>
      <c r="Q2566" s="1"/>
      <c r="R2566" s="1"/>
      <c r="S2566" s="1"/>
      <c r="T2566" s="1"/>
      <c r="U2566" s="1"/>
      <c r="V2566" s="5"/>
      <c r="W2566" s="5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37" t="e">
        <f>BQ2566+BP2566+BO2566+BN2566+BM2566+#REF!+#REF!+BG2566+BF2566+#REF!+BC2566+#REF!+#REF!+AY2566+#REF!+#REF!+#REF!+#REF!+AS2566+#REF!+#REF!+#REF!+#REF!+AM2566+AK2566+#REF!+#REF!+#REF!+AF2566+AD2566+AC2566+AB2566+BL2566+AA2566+Z2566+Y2566+X2566+U2566+T2566+S2566+R2566+Q2566+P2566+O2566+N2566+M2566+L2566+K2566+J2566+I2566+H2566</f>
        <v>#REF!</v>
      </c>
    </row>
    <row r="2567" spans="1:70" hidden="1">
      <c r="A2567" s="6" t="s">
        <v>4080</v>
      </c>
      <c r="B2567" s="6" t="s">
        <v>4081</v>
      </c>
      <c r="C2567" s="6" t="s">
        <v>151</v>
      </c>
      <c r="D2567" s="6"/>
      <c r="E2567" s="6" t="s">
        <v>152</v>
      </c>
      <c r="F2567" s="6" t="s">
        <v>3812</v>
      </c>
      <c r="G2567" s="6"/>
      <c r="H2567" s="1"/>
      <c r="I2567" s="5"/>
      <c r="J2567" s="5"/>
      <c r="K2567" s="1"/>
      <c r="L2567" s="5"/>
      <c r="M2567" s="5"/>
      <c r="N2567" s="26"/>
      <c r="O2567" s="1"/>
      <c r="P2567" s="1"/>
      <c r="Q2567" s="1"/>
      <c r="R2567" s="1"/>
      <c r="S2567" s="1"/>
      <c r="T2567" s="1"/>
      <c r="U2567" s="1"/>
      <c r="V2567" s="5"/>
      <c r="W2567" s="5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37" t="e">
        <f>BQ2567+BP2567+BO2567+BN2567+BM2567+#REF!+#REF!+BG2567+BF2567+#REF!+BC2567+#REF!+#REF!+AY2567+#REF!+#REF!+#REF!+#REF!+AS2567+#REF!+#REF!+#REF!+#REF!+AM2567+AK2567+#REF!+#REF!+#REF!+AF2567+AD2567+AC2567+AB2567+BL2567+AA2567+Z2567+Y2567+X2567+U2567+T2567+S2567+R2567+Q2567+P2567+O2567+N2567+M2567+L2567+K2567+J2567+I2567+H2567</f>
        <v>#REF!</v>
      </c>
    </row>
    <row r="2568" spans="1:70">
      <c r="A2568" s="7" t="s">
        <v>3891</v>
      </c>
      <c r="B2568" s="7" t="s">
        <v>3892</v>
      </c>
      <c r="C2568" s="7" t="s">
        <v>7</v>
      </c>
      <c r="D2568" s="7" t="s">
        <v>8180</v>
      </c>
      <c r="E2568" s="7" t="s">
        <v>9</v>
      </c>
      <c r="F2568" s="7" t="s">
        <v>3812</v>
      </c>
      <c r="G2568" s="25"/>
      <c r="H2568" s="1"/>
      <c r="I2568" s="5"/>
      <c r="J2568" s="5"/>
      <c r="K2568" s="1"/>
      <c r="L2568" s="5"/>
      <c r="M2568" s="5"/>
      <c r="N2568" s="26"/>
      <c r="O2568" s="1"/>
      <c r="P2568" s="1">
        <f>1000*104.63313</f>
        <v>104633.12999999999</v>
      </c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>
        <v>50000</v>
      </c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37">
        <f>BQ2568+BP2568+BO2568+BN2568+BM2568+BG2568+BF2568+BC2568+AY2568+AS2568+AM2568+AL2568+AK2568+AF2568+AE2568+AD2568+AC2568+AB2568+BK2568+BL2568+AA2568+Z2568+Y2568+X2568+V2568+U2568+T2568+S2568+R2568+Q2568+P2568+O2568+N2568+M2568+L2568+K2568+J2568+I2568+H2568+G2568+AX2568+W2568</f>
        <v>154633.13</v>
      </c>
    </row>
    <row r="2569" spans="1:70" hidden="1">
      <c r="A2569" s="6" t="s">
        <v>6891</v>
      </c>
      <c r="B2569" s="6" t="s">
        <v>7952</v>
      </c>
      <c r="C2569" s="6" t="s">
        <v>151</v>
      </c>
      <c r="D2569" s="6"/>
      <c r="E2569" s="6" t="s">
        <v>8186</v>
      </c>
      <c r="F2569" s="6" t="s">
        <v>3812</v>
      </c>
      <c r="G2569" s="6"/>
      <c r="H2569" s="1"/>
      <c r="I2569" s="5"/>
      <c r="J2569" s="5"/>
      <c r="K2569" s="1"/>
      <c r="L2569" s="5"/>
      <c r="M2569" s="5"/>
      <c r="N2569" s="26"/>
      <c r="O2569" s="1"/>
      <c r="P2569" s="1"/>
      <c r="Q2569" s="1"/>
      <c r="R2569" s="1"/>
      <c r="S2569" s="1"/>
      <c r="T2569" s="1"/>
      <c r="U2569" s="1"/>
      <c r="V2569" s="5"/>
      <c r="W2569" s="5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37" t="e">
        <f>BQ2569+BP2569+BO2569+BN2569+BM2569+#REF!+#REF!+BG2569+BF2569+#REF!+BC2569+#REF!+#REF!+AY2569+#REF!+#REF!+#REF!+#REF!+AS2569+#REF!+#REF!+#REF!+#REF!+AM2569+AK2569+#REF!+#REF!+#REF!+AF2569+AD2569+AC2569+AB2569+BL2569+AA2569+Z2569+Y2569+X2569+U2569+T2569+S2569+R2569+Q2569+P2569+O2569+N2569+M2569+L2569+K2569+J2569+I2569+H2569</f>
        <v>#REF!</v>
      </c>
    </row>
    <row r="2570" spans="1:70" hidden="1">
      <c r="A2570" s="6" t="s">
        <v>3893</v>
      </c>
      <c r="B2570" s="6" t="s">
        <v>3894</v>
      </c>
      <c r="C2570" s="6" t="s">
        <v>7</v>
      </c>
      <c r="D2570" s="6" t="s">
        <v>18</v>
      </c>
      <c r="E2570" s="6" t="s">
        <v>13</v>
      </c>
      <c r="F2570" s="6" t="s">
        <v>3812</v>
      </c>
      <c r="G2570" s="6"/>
      <c r="H2570" s="1"/>
      <c r="I2570" s="5"/>
      <c r="J2570" s="5"/>
      <c r="K2570" s="1"/>
      <c r="L2570" s="5"/>
      <c r="M2570" s="5"/>
      <c r="N2570" s="26"/>
      <c r="O2570" s="1"/>
      <c r="P2570" s="1"/>
      <c r="Q2570" s="1"/>
      <c r="R2570" s="1"/>
      <c r="S2570" s="1"/>
      <c r="T2570" s="1"/>
      <c r="U2570" s="1"/>
      <c r="V2570" s="5"/>
      <c r="W2570" s="5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37" t="e">
        <f>BQ2570+BP2570+BO2570+BN2570+BM2570+#REF!+#REF!+BG2570+BF2570+#REF!+BC2570+#REF!+#REF!+AY2570+#REF!+#REF!+#REF!+#REF!+AS2570+#REF!+#REF!+#REF!+#REF!+AM2570+AK2570+#REF!+#REF!+#REF!+AF2570+AD2570+AC2570+AB2570+BL2570+AA2570+Z2570+Y2570+X2570+U2570+T2570+S2570+R2570+Q2570+P2570+O2570+N2570+M2570+L2570+K2570+J2570+I2570+H2570</f>
        <v>#REF!</v>
      </c>
    </row>
    <row r="2571" spans="1:70" hidden="1">
      <c r="A2571" s="6" t="s">
        <v>6892</v>
      </c>
      <c r="B2571" s="6" t="s">
        <v>7953</v>
      </c>
      <c r="C2571" s="6" t="s">
        <v>151</v>
      </c>
      <c r="D2571" s="6"/>
      <c r="E2571" s="6" t="s">
        <v>8186</v>
      </c>
      <c r="F2571" s="6" t="s">
        <v>3812</v>
      </c>
      <c r="G2571" s="6"/>
      <c r="H2571" s="1"/>
      <c r="I2571" s="5"/>
      <c r="J2571" s="5"/>
      <c r="K2571" s="1"/>
      <c r="L2571" s="5"/>
      <c r="M2571" s="5"/>
      <c r="N2571" s="26"/>
      <c r="O2571" s="1"/>
      <c r="P2571" s="1"/>
      <c r="Q2571" s="1"/>
      <c r="R2571" s="1"/>
      <c r="S2571" s="1"/>
      <c r="T2571" s="1"/>
      <c r="U2571" s="1"/>
      <c r="V2571" s="5"/>
      <c r="W2571" s="5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37" t="e">
        <f>BQ2571+BP2571+BO2571+BN2571+BM2571+#REF!+#REF!+BG2571+BF2571+#REF!+BC2571+#REF!+#REF!+AY2571+#REF!+#REF!+#REF!+#REF!+AS2571+#REF!+#REF!+#REF!+#REF!+AM2571+AK2571+#REF!+#REF!+#REF!+AF2571+AD2571+AC2571+AB2571+BL2571+AA2571+Z2571+Y2571+X2571+U2571+T2571+S2571+R2571+Q2571+P2571+O2571+N2571+M2571+L2571+K2571+J2571+I2571+H2571</f>
        <v>#REF!</v>
      </c>
    </row>
    <row r="2572" spans="1:70" hidden="1">
      <c r="A2572" s="6" t="s">
        <v>3895</v>
      </c>
      <c r="B2572" s="6" t="s">
        <v>3896</v>
      </c>
      <c r="C2572" s="6" t="s">
        <v>7</v>
      </c>
      <c r="D2572" s="6" t="s">
        <v>18</v>
      </c>
      <c r="E2572" s="6" t="s">
        <v>21</v>
      </c>
      <c r="F2572" s="6" t="s">
        <v>3812</v>
      </c>
      <c r="G2572" s="6"/>
      <c r="H2572" s="1"/>
      <c r="I2572" s="5"/>
      <c r="J2572" s="5"/>
      <c r="K2572" s="1"/>
      <c r="L2572" s="5"/>
      <c r="M2572" s="5"/>
      <c r="N2572" s="26"/>
      <c r="O2572" s="1"/>
      <c r="P2572" s="1"/>
      <c r="Q2572" s="1"/>
      <c r="R2572" s="1"/>
      <c r="S2572" s="1"/>
      <c r="T2572" s="1"/>
      <c r="U2572" s="1"/>
      <c r="V2572" s="5"/>
      <c r="W2572" s="5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37" t="e">
        <f>BQ2572+BP2572+BO2572+BN2572+BM2572+#REF!+#REF!+BG2572+BF2572+#REF!+BC2572+#REF!+#REF!+AY2572+#REF!+#REF!+#REF!+#REF!+AS2572+#REF!+#REF!+#REF!+#REF!+AM2572+AK2572+#REF!+#REF!+#REF!+AF2572+AD2572+AC2572+AB2572+BL2572+AA2572+Z2572+Y2572+X2572+U2572+T2572+S2572+R2572+Q2572+P2572+O2572+N2572+M2572+L2572+K2572+J2572+I2572+H2572</f>
        <v>#REF!</v>
      </c>
    </row>
    <row r="2573" spans="1:70" hidden="1">
      <c r="A2573" s="6" t="s">
        <v>4082</v>
      </c>
      <c r="B2573" s="6" t="s">
        <v>4083</v>
      </c>
      <c r="C2573" s="6" t="s">
        <v>151</v>
      </c>
      <c r="D2573" s="6"/>
      <c r="E2573" s="6" t="s">
        <v>152</v>
      </c>
      <c r="F2573" s="6" t="s">
        <v>3812</v>
      </c>
      <c r="G2573" s="6"/>
      <c r="H2573" s="1"/>
      <c r="I2573" s="5"/>
      <c r="J2573" s="5"/>
      <c r="K2573" s="1"/>
      <c r="L2573" s="5"/>
      <c r="M2573" s="5"/>
      <c r="N2573" s="26"/>
      <c r="O2573" s="1"/>
      <c r="P2573" s="1"/>
      <c r="Q2573" s="1"/>
      <c r="R2573" s="1"/>
      <c r="S2573" s="1"/>
      <c r="T2573" s="1"/>
      <c r="U2573" s="1"/>
      <c r="V2573" s="5"/>
      <c r="W2573" s="5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37" t="e">
        <f>BQ2573+BP2573+BO2573+BN2573+BM2573+#REF!+#REF!+BG2573+BF2573+#REF!+BC2573+#REF!+#REF!+AY2573+#REF!+#REF!+#REF!+#REF!+AS2573+#REF!+#REF!+#REF!+#REF!+AM2573+AK2573+#REF!+#REF!+#REF!+AF2573+AD2573+AC2573+AB2573+BL2573+AA2573+Z2573+Y2573+X2573+U2573+T2573+S2573+R2573+Q2573+P2573+O2573+N2573+M2573+L2573+K2573+J2573+I2573+H2573</f>
        <v>#REF!</v>
      </c>
    </row>
    <row r="2574" spans="1:70" hidden="1">
      <c r="A2574" s="6" t="s">
        <v>6893</v>
      </c>
      <c r="B2574" s="6" t="s">
        <v>7954</v>
      </c>
      <c r="C2574" s="6" t="s">
        <v>151</v>
      </c>
      <c r="D2574" s="6"/>
      <c r="E2574" s="6" t="s">
        <v>8186</v>
      </c>
      <c r="F2574" s="6" t="s">
        <v>3812</v>
      </c>
      <c r="G2574" s="6"/>
      <c r="H2574" s="1"/>
      <c r="I2574" s="5"/>
      <c r="J2574" s="5"/>
      <c r="K2574" s="1"/>
      <c r="L2574" s="5"/>
      <c r="M2574" s="5"/>
      <c r="N2574" s="26"/>
      <c r="O2574" s="1"/>
      <c r="P2574" s="1"/>
      <c r="Q2574" s="1"/>
      <c r="R2574" s="1"/>
      <c r="S2574" s="1"/>
      <c r="T2574" s="1"/>
      <c r="U2574" s="1"/>
      <c r="V2574" s="5"/>
      <c r="W2574" s="5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37" t="e">
        <f>BQ2574+BP2574+BO2574+BN2574+BM2574+#REF!+#REF!+BG2574+BF2574+#REF!+BC2574+#REF!+#REF!+AY2574+#REF!+#REF!+#REF!+#REF!+AS2574+#REF!+#REF!+#REF!+#REF!+AM2574+AK2574+#REF!+#REF!+#REF!+AF2574+AD2574+AC2574+AB2574+BL2574+AA2574+Z2574+Y2574+X2574+U2574+T2574+S2574+R2574+Q2574+P2574+O2574+N2574+M2574+L2574+K2574+J2574+I2574+H2574</f>
        <v>#REF!</v>
      </c>
    </row>
    <row r="2575" spans="1:70" hidden="1">
      <c r="A2575" s="6" t="s">
        <v>3897</v>
      </c>
      <c r="B2575" s="6" t="s">
        <v>3898</v>
      </c>
      <c r="C2575" s="6" t="s">
        <v>7</v>
      </c>
      <c r="D2575" s="6" t="s">
        <v>67</v>
      </c>
      <c r="E2575" s="6" t="s">
        <v>67</v>
      </c>
      <c r="F2575" s="6" t="s">
        <v>3812</v>
      </c>
      <c r="G2575" s="6"/>
      <c r="H2575" s="1"/>
      <c r="I2575" s="5"/>
      <c r="J2575" s="5"/>
      <c r="K2575" s="1"/>
      <c r="L2575" s="5"/>
      <c r="M2575" s="5"/>
      <c r="N2575" s="26"/>
      <c r="O2575" s="1"/>
      <c r="P2575" s="1"/>
      <c r="Q2575" s="1"/>
      <c r="R2575" s="1"/>
      <c r="S2575" s="1"/>
      <c r="T2575" s="1"/>
      <c r="U2575" s="1"/>
      <c r="V2575" s="5"/>
      <c r="W2575" s="5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37" t="e">
        <f>BQ2575+BP2575+BO2575+BN2575+BM2575+#REF!+#REF!+BG2575+BF2575+#REF!+BC2575+#REF!+#REF!+AY2575+#REF!+#REF!+#REF!+#REF!+AS2575+#REF!+#REF!+#REF!+#REF!+AM2575+AK2575+#REF!+#REF!+#REF!+AF2575+AD2575+AC2575+AB2575+BL2575+AA2575+Z2575+Y2575+X2575+U2575+T2575+S2575+R2575+Q2575+P2575+O2575+N2575+M2575+L2575+K2575+J2575+I2575+H2575</f>
        <v>#REF!</v>
      </c>
    </row>
    <row r="2576" spans="1:70" hidden="1">
      <c r="A2576" s="6" t="s">
        <v>6894</v>
      </c>
      <c r="B2576" s="6" t="s">
        <v>7955</v>
      </c>
      <c r="C2576" s="6" t="s">
        <v>151</v>
      </c>
      <c r="D2576" s="6"/>
      <c r="E2576" s="6" t="s">
        <v>8186</v>
      </c>
      <c r="F2576" s="6" t="s">
        <v>3812</v>
      </c>
      <c r="G2576" s="6"/>
      <c r="H2576" s="1"/>
      <c r="I2576" s="5"/>
      <c r="J2576" s="5"/>
      <c r="K2576" s="1"/>
      <c r="L2576" s="5"/>
      <c r="M2576" s="5"/>
      <c r="N2576" s="26"/>
      <c r="O2576" s="1"/>
      <c r="P2576" s="1"/>
      <c r="Q2576" s="1"/>
      <c r="R2576" s="1"/>
      <c r="S2576" s="1"/>
      <c r="T2576" s="1"/>
      <c r="U2576" s="1"/>
      <c r="V2576" s="5"/>
      <c r="W2576" s="5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37" t="e">
        <f>BQ2576+BP2576+BO2576+BN2576+BM2576+#REF!+#REF!+BG2576+BF2576+#REF!+BC2576+#REF!+#REF!+AY2576+#REF!+#REF!+#REF!+#REF!+AS2576+#REF!+#REF!+#REF!+#REF!+AM2576+AK2576+#REF!+#REF!+#REF!+AF2576+AD2576+AC2576+AB2576+BL2576+AA2576+Z2576+Y2576+X2576+U2576+T2576+S2576+R2576+Q2576+P2576+O2576+N2576+M2576+L2576+K2576+J2576+I2576+H2576</f>
        <v>#REF!</v>
      </c>
    </row>
    <row r="2577" spans="1:70" hidden="1">
      <c r="A2577" s="6" t="s">
        <v>3899</v>
      </c>
      <c r="B2577" s="6" t="s">
        <v>3900</v>
      </c>
      <c r="C2577" s="6" t="s">
        <v>7</v>
      </c>
      <c r="D2577" s="6" t="s">
        <v>67</v>
      </c>
      <c r="E2577" s="6" t="s">
        <v>67</v>
      </c>
      <c r="F2577" s="6" t="s">
        <v>3812</v>
      </c>
      <c r="G2577" s="6"/>
      <c r="H2577" s="1"/>
      <c r="I2577" s="5"/>
      <c r="J2577" s="5"/>
      <c r="K2577" s="1"/>
      <c r="L2577" s="5"/>
      <c r="M2577" s="5"/>
      <c r="N2577" s="26"/>
      <c r="O2577" s="1"/>
      <c r="P2577" s="1"/>
      <c r="Q2577" s="1"/>
      <c r="R2577" s="1"/>
      <c r="S2577" s="1"/>
      <c r="T2577" s="1"/>
      <c r="U2577" s="1"/>
      <c r="V2577" s="5"/>
      <c r="W2577" s="5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37" t="e">
        <f>BQ2577+BP2577+BO2577+BN2577+BM2577+#REF!+#REF!+BG2577+BF2577+#REF!+BC2577+#REF!+#REF!+AY2577+#REF!+#REF!+#REF!+#REF!+AS2577+#REF!+#REF!+#REF!+#REF!+AM2577+AK2577+#REF!+#REF!+#REF!+AF2577+AD2577+AC2577+AB2577+BL2577+AA2577+Z2577+Y2577+X2577+U2577+T2577+S2577+R2577+Q2577+P2577+O2577+N2577+M2577+L2577+K2577+J2577+I2577+H2577</f>
        <v>#REF!</v>
      </c>
    </row>
    <row r="2578" spans="1:70" hidden="1">
      <c r="A2578" s="6" t="s">
        <v>3901</v>
      </c>
      <c r="B2578" s="6" t="s">
        <v>3902</v>
      </c>
      <c r="C2578" s="6" t="s">
        <v>7</v>
      </c>
      <c r="D2578" s="6" t="s">
        <v>67</v>
      </c>
      <c r="E2578" s="6" t="s">
        <v>67</v>
      </c>
      <c r="F2578" s="6" t="s">
        <v>3812</v>
      </c>
      <c r="G2578" s="6"/>
      <c r="H2578" s="1"/>
      <c r="I2578" s="5"/>
      <c r="J2578" s="5"/>
      <c r="K2578" s="1"/>
      <c r="L2578" s="5"/>
      <c r="M2578" s="5"/>
      <c r="N2578" s="26"/>
      <c r="O2578" s="1"/>
      <c r="P2578" s="1"/>
      <c r="Q2578" s="1"/>
      <c r="R2578" s="1"/>
      <c r="S2578" s="1"/>
      <c r="T2578" s="1"/>
      <c r="U2578" s="1"/>
      <c r="V2578" s="5"/>
      <c r="W2578" s="5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37" t="e">
        <f>BQ2578+BP2578+BO2578+BN2578+BM2578+#REF!+#REF!+BG2578+BF2578+#REF!+BC2578+#REF!+#REF!+AY2578+#REF!+#REF!+#REF!+#REF!+AS2578+#REF!+#REF!+#REF!+#REF!+AM2578+AK2578+#REF!+#REF!+#REF!+AF2578+AD2578+AC2578+AB2578+BL2578+AA2578+Z2578+Y2578+X2578+U2578+T2578+S2578+R2578+Q2578+P2578+O2578+N2578+M2578+L2578+K2578+J2578+I2578+H2578</f>
        <v>#REF!</v>
      </c>
    </row>
    <row r="2579" spans="1:70" hidden="1">
      <c r="A2579" s="6" t="s">
        <v>6895</v>
      </c>
      <c r="B2579" s="6" t="s">
        <v>7956</v>
      </c>
      <c r="C2579" s="6" t="s">
        <v>151</v>
      </c>
      <c r="D2579" s="6"/>
      <c r="E2579" s="6" t="s">
        <v>8186</v>
      </c>
      <c r="F2579" s="6" t="s">
        <v>3812</v>
      </c>
      <c r="G2579" s="6"/>
      <c r="H2579" s="1"/>
      <c r="I2579" s="5"/>
      <c r="J2579" s="5"/>
      <c r="K2579" s="1"/>
      <c r="L2579" s="5"/>
      <c r="M2579" s="5"/>
      <c r="N2579" s="26"/>
      <c r="O2579" s="1"/>
      <c r="P2579" s="1"/>
      <c r="Q2579" s="1"/>
      <c r="R2579" s="1"/>
      <c r="S2579" s="1"/>
      <c r="T2579" s="1"/>
      <c r="U2579" s="1"/>
      <c r="V2579" s="5"/>
      <c r="W2579" s="5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37" t="e">
        <f>BQ2579+BP2579+BO2579+BN2579+BM2579+#REF!+#REF!+BG2579+BF2579+#REF!+BC2579+#REF!+#REF!+AY2579+#REF!+#REF!+#REF!+#REF!+AS2579+#REF!+#REF!+#REF!+#REF!+AM2579+AK2579+#REF!+#REF!+#REF!+AF2579+AD2579+AC2579+AB2579+BL2579+AA2579+Z2579+Y2579+X2579+U2579+T2579+S2579+R2579+Q2579+P2579+O2579+N2579+M2579+L2579+K2579+J2579+I2579+H2579</f>
        <v>#REF!</v>
      </c>
    </row>
    <row r="2580" spans="1:70" hidden="1">
      <c r="A2580" s="6" t="s">
        <v>3903</v>
      </c>
      <c r="B2580" s="6" t="s">
        <v>3904</v>
      </c>
      <c r="C2580" s="6" t="s">
        <v>7</v>
      </c>
      <c r="D2580" s="6" t="s">
        <v>18</v>
      </c>
      <c r="E2580" s="6" t="s">
        <v>2663</v>
      </c>
      <c r="F2580" s="6" t="s">
        <v>3812</v>
      </c>
      <c r="G2580" s="6"/>
      <c r="H2580" s="1"/>
      <c r="I2580" s="5"/>
      <c r="J2580" s="5"/>
      <c r="K2580" s="1"/>
      <c r="L2580" s="5"/>
      <c r="M2580" s="5"/>
      <c r="N2580" s="26"/>
      <c r="O2580" s="1"/>
      <c r="P2580" s="1"/>
      <c r="Q2580" s="1"/>
      <c r="R2580" s="1"/>
      <c r="S2580" s="1"/>
      <c r="T2580" s="1"/>
      <c r="U2580" s="1"/>
      <c r="V2580" s="5"/>
      <c r="W2580" s="5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37" t="e">
        <f>BQ2580+BP2580+BO2580+BN2580+BM2580+#REF!+#REF!+BG2580+BF2580+#REF!+BC2580+#REF!+#REF!+AY2580+#REF!+#REF!+#REF!+#REF!+AS2580+#REF!+#REF!+#REF!+#REF!+AM2580+AK2580+#REF!+#REF!+#REF!+AF2580+AD2580+AC2580+AB2580+BL2580+AA2580+Z2580+Y2580+X2580+U2580+T2580+S2580+R2580+Q2580+P2580+O2580+N2580+M2580+L2580+K2580+J2580+I2580+H2580</f>
        <v>#REF!</v>
      </c>
    </row>
    <row r="2581" spans="1:70" hidden="1">
      <c r="A2581" s="6" t="s">
        <v>4084</v>
      </c>
      <c r="B2581" s="6" t="s">
        <v>4085</v>
      </c>
      <c r="C2581" s="6" t="s">
        <v>151</v>
      </c>
      <c r="D2581" s="6"/>
      <c r="E2581" s="6" t="s">
        <v>152</v>
      </c>
      <c r="F2581" s="6" t="s">
        <v>3812</v>
      </c>
      <c r="G2581" s="6"/>
      <c r="H2581" s="1"/>
      <c r="I2581" s="5"/>
      <c r="J2581" s="5"/>
      <c r="K2581" s="1"/>
      <c r="L2581" s="5"/>
      <c r="M2581" s="5"/>
      <c r="N2581" s="26"/>
      <c r="O2581" s="1"/>
      <c r="P2581" s="1"/>
      <c r="Q2581" s="1"/>
      <c r="R2581" s="1"/>
      <c r="S2581" s="1"/>
      <c r="T2581" s="1"/>
      <c r="U2581" s="1"/>
      <c r="V2581" s="5"/>
      <c r="W2581" s="5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37" t="e">
        <f>BQ2581+BP2581+BO2581+BN2581+BM2581+#REF!+#REF!+BG2581+BF2581+#REF!+BC2581+#REF!+#REF!+AY2581+#REF!+#REF!+#REF!+#REF!+AS2581+#REF!+#REF!+#REF!+#REF!+AM2581+AK2581+#REF!+#REF!+#REF!+AF2581+AD2581+AC2581+AB2581+BL2581+AA2581+Z2581+Y2581+X2581+U2581+T2581+S2581+R2581+Q2581+P2581+O2581+N2581+M2581+L2581+K2581+J2581+I2581+H2581</f>
        <v>#REF!</v>
      </c>
    </row>
    <row r="2582" spans="1:70" hidden="1">
      <c r="A2582" s="6" t="s">
        <v>4086</v>
      </c>
      <c r="B2582" s="6" t="s">
        <v>4087</v>
      </c>
      <c r="C2582" s="6" t="s">
        <v>151</v>
      </c>
      <c r="D2582" s="6"/>
      <c r="E2582" s="6" t="s">
        <v>152</v>
      </c>
      <c r="F2582" s="6" t="s">
        <v>3812</v>
      </c>
      <c r="G2582" s="6"/>
      <c r="H2582" s="1"/>
      <c r="I2582" s="5"/>
      <c r="J2582" s="5"/>
      <c r="K2582" s="1"/>
      <c r="L2582" s="5"/>
      <c r="M2582" s="5"/>
      <c r="N2582" s="26"/>
      <c r="O2582" s="1"/>
      <c r="P2582" s="1"/>
      <c r="Q2582" s="1"/>
      <c r="R2582" s="1"/>
      <c r="S2582" s="1"/>
      <c r="T2582" s="1"/>
      <c r="U2582" s="1"/>
      <c r="V2582" s="5"/>
      <c r="W2582" s="5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37" t="e">
        <f>BQ2582+BP2582+BO2582+BN2582+BM2582+#REF!+#REF!+BG2582+BF2582+#REF!+BC2582+#REF!+#REF!+AY2582+#REF!+#REF!+#REF!+#REF!+AS2582+#REF!+#REF!+#REF!+#REF!+AM2582+AK2582+#REF!+#REF!+#REF!+AF2582+AD2582+AC2582+AB2582+BL2582+AA2582+Z2582+Y2582+X2582+U2582+T2582+S2582+R2582+Q2582+P2582+O2582+N2582+M2582+L2582+K2582+J2582+I2582+H2582</f>
        <v>#REF!</v>
      </c>
    </row>
    <row r="2583" spans="1:70" hidden="1">
      <c r="A2583" s="6" t="s">
        <v>4088</v>
      </c>
      <c r="B2583" s="6" t="s">
        <v>4089</v>
      </c>
      <c r="C2583" s="6" t="s">
        <v>151</v>
      </c>
      <c r="D2583" s="6"/>
      <c r="E2583" s="6" t="s">
        <v>152</v>
      </c>
      <c r="F2583" s="6" t="s">
        <v>3812</v>
      </c>
      <c r="G2583" s="6"/>
      <c r="H2583" s="1"/>
      <c r="I2583" s="5"/>
      <c r="J2583" s="5"/>
      <c r="K2583" s="1"/>
      <c r="L2583" s="5"/>
      <c r="M2583" s="5"/>
      <c r="N2583" s="26"/>
      <c r="O2583" s="1"/>
      <c r="P2583" s="1"/>
      <c r="Q2583" s="1"/>
      <c r="R2583" s="1"/>
      <c r="S2583" s="1"/>
      <c r="T2583" s="1"/>
      <c r="U2583" s="1"/>
      <c r="V2583" s="5"/>
      <c r="W2583" s="5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37" t="e">
        <f>BQ2583+BP2583+BO2583+BN2583+BM2583+#REF!+#REF!+BG2583+BF2583+#REF!+BC2583+#REF!+#REF!+AY2583+#REF!+#REF!+#REF!+#REF!+AS2583+#REF!+#REF!+#REF!+#REF!+AM2583+AK2583+#REF!+#REF!+#REF!+AF2583+AD2583+AC2583+AB2583+BL2583+AA2583+Z2583+Y2583+X2583+U2583+T2583+S2583+R2583+Q2583+P2583+O2583+N2583+M2583+L2583+K2583+J2583+I2583+H2583</f>
        <v>#REF!</v>
      </c>
    </row>
    <row r="2584" spans="1:70" hidden="1">
      <c r="A2584" s="6" t="s">
        <v>4090</v>
      </c>
      <c r="B2584" s="6" t="s">
        <v>4091</v>
      </c>
      <c r="C2584" s="6" t="s">
        <v>151</v>
      </c>
      <c r="D2584" s="6"/>
      <c r="E2584" s="6" t="s">
        <v>152</v>
      </c>
      <c r="F2584" s="6" t="s">
        <v>3812</v>
      </c>
      <c r="G2584" s="6"/>
      <c r="H2584" s="1"/>
      <c r="I2584" s="5"/>
      <c r="J2584" s="5"/>
      <c r="K2584" s="1"/>
      <c r="L2584" s="5"/>
      <c r="M2584" s="5"/>
      <c r="N2584" s="26"/>
      <c r="O2584" s="1"/>
      <c r="P2584" s="1"/>
      <c r="Q2584" s="1"/>
      <c r="R2584" s="1"/>
      <c r="S2584" s="1"/>
      <c r="T2584" s="1"/>
      <c r="U2584" s="1"/>
      <c r="V2584" s="5"/>
      <c r="W2584" s="5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37" t="e">
        <f>BQ2584+BP2584+BO2584+BN2584+BM2584+#REF!+#REF!+BG2584+BF2584+#REF!+BC2584+#REF!+#REF!+AY2584+#REF!+#REF!+#REF!+#REF!+AS2584+#REF!+#REF!+#REF!+#REF!+AM2584+AK2584+#REF!+#REF!+#REF!+AF2584+AD2584+AC2584+AB2584+BL2584+AA2584+Z2584+Y2584+X2584+U2584+T2584+S2584+R2584+Q2584+P2584+O2584+N2584+M2584+L2584+K2584+J2584+I2584+H2584</f>
        <v>#REF!</v>
      </c>
    </row>
    <row r="2585" spans="1:70" hidden="1">
      <c r="A2585" s="6" t="s">
        <v>4092</v>
      </c>
      <c r="B2585" s="6" t="s">
        <v>4093</v>
      </c>
      <c r="C2585" s="6" t="s">
        <v>151</v>
      </c>
      <c r="D2585" s="6"/>
      <c r="E2585" s="6" t="s">
        <v>152</v>
      </c>
      <c r="F2585" s="6" t="s">
        <v>3812</v>
      </c>
      <c r="G2585" s="6"/>
      <c r="H2585" s="1"/>
      <c r="I2585" s="5"/>
      <c r="J2585" s="5"/>
      <c r="K2585" s="1"/>
      <c r="L2585" s="5"/>
      <c r="M2585" s="5"/>
      <c r="N2585" s="26"/>
      <c r="O2585" s="1"/>
      <c r="P2585" s="1"/>
      <c r="Q2585" s="1"/>
      <c r="R2585" s="1"/>
      <c r="S2585" s="1"/>
      <c r="T2585" s="1"/>
      <c r="U2585" s="1"/>
      <c r="V2585" s="5"/>
      <c r="W2585" s="5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37" t="e">
        <f>BQ2585+BP2585+BO2585+BN2585+BM2585+#REF!+#REF!+BG2585+BF2585+#REF!+BC2585+#REF!+#REF!+AY2585+#REF!+#REF!+#REF!+#REF!+AS2585+#REF!+#REF!+#REF!+#REF!+AM2585+AK2585+#REF!+#REF!+#REF!+AF2585+AD2585+AC2585+AB2585+BL2585+AA2585+Z2585+Y2585+X2585+U2585+T2585+S2585+R2585+Q2585+P2585+O2585+N2585+M2585+L2585+K2585+J2585+I2585+H2585</f>
        <v>#REF!</v>
      </c>
    </row>
    <row r="2586" spans="1:70" hidden="1">
      <c r="A2586" s="6" t="s">
        <v>4094</v>
      </c>
      <c r="B2586" s="6" t="s">
        <v>4095</v>
      </c>
      <c r="C2586" s="6" t="s">
        <v>151</v>
      </c>
      <c r="D2586" s="6"/>
      <c r="E2586" s="6" t="s">
        <v>152</v>
      </c>
      <c r="F2586" s="6" t="s">
        <v>3812</v>
      </c>
      <c r="G2586" s="6"/>
      <c r="H2586" s="1"/>
      <c r="I2586" s="5"/>
      <c r="J2586" s="5"/>
      <c r="K2586" s="1"/>
      <c r="L2586" s="5"/>
      <c r="M2586" s="5"/>
      <c r="N2586" s="26"/>
      <c r="O2586" s="1"/>
      <c r="P2586" s="1"/>
      <c r="Q2586" s="1"/>
      <c r="R2586" s="1"/>
      <c r="S2586" s="1"/>
      <c r="T2586" s="1"/>
      <c r="U2586" s="1"/>
      <c r="V2586" s="5"/>
      <c r="W2586" s="5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37" t="e">
        <f>BQ2586+BP2586+BO2586+BN2586+BM2586+#REF!+#REF!+BG2586+BF2586+#REF!+BC2586+#REF!+#REF!+AY2586+#REF!+#REF!+#REF!+#REF!+AS2586+#REF!+#REF!+#REF!+#REF!+AM2586+AK2586+#REF!+#REF!+#REF!+AF2586+AD2586+AC2586+AB2586+BL2586+AA2586+Z2586+Y2586+X2586+U2586+T2586+S2586+R2586+Q2586+P2586+O2586+N2586+M2586+L2586+K2586+J2586+I2586+H2586</f>
        <v>#REF!</v>
      </c>
    </row>
    <row r="2587" spans="1:70" hidden="1">
      <c r="A2587" s="6" t="s">
        <v>4096</v>
      </c>
      <c r="B2587" s="6" t="s">
        <v>4097</v>
      </c>
      <c r="C2587" s="6" t="s">
        <v>151</v>
      </c>
      <c r="D2587" s="6"/>
      <c r="E2587" s="6" t="s">
        <v>152</v>
      </c>
      <c r="F2587" s="6" t="s">
        <v>3812</v>
      </c>
      <c r="G2587" s="6"/>
      <c r="H2587" s="1"/>
      <c r="I2587" s="5"/>
      <c r="J2587" s="5"/>
      <c r="K2587" s="1"/>
      <c r="L2587" s="5"/>
      <c r="M2587" s="5"/>
      <c r="N2587" s="26"/>
      <c r="O2587" s="1"/>
      <c r="P2587" s="1"/>
      <c r="Q2587" s="1"/>
      <c r="R2587" s="1"/>
      <c r="S2587" s="1"/>
      <c r="T2587" s="1"/>
      <c r="U2587" s="1"/>
      <c r="V2587" s="5"/>
      <c r="W2587" s="5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37" t="e">
        <f>BQ2587+BP2587+BO2587+BN2587+BM2587+#REF!+#REF!+BG2587+BF2587+#REF!+BC2587+#REF!+#REF!+AY2587+#REF!+#REF!+#REF!+#REF!+AS2587+#REF!+#REF!+#REF!+#REF!+AM2587+AK2587+#REF!+#REF!+#REF!+AF2587+AD2587+AC2587+AB2587+BL2587+AA2587+Z2587+Y2587+X2587+U2587+T2587+S2587+R2587+Q2587+P2587+O2587+N2587+M2587+L2587+K2587+J2587+I2587+H2587</f>
        <v>#REF!</v>
      </c>
    </row>
    <row r="2588" spans="1:70" hidden="1">
      <c r="A2588" s="6" t="s">
        <v>6896</v>
      </c>
      <c r="B2588" s="6" t="s">
        <v>7957</v>
      </c>
      <c r="C2588" s="6" t="s">
        <v>151</v>
      </c>
      <c r="D2588" s="6"/>
      <c r="E2588" s="6" t="s">
        <v>8186</v>
      </c>
      <c r="F2588" s="6" t="s">
        <v>3812</v>
      </c>
      <c r="G2588" s="6"/>
      <c r="H2588" s="1"/>
      <c r="I2588" s="5"/>
      <c r="J2588" s="5"/>
      <c r="K2588" s="1"/>
      <c r="L2588" s="5"/>
      <c r="M2588" s="5"/>
      <c r="N2588" s="26"/>
      <c r="O2588" s="1"/>
      <c r="P2588" s="1"/>
      <c r="Q2588" s="1"/>
      <c r="R2588" s="1"/>
      <c r="S2588" s="1"/>
      <c r="T2588" s="1"/>
      <c r="U2588" s="1"/>
      <c r="V2588" s="5"/>
      <c r="W2588" s="5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37" t="e">
        <f>BQ2588+BP2588+BO2588+BN2588+BM2588+#REF!+#REF!+BG2588+BF2588+#REF!+BC2588+#REF!+#REF!+AY2588+#REF!+#REF!+#REF!+#REF!+AS2588+#REF!+#REF!+#REF!+#REF!+AM2588+AK2588+#REF!+#REF!+#REF!+AF2588+AD2588+AC2588+AB2588+BL2588+AA2588+Z2588+Y2588+X2588+U2588+T2588+S2588+R2588+Q2588+P2588+O2588+N2588+M2588+L2588+K2588+J2588+I2588+H2588</f>
        <v>#REF!</v>
      </c>
    </row>
    <row r="2589" spans="1:70" hidden="1">
      <c r="A2589" s="6" t="s">
        <v>4098</v>
      </c>
      <c r="B2589" s="6" t="s">
        <v>4099</v>
      </c>
      <c r="C2589" s="6" t="s">
        <v>151</v>
      </c>
      <c r="D2589" s="6"/>
      <c r="E2589" s="6" t="s">
        <v>152</v>
      </c>
      <c r="F2589" s="6" t="s">
        <v>3812</v>
      </c>
      <c r="G2589" s="6"/>
      <c r="H2589" s="1"/>
      <c r="I2589" s="5"/>
      <c r="J2589" s="5"/>
      <c r="K2589" s="1"/>
      <c r="L2589" s="5"/>
      <c r="M2589" s="5"/>
      <c r="N2589" s="26"/>
      <c r="O2589" s="1"/>
      <c r="P2589" s="1"/>
      <c r="Q2589" s="1"/>
      <c r="R2589" s="1"/>
      <c r="S2589" s="1"/>
      <c r="T2589" s="1"/>
      <c r="U2589" s="1"/>
      <c r="V2589" s="5"/>
      <c r="W2589" s="5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37" t="e">
        <f>BQ2589+BP2589+BO2589+BN2589+BM2589+#REF!+#REF!+BG2589+BF2589+#REF!+BC2589+#REF!+#REF!+AY2589+#REF!+#REF!+#REF!+#REF!+AS2589+#REF!+#REF!+#REF!+#REF!+AM2589+AK2589+#REF!+#REF!+#REF!+AF2589+AD2589+AC2589+AB2589+BL2589+AA2589+Z2589+Y2589+X2589+U2589+T2589+S2589+R2589+Q2589+P2589+O2589+N2589+M2589+L2589+K2589+J2589+I2589+H2589</f>
        <v>#REF!</v>
      </c>
    </row>
    <row r="2590" spans="1:70" hidden="1">
      <c r="A2590" s="6" t="s">
        <v>4100</v>
      </c>
      <c r="B2590" s="6" t="s">
        <v>4101</v>
      </c>
      <c r="C2590" s="6" t="s">
        <v>151</v>
      </c>
      <c r="D2590" s="6"/>
      <c r="E2590" s="6" t="s">
        <v>152</v>
      </c>
      <c r="F2590" s="6" t="s">
        <v>3812</v>
      </c>
      <c r="G2590" s="6"/>
      <c r="H2590" s="1"/>
      <c r="I2590" s="5"/>
      <c r="J2590" s="5"/>
      <c r="K2590" s="1"/>
      <c r="L2590" s="5"/>
      <c r="M2590" s="5"/>
      <c r="N2590" s="26"/>
      <c r="O2590" s="1"/>
      <c r="P2590" s="1"/>
      <c r="Q2590" s="1"/>
      <c r="R2590" s="1"/>
      <c r="S2590" s="1"/>
      <c r="T2590" s="1"/>
      <c r="U2590" s="1"/>
      <c r="V2590" s="5"/>
      <c r="W2590" s="5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37" t="e">
        <f>BQ2590+BP2590+BO2590+BN2590+BM2590+#REF!+#REF!+BG2590+BF2590+#REF!+BC2590+#REF!+#REF!+AY2590+#REF!+#REF!+#REF!+#REF!+AS2590+#REF!+#REF!+#REF!+#REF!+AM2590+AK2590+#REF!+#REF!+#REF!+AF2590+AD2590+AC2590+AB2590+BL2590+AA2590+Z2590+Y2590+X2590+U2590+T2590+S2590+R2590+Q2590+P2590+O2590+N2590+M2590+L2590+K2590+J2590+I2590+H2590</f>
        <v>#REF!</v>
      </c>
    </row>
    <row r="2591" spans="1:70" hidden="1">
      <c r="A2591" s="6" t="s">
        <v>3905</v>
      </c>
      <c r="B2591" s="6" t="s">
        <v>3906</v>
      </c>
      <c r="C2591" s="6" t="s">
        <v>7</v>
      </c>
      <c r="D2591" s="6" t="s">
        <v>67</v>
      </c>
      <c r="E2591" s="6" t="s">
        <v>67</v>
      </c>
      <c r="F2591" s="6" t="s">
        <v>3812</v>
      </c>
      <c r="G2591" s="6"/>
      <c r="H2591" s="1"/>
      <c r="I2591" s="5"/>
      <c r="J2591" s="5"/>
      <c r="K2591" s="1"/>
      <c r="L2591" s="5"/>
      <c r="M2591" s="5"/>
      <c r="N2591" s="26"/>
      <c r="O2591" s="1"/>
      <c r="P2591" s="1"/>
      <c r="Q2591" s="1"/>
      <c r="R2591" s="1"/>
      <c r="S2591" s="1"/>
      <c r="T2591" s="1"/>
      <c r="U2591" s="1"/>
      <c r="V2591" s="5"/>
      <c r="W2591" s="5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37" t="e">
        <f>BQ2591+BP2591+BO2591+BN2591+BM2591+#REF!+#REF!+BG2591+BF2591+#REF!+BC2591+#REF!+#REF!+AY2591+#REF!+#REF!+#REF!+#REF!+AS2591+#REF!+#REF!+#REF!+#REF!+AM2591+AK2591+#REF!+#REF!+#REF!+AF2591+AD2591+AC2591+AB2591+BL2591+AA2591+Z2591+Y2591+X2591+U2591+T2591+S2591+R2591+Q2591+P2591+O2591+N2591+M2591+L2591+K2591+J2591+I2591+H2591</f>
        <v>#REF!</v>
      </c>
    </row>
    <row r="2592" spans="1:70" hidden="1">
      <c r="A2592" s="6" t="s">
        <v>4102</v>
      </c>
      <c r="B2592" s="6" t="s">
        <v>4103</v>
      </c>
      <c r="C2592" s="6" t="s">
        <v>151</v>
      </c>
      <c r="D2592" s="6"/>
      <c r="E2592" s="6" t="s">
        <v>152</v>
      </c>
      <c r="F2592" s="6" t="s">
        <v>3812</v>
      </c>
      <c r="G2592" s="6"/>
      <c r="H2592" s="1"/>
      <c r="I2592" s="5"/>
      <c r="J2592" s="5"/>
      <c r="K2592" s="1"/>
      <c r="L2592" s="5"/>
      <c r="M2592" s="5"/>
      <c r="N2592" s="26"/>
      <c r="O2592" s="1"/>
      <c r="P2592" s="1"/>
      <c r="Q2592" s="1"/>
      <c r="R2592" s="1"/>
      <c r="S2592" s="1"/>
      <c r="T2592" s="1"/>
      <c r="U2592" s="1"/>
      <c r="V2592" s="5"/>
      <c r="W2592" s="5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37" t="e">
        <f>BQ2592+BP2592+BO2592+BN2592+BM2592+#REF!+#REF!+BG2592+BF2592+#REF!+BC2592+#REF!+#REF!+AY2592+#REF!+#REF!+#REF!+#REF!+AS2592+#REF!+#REF!+#REF!+#REF!+AM2592+AK2592+#REF!+#REF!+#REF!+AF2592+AD2592+AC2592+AB2592+BL2592+AA2592+Z2592+Y2592+X2592+U2592+T2592+S2592+R2592+Q2592+P2592+O2592+N2592+M2592+L2592+K2592+J2592+I2592+H2592</f>
        <v>#REF!</v>
      </c>
    </row>
    <row r="2593" spans="1:70" hidden="1">
      <c r="A2593" s="6" t="s">
        <v>4104</v>
      </c>
      <c r="B2593" s="6" t="s">
        <v>4105</v>
      </c>
      <c r="C2593" s="6" t="s">
        <v>151</v>
      </c>
      <c r="D2593" s="6"/>
      <c r="E2593" s="6" t="s">
        <v>152</v>
      </c>
      <c r="F2593" s="6" t="s">
        <v>3812</v>
      </c>
      <c r="G2593" s="6"/>
      <c r="H2593" s="1"/>
      <c r="I2593" s="5"/>
      <c r="J2593" s="5"/>
      <c r="K2593" s="1"/>
      <c r="L2593" s="5"/>
      <c r="M2593" s="5"/>
      <c r="N2593" s="26"/>
      <c r="O2593" s="1"/>
      <c r="P2593" s="1"/>
      <c r="Q2593" s="1"/>
      <c r="R2593" s="1"/>
      <c r="S2593" s="1"/>
      <c r="T2593" s="1"/>
      <c r="U2593" s="1"/>
      <c r="V2593" s="5"/>
      <c r="W2593" s="5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37" t="e">
        <f>BQ2593+BP2593+BO2593+BN2593+BM2593+#REF!+#REF!+BG2593+BF2593+#REF!+BC2593+#REF!+#REF!+AY2593+#REF!+#REF!+#REF!+#REF!+AS2593+#REF!+#REF!+#REF!+#REF!+AM2593+AK2593+#REF!+#REF!+#REF!+AF2593+AD2593+AC2593+AB2593+BL2593+AA2593+Z2593+Y2593+X2593+U2593+T2593+S2593+R2593+Q2593+P2593+O2593+N2593+M2593+L2593+K2593+J2593+I2593+H2593</f>
        <v>#REF!</v>
      </c>
    </row>
    <row r="2594" spans="1:70" hidden="1">
      <c r="A2594" s="6" t="s">
        <v>4106</v>
      </c>
      <c r="B2594" s="6" t="s">
        <v>4107</v>
      </c>
      <c r="C2594" s="6" t="s">
        <v>151</v>
      </c>
      <c r="D2594" s="6"/>
      <c r="E2594" s="6" t="s">
        <v>152</v>
      </c>
      <c r="F2594" s="6" t="s">
        <v>3812</v>
      </c>
      <c r="G2594" s="6"/>
      <c r="H2594" s="1"/>
      <c r="I2594" s="5"/>
      <c r="J2594" s="5"/>
      <c r="K2594" s="1"/>
      <c r="L2594" s="5"/>
      <c r="M2594" s="5"/>
      <c r="N2594" s="26"/>
      <c r="O2594" s="1"/>
      <c r="P2594" s="1"/>
      <c r="Q2594" s="1"/>
      <c r="R2594" s="1"/>
      <c r="S2594" s="1"/>
      <c r="T2594" s="1"/>
      <c r="U2594" s="1"/>
      <c r="V2594" s="5"/>
      <c r="W2594" s="5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37" t="e">
        <f>BQ2594+BP2594+BO2594+BN2594+BM2594+#REF!+#REF!+BG2594+BF2594+#REF!+BC2594+#REF!+#REF!+AY2594+#REF!+#REF!+#REF!+#REF!+AS2594+#REF!+#REF!+#REF!+#REF!+AM2594+AK2594+#REF!+#REF!+#REF!+AF2594+AD2594+AC2594+AB2594+BL2594+AA2594+Z2594+Y2594+X2594+U2594+T2594+S2594+R2594+Q2594+P2594+O2594+N2594+M2594+L2594+K2594+J2594+I2594+H2594</f>
        <v>#REF!</v>
      </c>
    </row>
    <row r="2595" spans="1:70" hidden="1">
      <c r="A2595" s="6" t="s">
        <v>3907</v>
      </c>
      <c r="B2595" s="6" t="s">
        <v>3908</v>
      </c>
      <c r="C2595" s="6" t="s">
        <v>7</v>
      </c>
      <c r="D2595" s="6" t="s">
        <v>18</v>
      </c>
      <c r="E2595" s="6" t="s">
        <v>13</v>
      </c>
      <c r="F2595" s="6" t="s">
        <v>3812</v>
      </c>
      <c r="G2595" s="6"/>
      <c r="H2595" s="1"/>
      <c r="I2595" s="5"/>
      <c r="J2595" s="5"/>
      <c r="K2595" s="1"/>
      <c r="L2595" s="5"/>
      <c r="M2595" s="5"/>
      <c r="N2595" s="26"/>
      <c r="O2595" s="1"/>
      <c r="P2595" s="1"/>
      <c r="Q2595" s="1"/>
      <c r="R2595" s="1"/>
      <c r="S2595" s="1"/>
      <c r="T2595" s="1"/>
      <c r="U2595" s="1"/>
      <c r="V2595" s="5"/>
      <c r="W2595" s="5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37" t="e">
        <f>BQ2595+BP2595+BO2595+BN2595+BM2595+#REF!+#REF!+BG2595+BF2595+#REF!+BC2595+#REF!+#REF!+AY2595+#REF!+#REF!+#REF!+#REF!+AS2595+#REF!+#REF!+#REF!+#REF!+AM2595+AK2595+#REF!+#REF!+#REF!+AF2595+AD2595+AC2595+AB2595+BL2595+AA2595+Z2595+Y2595+X2595+U2595+T2595+S2595+R2595+Q2595+P2595+O2595+N2595+M2595+L2595+K2595+J2595+I2595+H2595</f>
        <v>#REF!</v>
      </c>
    </row>
    <row r="2596" spans="1:70" hidden="1">
      <c r="A2596" s="6" t="s">
        <v>4108</v>
      </c>
      <c r="B2596" s="6" t="s">
        <v>4109</v>
      </c>
      <c r="C2596" s="6" t="s">
        <v>151</v>
      </c>
      <c r="D2596" s="6"/>
      <c r="E2596" s="6" t="s">
        <v>152</v>
      </c>
      <c r="F2596" s="6" t="s">
        <v>3812</v>
      </c>
      <c r="G2596" s="6"/>
      <c r="H2596" s="1"/>
      <c r="I2596" s="5"/>
      <c r="J2596" s="5"/>
      <c r="K2596" s="1"/>
      <c r="L2596" s="5"/>
      <c r="M2596" s="5"/>
      <c r="N2596" s="26"/>
      <c r="O2596" s="1"/>
      <c r="P2596" s="1"/>
      <c r="Q2596" s="1"/>
      <c r="R2596" s="1"/>
      <c r="S2596" s="1"/>
      <c r="T2596" s="1"/>
      <c r="U2596" s="1"/>
      <c r="V2596" s="5"/>
      <c r="W2596" s="5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37" t="e">
        <f>BQ2596+BP2596+BO2596+BN2596+BM2596+#REF!+#REF!+BG2596+BF2596+#REF!+BC2596+#REF!+#REF!+AY2596+#REF!+#REF!+#REF!+#REF!+AS2596+#REF!+#REF!+#REF!+#REF!+AM2596+AK2596+#REF!+#REF!+#REF!+AF2596+AD2596+AC2596+AB2596+BL2596+AA2596+Z2596+Y2596+X2596+U2596+T2596+S2596+R2596+Q2596+P2596+O2596+N2596+M2596+L2596+K2596+J2596+I2596+H2596</f>
        <v>#REF!</v>
      </c>
    </row>
    <row r="2597" spans="1:70" hidden="1">
      <c r="A2597" s="6" t="s">
        <v>4110</v>
      </c>
      <c r="B2597" s="6" t="s">
        <v>4111</v>
      </c>
      <c r="C2597" s="6" t="s">
        <v>151</v>
      </c>
      <c r="D2597" s="6"/>
      <c r="E2597" s="6" t="s">
        <v>152</v>
      </c>
      <c r="F2597" s="6" t="s">
        <v>3812</v>
      </c>
      <c r="G2597" s="6"/>
      <c r="H2597" s="1"/>
      <c r="I2597" s="5"/>
      <c r="J2597" s="5"/>
      <c r="K2597" s="1"/>
      <c r="L2597" s="5"/>
      <c r="M2597" s="5"/>
      <c r="N2597" s="26"/>
      <c r="O2597" s="1"/>
      <c r="P2597" s="1"/>
      <c r="Q2597" s="1"/>
      <c r="R2597" s="1"/>
      <c r="S2597" s="1"/>
      <c r="T2597" s="1"/>
      <c r="U2597" s="1"/>
      <c r="V2597" s="5"/>
      <c r="W2597" s="5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37" t="e">
        <f>BQ2597+BP2597+BO2597+BN2597+BM2597+#REF!+#REF!+BG2597+BF2597+#REF!+BC2597+#REF!+#REF!+AY2597+#REF!+#REF!+#REF!+#REF!+AS2597+#REF!+#REF!+#REF!+#REF!+AM2597+AK2597+#REF!+#REF!+#REF!+AF2597+AD2597+AC2597+AB2597+BL2597+AA2597+Z2597+Y2597+X2597+U2597+T2597+S2597+R2597+Q2597+P2597+O2597+N2597+M2597+L2597+K2597+J2597+I2597+H2597</f>
        <v>#REF!</v>
      </c>
    </row>
    <row r="2598" spans="1:70" hidden="1">
      <c r="A2598" s="6" t="s">
        <v>4112</v>
      </c>
      <c r="B2598" s="6" t="s">
        <v>4113</v>
      </c>
      <c r="C2598" s="6" t="s">
        <v>151</v>
      </c>
      <c r="D2598" s="6"/>
      <c r="E2598" s="6" t="s">
        <v>152</v>
      </c>
      <c r="F2598" s="6" t="s">
        <v>3812</v>
      </c>
      <c r="G2598" s="6"/>
      <c r="H2598" s="1"/>
      <c r="I2598" s="5"/>
      <c r="J2598" s="5"/>
      <c r="K2598" s="1"/>
      <c r="L2598" s="5"/>
      <c r="M2598" s="5"/>
      <c r="N2598" s="26"/>
      <c r="O2598" s="1"/>
      <c r="P2598" s="1"/>
      <c r="Q2598" s="1"/>
      <c r="R2598" s="1"/>
      <c r="S2598" s="1"/>
      <c r="T2598" s="1"/>
      <c r="U2598" s="1"/>
      <c r="V2598" s="5"/>
      <c r="W2598" s="5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37" t="e">
        <f>BQ2598+BP2598+BO2598+BN2598+BM2598+#REF!+#REF!+BG2598+BF2598+#REF!+BC2598+#REF!+#REF!+AY2598+#REF!+#REF!+#REF!+#REF!+AS2598+#REF!+#REF!+#REF!+#REF!+AM2598+AK2598+#REF!+#REF!+#REF!+AF2598+AD2598+AC2598+AB2598+BL2598+AA2598+Z2598+Y2598+X2598+U2598+T2598+S2598+R2598+Q2598+P2598+O2598+N2598+M2598+L2598+K2598+J2598+I2598+H2598</f>
        <v>#REF!</v>
      </c>
    </row>
    <row r="2599" spans="1:70" hidden="1">
      <c r="A2599" s="6" t="s">
        <v>4114</v>
      </c>
      <c r="B2599" s="6" t="s">
        <v>4115</v>
      </c>
      <c r="C2599" s="6" t="s">
        <v>151</v>
      </c>
      <c r="D2599" s="6"/>
      <c r="E2599" s="6" t="s">
        <v>152</v>
      </c>
      <c r="F2599" s="6" t="s">
        <v>3812</v>
      </c>
      <c r="G2599" s="6"/>
      <c r="H2599" s="1"/>
      <c r="I2599" s="5"/>
      <c r="J2599" s="5"/>
      <c r="K2599" s="1"/>
      <c r="L2599" s="5"/>
      <c r="M2599" s="5"/>
      <c r="N2599" s="26"/>
      <c r="O2599" s="1"/>
      <c r="P2599" s="1"/>
      <c r="Q2599" s="1"/>
      <c r="R2599" s="1"/>
      <c r="S2599" s="1"/>
      <c r="T2599" s="1"/>
      <c r="U2599" s="1"/>
      <c r="V2599" s="5"/>
      <c r="W2599" s="5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37" t="e">
        <f>BQ2599+BP2599+BO2599+BN2599+BM2599+#REF!+#REF!+BG2599+BF2599+#REF!+BC2599+#REF!+#REF!+AY2599+#REF!+#REF!+#REF!+#REF!+AS2599+#REF!+#REF!+#REF!+#REF!+AM2599+AK2599+#REF!+#REF!+#REF!+AF2599+AD2599+AC2599+AB2599+BL2599+AA2599+Z2599+Y2599+X2599+U2599+T2599+S2599+R2599+Q2599+P2599+O2599+N2599+M2599+L2599+K2599+J2599+I2599+H2599</f>
        <v>#REF!</v>
      </c>
    </row>
    <row r="2600" spans="1:70" hidden="1">
      <c r="A2600" s="6" t="s">
        <v>4116</v>
      </c>
      <c r="B2600" s="6" t="s">
        <v>4117</v>
      </c>
      <c r="C2600" s="6" t="s">
        <v>151</v>
      </c>
      <c r="D2600" s="6"/>
      <c r="E2600" s="6" t="s">
        <v>152</v>
      </c>
      <c r="F2600" s="6" t="s">
        <v>3812</v>
      </c>
      <c r="G2600" s="6"/>
      <c r="H2600" s="1"/>
      <c r="I2600" s="5"/>
      <c r="J2600" s="5"/>
      <c r="K2600" s="1"/>
      <c r="L2600" s="5"/>
      <c r="M2600" s="5"/>
      <c r="N2600" s="26"/>
      <c r="O2600" s="1"/>
      <c r="P2600" s="1"/>
      <c r="Q2600" s="1"/>
      <c r="R2600" s="1"/>
      <c r="S2600" s="1"/>
      <c r="T2600" s="1"/>
      <c r="U2600" s="1"/>
      <c r="V2600" s="5"/>
      <c r="W2600" s="5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37" t="e">
        <f>BQ2600+BP2600+BO2600+BN2600+BM2600+#REF!+#REF!+BG2600+BF2600+#REF!+BC2600+#REF!+#REF!+AY2600+#REF!+#REF!+#REF!+#REF!+AS2600+#REF!+#REF!+#REF!+#REF!+AM2600+AK2600+#REF!+#REF!+#REF!+AF2600+AD2600+AC2600+AB2600+BL2600+AA2600+Z2600+Y2600+X2600+U2600+T2600+S2600+R2600+Q2600+P2600+O2600+N2600+M2600+L2600+K2600+J2600+I2600+H2600</f>
        <v>#REF!</v>
      </c>
    </row>
    <row r="2601" spans="1:70" hidden="1">
      <c r="A2601" s="6" t="s">
        <v>4118</v>
      </c>
      <c r="B2601" s="6" t="s">
        <v>4119</v>
      </c>
      <c r="C2601" s="6" t="s">
        <v>151</v>
      </c>
      <c r="D2601" s="6"/>
      <c r="E2601" s="6" t="s">
        <v>152</v>
      </c>
      <c r="F2601" s="6" t="s">
        <v>3812</v>
      </c>
      <c r="G2601" s="6"/>
      <c r="H2601" s="1"/>
      <c r="I2601" s="5"/>
      <c r="J2601" s="5"/>
      <c r="K2601" s="1"/>
      <c r="L2601" s="5"/>
      <c r="M2601" s="5"/>
      <c r="N2601" s="26"/>
      <c r="O2601" s="1"/>
      <c r="P2601" s="1"/>
      <c r="Q2601" s="1"/>
      <c r="R2601" s="1"/>
      <c r="S2601" s="1"/>
      <c r="T2601" s="1"/>
      <c r="U2601" s="1"/>
      <c r="V2601" s="5"/>
      <c r="W2601" s="5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37" t="e">
        <f>BQ2601+BP2601+BO2601+BN2601+BM2601+#REF!+#REF!+BG2601+BF2601+#REF!+BC2601+#REF!+#REF!+AY2601+#REF!+#REF!+#REF!+#REF!+AS2601+#REF!+#REF!+#REF!+#REF!+AM2601+AK2601+#REF!+#REF!+#REF!+AF2601+AD2601+AC2601+AB2601+BL2601+AA2601+Z2601+Y2601+X2601+U2601+T2601+S2601+R2601+Q2601+P2601+O2601+N2601+M2601+L2601+K2601+J2601+I2601+H2601</f>
        <v>#REF!</v>
      </c>
    </row>
    <row r="2602" spans="1:70" hidden="1">
      <c r="A2602" s="6" t="s">
        <v>3909</v>
      </c>
      <c r="B2602" s="6" t="s">
        <v>3910</v>
      </c>
      <c r="C2602" s="6" t="s">
        <v>7</v>
      </c>
      <c r="D2602" s="6" t="s">
        <v>67</v>
      </c>
      <c r="E2602" s="6" t="s">
        <v>67</v>
      </c>
      <c r="F2602" s="6" t="s">
        <v>3812</v>
      </c>
      <c r="G2602" s="6"/>
      <c r="H2602" s="1"/>
      <c r="I2602" s="5"/>
      <c r="J2602" s="5"/>
      <c r="K2602" s="1"/>
      <c r="L2602" s="5"/>
      <c r="M2602" s="5"/>
      <c r="N2602" s="26"/>
      <c r="O2602" s="1"/>
      <c r="P2602" s="1"/>
      <c r="Q2602" s="1"/>
      <c r="R2602" s="1"/>
      <c r="S2602" s="1"/>
      <c r="T2602" s="1"/>
      <c r="U2602" s="1"/>
      <c r="V2602" s="5"/>
      <c r="W2602" s="5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37" t="e">
        <f>BQ2602+BP2602+BO2602+BN2602+BM2602+#REF!+#REF!+BG2602+BF2602+#REF!+BC2602+#REF!+#REF!+AY2602+#REF!+#REF!+#REF!+#REF!+AS2602+#REF!+#REF!+#REF!+#REF!+AM2602+AK2602+#REF!+#REF!+#REF!+AF2602+AD2602+AC2602+AB2602+BL2602+AA2602+Z2602+Y2602+X2602+U2602+T2602+S2602+R2602+Q2602+P2602+O2602+N2602+M2602+L2602+K2602+J2602+I2602+H2602</f>
        <v>#REF!</v>
      </c>
    </row>
    <row r="2603" spans="1:70" hidden="1">
      <c r="A2603" s="6" t="s">
        <v>4120</v>
      </c>
      <c r="B2603" s="6" t="s">
        <v>4121</v>
      </c>
      <c r="C2603" s="6" t="s">
        <v>151</v>
      </c>
      <c r="D2603" s="6"/>
      <c r="E2603" s="6" t="s">
        <v>152</v>
      </c>
      <c r="F2603" s="6" t="s">
        <v>3812</v>
      </c>
      <c r="G2603" s="6"/>
      <c r="H2603" s="1"/>
      <c r="I2603" s="5"/>
      <c r="J2603" s="5"/>
      <c r="K2603" s="1"/>
      <c r="L2603" s="5"/>
      <c r="M2603" s="5"/>
      <c r="N2603" s="26"/>
      <c r="O2603" s="1"/>
      <c r="P2603" s="1"/>
      <c r="Q2603" s="1"/>
      <c r="R2603" s="1"/>
      <c r="S2603" s="1"/>
      <c r="T2603" s="1"/>
      <c r="U2603" s="1"/>
      <c r="V2603" s="5"/>
      <c r="W2603" s="5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37" t="e">
        <f>BQ2603+BP2603+BO2603+BN2603+BM2603+#REF!+#REF!+BG2603+BF2603+#REF!+BC2603+#REF!+#REF!+AY2603+#REF!+#REF!+#REF!+#REF!+AS2603+#REF!+#REF!+#REF!+#REF!+AM2603+AK2603+#REF!+#REF!+#REF!+AF2603+AD2603+AC2603+AB2603+BL2603+AA2603+Z2603+Y2603+X2603+U2603+T2603+S2603+R2603+Q2603+P2603+O2603+N2603+M2603+L2603+K2603+J2603+I2603+H2603</f>
        <v>#REF!</v>
      </c>
    </row>
    <row r="2604" spans="1:70" hidden="1">
      <c r="A2604" s="6" t="s">
        <v>3911</v>
      </c>
      <c r="B2604" s="6" t="s">
        <v>3912</v>
      </c>
      <c r="C2604" s="6" t="s">
        <v>7</v>
      </c>
      <c r="D2604" s="6" t="s">
        <v>18</v>
      </c>
      <c r="E2604" s="6" t="s">
        <v>21</v>
      </c>
      <c r="F2604" s="6" t="s">
        <v>3812</v>
      </c>
      <c r="G2604" s="6"/>
      <c r="H2604" s="1"/>
      <c r="I2604" s="5"/>
      <c r="J2604" s="5"/>
      <c r="K2604" s="1"/>
      <c r="L2604" s="5"/>
      <c r="M2604" s="5"/>
      <c r="N2604" s="26"/>
      <c r="O2604" s="1"/>
      <c r="P2604" s="1"/>
      <c r="Q2604" s="1"/>
      <c r="R2604" s="1"/>
      <c r="S2604" s="1"/>
      <c r="T2604" s="1"/>
      <c r="U2604" s="1"/>
      <c r="V2604" s="5"/>
      <c r="W2604" s="5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37" t="e">
        <f>BQ2604+BP2604+BO2604+BN2604+BM2604+#REF!+#REF!+BG2604+BF2604+#REF!+BC2604+#REF!+#REF!+AY2604+#REF!+#REF!+#REF!+#REF!+AS2604+#REF!+#REF!+#REF!+#REF!+AM2604+AK2604+#REF!+#REF!+#REF!+AF2604+AD2604+AC2604+AB2604+BL2604+AA2604+Z2604+Y2604+X2604+U2604+T2604+S2604+R2604+Q2604+P2604+O2604+N2604+M2604+L2604+K2604+J2604+I2604+H2604</f>
        <v>#REF!</v>
      </c>
    </row>
    <row r="2605" spans="1:70" hidden="1">
      <c r="A2605" s="6" t="s">
        <v>4122</v>
      </c>
      <c r="B2605" s="6" t="s">
        <v>4123</v>
      </c>
      <c r="C2605" s="6" t="s">
        <v>151</v>
      </c>
      <c r="D2605" s="6"/>
      <c r="E2605" s="6" t="s">
        <v>152</v>
      </c>
      <c r="F2605" s="6" t="s">
        <v>3812</v>
      </c>
      <c r="G2605" s="6"/>
      <c r="H2605" s="1"/>
      <c r="I2605" s="5"/>
      <c r="J2605" s="5"/>
      <c r="K2605" s="1"/>
      <c r="L2605" s="5"/>
      <c r="M2605" s="5"/>
      <c r="N2605" s="26"/>
      <c r="O2605" s="1"/>
      <c r="P2605" s="1"/>
      <c r="Q2605" s="1"/>
      <c r="R2605" s="1"/>
      <c r="S2605" s="1"/>
      <c r="T2605" s="1"/>
      <c r="U2605" s="1"/>
      <c r="V2605" s="5"/>
      <c r="W2605" s="5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37" t="e">
        <f>BQ2605+BP2605+BO2605+BN2605+BM2605+#REF!+#REF!+BG2605+BF2605+#REF!+BC2605+#REF!+#REF!+AY2605+#REF!+#REF!+#REF!+#REF!+AS2605+#REF!+#REF!+#REF!+#REF!+AM2605+AK2605+#REF!+#REF!+#REF!+AF2605+AD2605+AC2605+AB2605+BL2605+AA2605+Z2605+Y2605+X2605+U2605+T2605+S2605+R2605+Q2605+P2605+O2605+N2605+M2605+L2605+K2605+J2605+I2605+H2605</f>
        <v>#REF!</v>
      </c>
    </row>
    <row r="2606" spans="1:70" hidden="1">
      <c r="A2606" s="6" t="s">
        <v>4124</v>
      </c>
      <c r="B2606" s="6" t="s">
        <v>4125</v>
      </c>
      <c r="C2606" s="6" t="s">
        <v>151</v>
      </c>
      <c r="D2606" s="6"/>
      <c r="E2606" s="6" t="s">
        <v>152</v>
      </c>
      <c r="F2606" s="6" t="s">
        <v>3812</v>
      </c>
      <c r="G2606" s="6"/>
      <c r="H2606" s="1"/>
      <c r="I2606" s="5"/>
      <c r="J2606" s="5"/>
      <c r="K2606" s="1"/>
      <c r="L2606" s="5"/>
      <c r="M2606" s="5"/>
      <c r="N2606" s="26"/>
      <c r="O2606" s="1"/>
      <c r="P2606" s="1"/>
      <c r="Q2606" s="1"/>
      <c r="R2606" s="1"/>
      <c r="S2606" s="1"/>
      <c r="T2606" s="1"/>
      <c r="U2606" s="1"/>
      <c r="V2606" s="5"/>
      <c r="W2606" s="5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37" t="e">
        <f>BQ2606+BP2606+BO2606+BN2606+BM2606+#REF!+#REF!+BG2606+BF2606+#REF!+BC2606+#REF!+#REF!+AY2606+#REF!+#REF!+#REF!+#REF!+AS2606+#REF!+#REF!+#REF!+#REF!+AM2606+AK2606+#REF!+#REF!+#REF!+AF2606+AD2606+AC2606+AB2606+BL2606+AA2606+Z2606+Y2606+X2606+U2606+T2606+S2606+R2606+Q2606+P2606+O2606+N2606+M2606+L2606+K2606+J2606+I2606+H2606</f>
        <v>#REF!</v>
      </c>
    </row>
    <row r="2607" spans="1:70" hidden="1">
      <c r="A2607" s="6" t="s">
        <v>6897</v>
      </c>
      <c r="B2607" s="6" t="s">
        <v>7958</v>
      </c>
      <c r="C2607" s="6" t="s">
        <v>151</v>
      </c>
      <c r="D2607" s="6"/>
      <c r="E2607" s="6" t="s">
        <v>8192</v>
      </c>
      <c r="F2607" s="6" t="s">
        <v>3812</v>
      </c>
      <c r="G2607" s="6"/>
      <c r="H2607" s="1"/>
      <c r="I2607" s="5"/>
      <c r="J2607" s="5"/>
      <c r="K2607" s="1"/>
      <c r="L2607" s="5"/>
      <c r="M2607" s="5"/>
      <c r="N2607" s="26"/>
      <c r="O2607" s="1"/>
      <c r="P2607" s="1"/>
      <c r="Q2607" s="1"/>
      <c r="R2607" s="1"/>
      <c r="S2607" s="1"/>
      <c r="T2607" s="1"/>
      <c r="U2607" s="1"/>
      <c r="V2607" s="5"/>
      <c r="W2607" s="5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37" t="e">
        <f>BQ2607+BP2607+BO2607+BN2607+BM2607+#REF!+#REF!+BG2607+BF2607+#REF!+BC2607+#REF!+#REF!+AY2607+#REF!+#REF!+#REF!+#REF!+AS2607+#REF!+#REF!+#REF!+#REF!+AM2607+AK2607+#REF!+#REF!+#REF!+AF2607+AD2607+AC2607+AB2607+BL2607+AA2607+Z2607+Y2607+X2607+U2607+T2607+S2607+R2607+Q2607+P2607+O2607+N2607+M2607+L2607+K2607+J2607+I2607+H2607</f>
        <v>#REF!</v>
      </c>
    </row>
    <row r="2608" spans="1:70" hidden="1">
      <c r="A2608" s="6" t="s">
        <v>3913</v>
      </c>
      <c r="B2608" s="6" t="s">
        <v>3914</v>
      </c>
      <c r="C2608" s="6" t="s">
        <v>7</v>
      </c>
      <c r="D2608" s="6" t="s">
        <v>8180</v>
      </c>
      <c r="E2608" s="6" t="s">
        <v>21</v>
      </c>
      <c r="F2608" s="6" t="s">
        <v>3812</v>
      </c>
      <c r="G2608" s="6"/>
      <c r="H2608" s="1"/>
      <c r="I2608" s="5"/>
      <c r="J2608" s="5"/>
      <c r="K2608" s="1"/>
      <c r="L2608" s="5"/>
      <c r="M2608" s="5"/>
      <c r="N2608" s="26"/>
      <c r="O2608" s="1"/>
      <c r="P2608" s="1"/>
      <c r="Q2608" s="1"/>
      <c r="R2608" s="1"/>
      <c r="S2608" s="1"/>
      <c r="T2608" s="1"/>
      <c r="U2608" s="1"/>
      <c r="V2608" s="5"/>
      <c r="W2608" s="5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37" t="e">
        <f>BQ2608+BP2608+BO2608+BN2608+BM2608+#REF!+#REF!+BG2608+BF2608+#REF!+BC2608+#REF!+#REF!+AY2608+#REF!+#REF!+#REF!+#REF!+AS2608+#REF!+#REF!+#REF!+#REF!+AM2608+AK2608+#REF!+#REF!+#REF!+AF2608+AD2608+AC2608+AB2608+BL2608+AA2608+Z2608+Y2608+X2608+U2608+T2608+S2608+R2608+Q2608+P2608+O2608+N2608+M2608+L2608+K2608+J2608+I2608+H2608</f>
        <v>#REF!</v>
      </c>
    </row>
    <row r="2609" spans="1:70" hidden="1">
      <c r="A2609" s="6" t="s">
        <v>3915</v>
      </c>
      <c r="B2609" s="6" t="s">
        <v>3916</v>
      </c>
      <c r="C2609" s="6" t="s">
        <v>7</v>
      </c>
      <c r="D2609" s="6" t="s">
        <v>18</v>
      </c>
      <c r="E2609" s="6" t="s">
        <v>21</v>
      </c>
      <c r="F2609" s="6" t="s">
        <v>3812</v>
      </c>
      <c r="G2609" s="6"/>
      <c r="H2609" s="1"/>
      <c r="I2609" s="5"/>
      <c r="J2609" s="5"/>
      <c r="K2609" s="1"/>
      <c r="L2609" s="5"/>
      <c r="M2609" s="5"/>
      <c r="N2609" s="26"/>
      <c r="O2609" s="1"/>
      <c r="P2609" s="1"/>
      <c r="Q2609" s="1"/>
      <c r="R2609" s="1"/>
      <c r="S2609" s="1"/>
      <c r="T2609" s="1"/>
      <c r="U2609" s="1"/>
      <c r="V2609" s="5"/>
      <c r="W2609" s="5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37" t="e">
        <f>BQ2609+BP2609+BO2609+BN2609+BM2609+#REF!+#REF!+BG2609+BF2609+#REF!+BC2609+#REF!+#REF!+AY2609+#REF!+#REF!+#REF!+#REF!+AS2609+#REF!+#REF!+#REF!+#REF!+AM2609+AK2609+#REF!+#REF!+#REF!+AF2609+AD2609+AC2609+AB2609+BL2609+AA2609+Z2609+Y2609+X2609+U2609+T2609+S2609+R2609+Q2609+P2609+O2609+N2609+M2609+L2609+K2609+J2609+I2609+H2609</f>
        <v>#REF!</v>
      </c>
    </row>
    <row r="2610" spans="1:70" hidden="1">
      <c r="A2610" s="6" t="s">
        <v>3917</v>
      </c>
      <c r="B2610" s="6" t="s">
        <v>3918</v>
      </c>
      <c r="C2610" s="6" t="s">
        <v>7</v>
      </c>
      <c r="D2610" s="6" t="s">
        <v>8180</v>
      </c>
      <c r="E2610" s="6" t="s">
        <v>21</v>
      </c>
      <c r="F2610" s="6" t="s">
        <v>3812</v>
      </c>
      <c r="G2610" s="6"/>
      <c r="H2610" s="1"/>
      <c r="I2610" s="5"/>
      <c r="J2610" s="5"/>
      <c r="K2610" s="1"/>
      <c r="L2610" s="5"/>
      <c r="M2610" s="5"/>
      <c r="N2610" s="26"/>
      <c r="O2610" s="1"/>
      <c r="P2610" s="1"/>
      <c r="Q2610" s="1"/>
      <c r="R2610" s="1"/>
      <c r="S2610" s="1"/>
      <c r="T2610" s="1"/>
      <c r="U2610" s="1"/>
      <c r="V2610" s="5"/>
      <c r="W2610" s="5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37" t="e">
        <f>BQ2610+BP2610+BO2610+BN2610+BM2610+#REF!+#REF!+BG2610+BF2610+#REF!+BC2610+#REF!+#REF!+AY2610+#REF!+#REF!+#REF!+#REF!+AS2610+#REF!+#REF!+#REF!+#REF!+AM2610+AK2610+#REF!+#REF!+#REF!+AF2610+AD2610+AC2610+AB2610+BL2610+AA2610+Z2610+Y2610+X2610+U2610+T2610+S2610+R2610+Q2610+P2610+O2610+N2610+M2610+L2610+K2610+J2610+I2610+H2610</f>
        <v>#REF!</v>
      </c>
    </row>
    <row r="2611" spans="1:70" hidden="1">
      <c r="A2611" s="6" t="s">
        <v>3919</v>
      </c>
      <c r="B2611" s="6" t="s">
        <v>3920</v>
      </c>
      <c r="C2611" s="6" t="s">
        <v>7</v>
      </c>
      <c r="D2611" s="6" t="s">
        <v>18</v>
      </c>
      <c r="E2611" s="6" t="s">
        <v>21</v>
      </c>
      <c r="F2611" s="6" t="s">
        <v>3812</v>
      </c>
      <c r="G2611" s="6"/>
      <c r="H2611" s="1"/>
      <c r="I2611" s="5"/>
      <c r="J2611" s="5"/>
      <c r="K2611" s="1"/>
      <c r="L2611" s="5"/>
      <c r="M2611" s="5"/>
      <c r="N2611" s="26"/>
      <c r="O2611" s="1"/>
      <c r="P2611" s="1"/>
      <c r="Q2611" s="1"/>
      <c r="R2611" s="1"/>
      <c r="S2611" s="1"/>
      <c r="T2611" s="1"/>
      <c r="U2611" s="1"/>
      <c r="V2611" s="5"/>
      <c r="W2611" s="5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37" t="e">
        <f>BQ2611+BP2611+BO2611+BN2611+BM2611+#REF!+#REF!+BG2611+BF2611+#REF!+BC2611+#REF!+#REF!+AY2611+#REF!+#REF!+#REF!+#REF!+AS2611+#REF!+#REF!+#REF!+#REF!+AM2611+AK2611+#REF!+#REF!+#REF!+AF2611+AD2611+AC2611+AB2611+BL2611+AA2611+Z2611+Y2611+X2611+U2611+T2611+S2611+R2611+Q2611+P2611+O2611+N2611+M2611+L2611+K2611+J2611+I2611+H2611</f>
        <v>#REF!</v>
      </c>
    </row>
    <row r="2612" spans="1:70" hidden="1">
      <c r="A2612" s="6" t="s">
        <v>3921</v>
      </c>
      <c r="B2612" s="6" t="s">
        <v>3922</v>
      </c>
      <c r="C2612" s="6" t="s">
        <v>7</v>
      </c>
      <c r="D2612" s="6" t="s">
        <v>18</v>
      </c>
      <c r="E2612" s="6" t="s">
        <v>21</v>
      </c>
      <c r="F2612" s="6" t="s">
        <v>3812</v>
      </c>
      <c r="G2612" s="6"/>
      <c r="H2612" s="1"/>
      <c r="I2612" s="5"/>
      <c r="J2612" s="5"/>
      <c r="K2612" s="1"/>
      <c r="L2612" s="5"/>
      <c r="M2612" s="5"/>
      <c r="N2612" s="26"/>
      <c r="O2612" s="1"/>
      <c r="P2612" s="1"/>
      <c r="Q2612" s="1"/>
      <c r="R2612" s="1"/>
      <c r="S2612" s="1"/>
      <c r="T2612" s="1"/>
      <c r="U2612" s="1"/>
      <c r="V2612" s="5"/>
      <c r="W2612" s="5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37" t="e">
        <f>BQ2612+BP2612+BO2612+BN2612+BM2612+#REF!+#REF!+BG2612+BF2612+#REF!+BC2612+#REF!+#REF!+AY2612+#REF!+#REF!+#REF!+#REF!+AS2612+#REF!+#REF!+#REF!+#REF!+AM2612+AK2612+#REF!+#REF!+#REF!+AF2612+AD2612+AC2612+AB2612+BL2612+AA2612+Z2612+Y2612+X2612+U2612+T2612+S2612+R2612+Q2612+P2612+O2612+N2612+M2612+L2612+K2612+J2612+I2612+H2612</f>
        <v>#REF!</v>
      </c>
    </row>
    <row r="2613" spans="1:70" hidden="1">
      <c r="A2613" s="6" t="s">
        <v>3923</v>
      </c>
      <c r="B2613" s="6" t="s">
        <v>3924</v>
      </c>
      <c r="C2613" s="6" t="s">
        <v>7</v>
      </c>
      <c r="D2613" s="6" t="s">
        <v>18</v>
      </c>
      <c r="E2613" s="6" t="s">
        <v>21</v>
      </c>
      <c r="F2613" s="6" t="s">
        <v>3812</v>
      </c>
      <c r="G2613" s="6"/>
      <c r="H2613" s="1"/>
      <c r="I2613" s="5"/>
      <c r="J2613" s="5"/>
      <c r="K2613" s="1"/>
      <c r="L2613" s="5"/>
      <c r="M2613" s="5"/>
      <c r="N2613" s="26"/>
      <c r="O2613" s="1"/>
      <c r="P2613" s="1"/>
      <c r="Q2613" s="1"/>
      <c r="R2613" s="1"/>
      <c r="S2613" s="1"/>
      <c r="T2613" s="1"/>
      <c r="U2613" s="1"/>
      <c r="V2613" s="5"/>
      <c r="W2613" s="5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37" t="e">
        <f>BQ2613+BP2613+BO2613+BN2613+BM2613+#REF!+#REF!+BG2613+BF2613+#REF!+BC2613+#REF!+#REF!+AY2613+#REF!+#REF!+#REF!+#REF!+AS2613+#REF!+#REF!+#REF!+#REF!+AM2613+AK2613+#REF!+#REF!+#REF!+AF2613+AD2613+AC2613+AB2613+BL2613+AA2613+Z2613+Y2613+X2613+U2613+T2613+S2613+R2613+Q2613+P2613+O2613+N2613+M2613+L2613+K2613+J2613+I2613+H2613</f>
        <v>#REF!</v>
      </c>
    </row>
    <row r="2614" spans="1:70" hidden="1">
      <c r="A2614" s="6" t="s">
        <v>3925</v>
      </c>
      <c r="B2614" s="6" t="s">
        <v>3926</v>
      </c>
      <c r="C2614" s="6" t="s">
        <v>7</v>
      </c>
      <c r="D2614" s="6" t="s">
        <v>18</v>
      </c>
      <c r="E2614" s="6" t="s">
        <v>21</v>
      </c>
      <c r="F2614" s="6" t="s">
        <v>3812</v>
      </c>
      <c r="G2614" s="6"/>
      <c r="H2614" s="1"/>
      <c r="I2614" s="5"/>
      <c r="J2614" s="5"/>
      <c r="K2614" s="1"/>
      <c r="L2614" s="5"/>
      <c r="M2614" s="5"/>
      <c r="N2614" s="26"/>
      <c r="O2614" s="1"/>
      <c r="P2614" s="1"/>
      <c r="Q2614" s="1"/>
      <c r="R2614" s="1"/>
      <c r="S2614" s="1"/>
      <c r="T2614" s="1"/>
      <c r="U2614" s="1"/>
      <c r="V2614" s="5"/>
      <c r="W2614" s="5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37" t="e">
        <f>BQ2614+BP2614+BO2614+BN2614+BM2614+#REF!+#REF!+BG2614+BF2614+#REF!+BC2614+#REF!+#REF!+AY2614+#REF!+#REF!+#REF!+#REF!+AS2614+#REF!+#REF!+#REF!+#REF!+AM2614+AK2614+#REF!+#REF!+#REF!+AF2614+AD2614+AC2614+AB2614+BL2614+AA2614+Z2614+Y2614+X2614+U2614+T2614+S2614+R2614+Q2614+P2614+O2614+N2614+M2614+L2614+K2614+J2614+I2614+H2614</f>
        <v>#REF!</v>
      </c>
    </row>
    <row r="2615" spans="1:70" hidden="1">
      <c r="A2615" s="6" t="s">
        <v>3927</v>
      </c>
      <c r="B2615" s="6" t="s">
        <v>3928</v>
      </c>
      <c r="C2615" s="6" t="s">
        <v>7</v>
      </c>
      <c r="D2615" s="6" t="s">
        <v>18</v>
      </c>
      <c r="E2615" s="6" t="s">
        <v>21</v>
      </c>
      <c r="F2615" s="6" t="s">
        <v>3812</v>
      </c>
      <c r="G2615" s="6"/>
      <c r="H2615" s="1"/>
      <c r="I2615" s="5"/>
      <c r="J2615" s="5"/>
      <c r="K2615" s="1"/>
      <c r="L2615" s="5"/>
      <c r="M2615" s="5"/>
      <c r="N2615" s="26"/>
      <c r="O2615" s="1"/>
      <c r="P2615" s="1"/>
      <c r="Q2615" s="1"/>
      <c r="R2615" s="1"/>
      <c r="S2615" s="1"/>
      <c r="T2615" s="1"/>
      <c r="U2615" s="1"/>
      <c r="V2615" s="5"/>
      <c r="W2615" s="5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37" t="e">
        <f>BQ2615+BP2615+BO2615+BN2615+BM2615+#REF!+#REF!+BG2615+BF2615+#REF!+BC2615+#REF!+#REF!+AY2615+#REF!+#REF!+#REF!+#REF!+AS2615+#REF!+#REF!+#REF!+#REF!+AM2615+AK2615+#REF!+#REF!+#REF!+AF2615+AD2615+AC2615+AB2615+BL2615+AA2615+Z2615+Y2615+X2615+U2615+T2615+S2615+R2615+Q2615+P2615+O2615+N2615+M2615+L2615+K2615+J2615+I2615+H2615</f>
        <v>#REF!</v>
      </c>
    </row>
    <row r="2616" spans="1:70" hidden="1">
      <c r="A2616" s="6" t="s">
        <v>3929</v>
      </c>
      <c r="B2616" s="6" t="s">
        <v>3930</v>
      </c>
      <c r="C2616" s="6" t="s">
        <v>7</v>
      </c>
      <c r="D2616" s="6" t="s">
        <v>18</v>
      </c>
      <c r="E2616" s="6" t="s">
        <v>21</v>
      </c>
      <c r="F2616" s="6" t="s">
        <v>3812</v>
      </c>
      <c r="G2616" s="6"/>
      <c r="H2616" s="1"/>
      <c r="I2616" s="5"/>
      <c r="J2616" s="5"/>
      <c r="K2616" s="1"/>
      <c r="L2616" s="5"/>
      <c r="M2616" s="5"/>
      <c r="N2616" s="26"/>
      <c r="O2616" s="1"/>
      <c r="P2616" s="1"/>
      <c r="Q2616" s="1"/>
      <c r="R2616" s="1"/>
      <c r="S2616" s="1"/>
      <c r="T2616" s="1"/>
      <c r="U2616" s="1"/>
      <c r="V2616" s="5"/>
      <c r="W2616" s="5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37" t="e">
        <f>BQ2616+BP2616+BO2616+BN2616+BM2616+#REF!+#REF!+BG2616+BF2616+#REF!+BC2616+#REF!+#REF!+AY2616+#REF!+#REF!+#REF!+#REF!+AS2616+#REF!+#REF!+#REF!+#REF!+AM2616+AK2616+#REF!+#REF!+#REF!+AF2616+AD2616+AC2616+AB2616+BL2616+AA2616+Z2616+Y2616+X2616+U2616+T2616+S2616+R2616+Q2616+P2616+O2616+N2616+M2616+L2616+K2616+J2616+I2616+H2616</f>
        <v>#REF!</v>
      </c>
    </row>
    <row r="2617" spans="1:70" hidden="1">
      <c r="A2617" s="6" t="s">
        <v>3931</v>
      </c>
      <c r="B2617" s="6" t="s">
        <v>3932</v>
      </c>
      <c r="C2617" s="6" t="s">
        <v>7</v>
      </c>
      <c r="D2617" s="6" t="s">
        <v>18</v>
      </c>
      <c r="E2617" s="6" t="s">
        <v>13</v>
      </c>
      <c r="F2617" s="6" t="s">
        <v>3812</v>
      </c>
      <c r="G2617" s="6"/>
      <c r="H2617" s="1"/>
      <c r="I2617" s="5"/>
      <c r="J2617" s="5"/>
      <c r="K2617" s="1"/>
      <c r="L2617" s="5"/>
      <c r="M2617" s="5"/>
      <c r="N2617" s="26"/>
      <c r="O2617" s="1"/>
      <c r="P2617" s="1"/>
      <c r="Q2617" s="1"/>
      <c r="R2617" s="1"/>
      <c r="S2617" s="1"/>
      <c r="T2617" s="1"/>
      <c r="U2617" s="1"/>
      <c r="V2617" s="5"/>
      <c r="W2617" s="5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37" t="e">
        <f>BQ2617+BP2617+BO2617+BN2617+BM2617+#REF!+#REF!+BG2617+BF2617+#REF!+BC2617+#REF!+#REF!+AY2617+#REF!+#REF!+#REF!+#REF!+AS2617+#REF!+#REF!+#REF!+#REF!+AM2617+AK2617+#REF!+#REF!+#REF!+AF2617+AD2617+AC2617+AB2617+BL2617+AA2617+Z2617+Y2617+X2617+U2617+T2617+S2617+R2617+Q2617+P2617+O2617+N2617+M2617+L2617+K2617+J2617+I2617+H2617</f>
        <v>#REF!</v>
      </c>
    </row>
    <row r="2618" spans="1:70" hidden="1">
      <c r="A2618" s="6" t="s">
        <v>3933</v>
      </c>
      <c r="B2618" s="6" t="s">
        <v>3934</v>
      </c>
      <c r="C2618" s="6" t="s">
        <v>7</v>
      </c>
      <c r="D2618" s="6" t="s">
        <v>67</v>
      </c>
      <c r="E2618" s="6" t="s">
        <v>67</v>
      </c>
      <c r="F2618" s="6" t="s">
        <v>3812</v>
      </c>
      <c r="G2618" s="6"/>
      <c r="H2618" s="1"/>
      <c r="I2618" s="5"/>
      <c r="J2618" s="5"/>
      <c r="K2618" s="1"/>
      <c r="L2618" s="5"/>
      <c r="M2618" s="5"/>
      <c r="N2618" s="26"/>
      <c r="O2618" s="1"/>
      <c r="P2618" s="1"/>
      <c r="Q2618" s="1"/>
      <c r="R2618" s="1"/>
      <c r="S2618" s="1"/>
      <c r="T2618" s="1"/>
      <c r="U2618" s="1"/>
      <c r="V2618" s="5"/>
      <c r="W2618" s="5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37" t="e">
        <f>BQ2618+BP2618+BO2618+BN2618+BM2618+#REF!+#REF!+BG2618+BF2618+#REF!+BC2618+#REF!+#REF!+AY2618+#REF!+#REF!+#REF!+#REF!+AS2618+#REF!+#REF!+#REF!+#REF!+AM2618+AK2618+#REF!+#REF!+#REF!+AF2618+AD2618+AC2618+AB2618+BL2618+AA2618+Z2618+Y2618+X2618+U2618+T2618+S2618+R2618+Q2618+P2618+O2618+N2618+M2618+L2618+K2618+J2618+I2618+H2618</f>
        <v>#REF!</v>
      </c>
    </row>
    <row r="2619" spans="1:70" hidden="1">
      <c r="A2619" s="6" t="s">
        <v>3935</v>
      </c>
      <c r="B2619" s="6" t="s">
        <v>3936</v>
      </c>
      <c r="C2619" s="6" t="s">
        <v>7</v>
      </c>
      <c r="D2619" s="6" t="s">
        <v>67</v>
      </c>
      <c r="E2619" s="6" t="s">
        <v>67</v>
      </c>
      <c r="F2619" s="6" t="s">
        <v>3812</v>
      </c>
      <c r="G2619" s="6"/>
      <c r="H2619" s="1"/>
      <c r="I2619" s="5"/>
      <c r="J2619" s="5"/>
      <c r="K2619" s="1"/>
      <c r="L2619" s="5"/>
      <c r="M2619" s="5"/>
      <c r="N2619" s="26"/>
      <c r="O2619" s="1"/>
      <c r="P2619" s="1"/>
      <c r="Q2619" s="1"/>
      <c r="R2619" s="1"/>
      <c r="S2619" s="1"/>
      <c r="T2619" s="1"/>
      <c r="U2619" s="1"/>
      <c r="V2619" s="5"/>
      <c r="W2619" s="5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37" t="e">
        <f>BQ2619+BP2619+BO2619+BN2619+BM2619+#REF!+#REF!+BG2619+BF2619+#REF!+BC2619+#REF!+#REF!+AY2619+#REF!+#REF!+#REF!+#REF!+AS2619+#REF!+#REF!+#REF!+#REF!+AM2619+AK2619+#REF!+#REF!+#REF!+AF2619+AD2619+AC2619+AB2619+BL2619+AA2619+Z2619+Y2619+X2619+U2619+T2619+S2619+R2619+Q2619+P2619+O2619+N2619+M2619+L2619+K2619+J2619+I2619+H2619</f>
        <v>#REF!</v>
      </c>
    </row>
    <row r="2620" spans="1:70" hidden="1">
      <c r="A2620" s="6" t="s">
        <v>6898</v>
      </c>
      <c r="B2620" s="6" t="s">
        <v>7959</v>
      </c>
      <c r="C2620" s="6" t="s">
        <v>151</v>
      </c>
      <c r="D2620" s="6"/>
      <c r="E2620" s="6" t="s">
        <v>8186</v>
      </c>
      <c r="F2620" s="6" t="s">
        <v>3812</v>
      </c>
      <c r="G2620" s="6"/>
      <c r="H2620" s="1"/>
      <c r="I2620" s="5"/>
      <c r="J2620" s="5"/>
      <c r="K2620" s="1"/>
      <c r="L2620" s="5"/>
      <c r="M2620" s="5"/>
      <c r="N2620" s="26"/>
      <c r="O2620" s="1"/>
      <c r="P2620" s="1"/>
      <c r="Q2620" s="1"/>
      <c r="R2620" s="1"/>
      <c r="S2620" s="1"/>
      <c r="T2620" s="1"/>
      <c r="U2620" s="1"/>
      <c r="V2620" s="5"/>
      <c r="W2620" s="5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37" t="e">
        <f>BQ2620+BP2620+BO2620+BN2620+BM2620+#REF!+#REF!+BG2620+BF2620+#REF!+BC2620+#REF!+#REF!+AY2620+#REF!+#REF!+#REF!+#REF!+AS2620+#REF!+#REF!+#REF!+#REF!+AM2620+AK2620+#REF!+#REF!+#REF!+AF2620+AD2620+AC2620+AB2620+BL2620+AA2620+Z2620+Y2620+X2620+U2620+T2620+S2620+R2620+Q2620+P2620+O2620+N2620+M2620+L2620+K2620+J2620+I2620+H2620</f>
        <v>#REF!</v>
      </c>
    </row>
    <row r="2621" spans="1:70" hidden="1">
      <c r="A2621" s="6" t="s">
        <v>4126</v>
      </c>
      <c r="B2621" s="6" t="s">
        <v>4127</v>
      </c>
      <c r="C2621" s="6" t="s">
        <v>151</v>
      </c>
      <c r="D2621" s="6"/>
      <c r="E2621" s="6" t="s">
        <v>152</v>
      </c>
      <c r="F2621" s="6" t="s">
        <v>3812</v>
      </c>
      <c r="G2621" s="6"/>
      <c r="H2621" s="1"/>
      <c r="I2621" s="5"/>
      <c r="J2621" s="5"/>
      <c r="K2621" s="1"/>
      <c r="L2621" s="5"/>
      <c r="M2621" s="5"/>
      <c r="N2621" s="26"/>
      <c r="O2621" s="1"/>
      <c r="P2621" s="1"/>
      <c r="Q2621" s="1"/>
      <c r="R2621" s="1"/>
      <c r="S2621" s="1"/>
      <c r="T2621" s="1"/>
      <c r="U2621" s="1"/>
      <c r="V2621" s="5"/>
      <c r="W2621" s="5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37" t="e">
        <f>BQ2621+BP2621+BO2621+BN2621+BM2621+#REF!+#REF!+BG2621+BF2621+#REF!+BC2621+#REF!+#REF!+AY2621+#REF!+#REF!+#REF!+#REF!+AS2621+#REF!+#REF!+#REF!+#REF!+AM2621+AK2621+#REF!+#REF!+#REF!+AF2621+AD2621+AC2621+AB2621+BL2621+AA2621+Z2621+Y2621+X2621+U2621+T2621+S2621+R2621+Q2621+P2621+O2621+N2621+M2621+L2621+K2621+J2621+I2621+H2621</f>
        <v>#REF!</v>
      </c>
    </row>
    <row r="2622" spans="1:70" hidden="1">
      <c r="A2622" s="6" t="s">
        <v>3937</v>
      </c>
      <c r="B2622" s="6" t="s">
        <v>3938</v>
      </c>
      <c r="C2622" s="6" t="s">
        <v>7</v>
      </c>
      <c r="D2622" s="6" t="s">
        <v>67</v>
      </c>
      <c r="E2622" s="6" t="s">
        <v>67</v>
      </c>
      <c r="F2622" s="6" t="s">
        <v>3812</v>
      </c>
      <c r="G2622" s="6"/>
      <c r="H2622" s="1"/>
      <c r="I2622" s="5"/>
      <c r="J2622" s="5"/>
      <c r="K2622" s="1"/>
      <c r="L2622" s="5"/>
      <c r="M2622" s="5"/>
      <c r="N2622" s="26"/>
      <c r="O2622" s="1"/>
      <c r="P2622" s="1"/>
      <c r="Q2622" s="1"/>
      <c r="R2622" s="1"/>
      <c r="S2622" s="1"/>
      <c r="T2622" s="1"/>
      <c r="U2622" s="1"/>
      <c r="V2622" s="5"/>
      <c r="W2622" s="5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37" t="e">
        <f>BQ2622+BP2622+BO2622+BN2622+BM2622+#REF!+#REF!+BG2622+BF2622+#REF!+BC2622+#REF!+#REF!+AY2622+#REF!+#REF!+#REF!+#REF!+AS2622+#REF!+#REF!+#REF!+#REF!+AM2622+AK2622+#REF!+#REF!+#REF!+AF2622+AD2622+AC2622+AB2622+BL2622+AA2622+Z2622+Y2622+X2622+U2622+T2622+S2622+R2622+Q2622+P2622+O2622+N2622+M2622+L2622+K2622+J2622+I2622+H2622</f>
        <v>#REF!</v>
      </c>
    </row>
    <row r="2623" spans="1:70" hidden="1">
      <c r="A2623" s="6" t="s">
        <v>3939</v>
      </c>
      <c r="B2623" s="6" t="s">
        <v>3940</v>
      </c>
      <c r="C2623" s="6" t="s">
        <v>7</v>
      </c>
      <c r="D2623" s="6" t="s">
        <v>67</v>
      </c>
      <c r="E2623" s="6" t="s">
        <v>67</v>
      </c>
      <c r="F2623" s="6" t="s">
        <v>3812</v>
      </c>
      <c r="G2623" s="6"/>
      <c r="H2623" s="1"/>
      <c r="I2623" s="5"/>
      <c r="J2623" s="5"/>
      <c r="K2623" s="1"/>
      <c r="L2623" s="5"/>
      <c r="M2623" s="5"/>
      <c r="N2623" s="26"/>
      <c r="O2623" s="1"/>
      <c r="P2623" s="1"/>
      <c r="Q2623" s="1"/>
      <c r="R2623" s="1"/>
      <c r="S2623" s="1"/>
      <c r="T2623" s="1"/>
      <c r="U2623" s="1"/>
      <c r="V2623" s="5"/>
      <c r="W2623" s="5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37" t="e">
        <f>BQ2623+BP2623+BO2623+BN2623+BM2623+#REF!+#REF!+BG2623+BF2623+#REF!+BC2623+#REF!+#REF!+AY2623+#REF!+#REF!+#REF!+#REF!+AS2623+#REF!+#REF!+#REF!+#REF!+AM2623+AK2623+#REF!+#REF!+#REF!+AF2623+AD2623+AC2623+AB2623+BL2623+AA2623+Z2623+Y2623+X2623+U2623+T2623+S2623+R2623+Q2623+P2623+O2623+N2623+M2623+L2623+K2623+J2623+I2623+H2623</f>
        <v>#REF!</v>
      </c>
    </row>
    <row r="2624" spans="1:70" hidden="1">
      <c r="A2624" s="6" t="s">
        <v>4128</v>
      </c>
      <c r="B2624" s="6" t="s">
        <v>4129</v>
      </c>
      <c r="C2624" s="6" t="s">
        <v>151</v>
      </c>
      <c r="D2624" s="6"/>
      <c r="E2624" s="6" t="s">
        <v>152</v>
      </c>
      <c r="F2624" s="6" t="s">
        <v>3812</v>
      </c>
      <c r="G2624" s="6"/>
      <c r="H2624" s="1"/>
      <c r="I2624" s="5"/>
      <c r="J2624" s="5"/>
      <c r="K2624" s="1"/>
      <c r="L2624" s="5"/>
      <c r="M2624" s="5"/>
      <c r="N2624" s="26"/>
      <c r="O2624" s="1"/>
      <c r="P2624" s="1"/>
      <c r="Q2624" s="1"/>
      <c r="R2624" s="1"/>
      <c r="S2624" s="1"/>
      <c r="T2624" s="1"/>
      <c r="U2624" s="1"/>
      <c r="V2624" s="5"/>
      <c r="W2624" s="5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37" t="e">
        <f>BQ2624+BP2624+BO2624+BN2624+BM2624+#REF!+#REF!+BG2624+BF2624+#REF!+BC2624+#REF!+#REF!+AY2624+#REF!+#REF!+#REF!+#REF!+AS2624+#REF!+#REF!+#REF!+#REF!+AM2624+AK2624+#REF!+#REF!+#REF!+AF2624+AD2624+AC2624+AB2624+BL2624+AA2624+Z2624+Y2624+X2624+U2624+T2624+S2624+R2624+Q2624+P2624+O2624+N2624+M2624+L2624+K2624+J2624+I2624+H2624</f>
        <v>#REF!</v>
      </c>
    </row>
    <row r="2625" spans="1:70" hidden="1">
      <c r="A2625" s="6" t="s">
        <v>3941</v>
      </c>
      <c r="B2625" s="6" t="s">
        <v>3942</v>
      </c>
      <c r="C2625" s="6" t="s">
        <v>7</v>
      </c>
      <c r="D2625" s="6" t="s">
        <v>18</v>
      </c>
      <c r="E2625" s="6" t="s">
        <v>13</v>
      </c>
      <c r="F2625" s="6" t="s">
        <v>3812</v>
      </c>
      <c r="G2625" s="6"/>
      <c r="H2625" s="1"/>
      <c r="I2625" s="5"/>
      <c r="J2625" s="5"/>
      <c r="K2625" s="1"/>
      <c r="L2625" s="5"/>
      <c r="M2625" s="5"/>
      <c r="N2625" s="26"/>
      <c r="O2625" s="1"/>
      <c r="P2625" s="1"/>
      <c r="Q2625" s="1"/>
      <c r="R2625" s="1"/>
      <c r="S2625" s="1"/>
      <c r="T2625" s="1"/>
      <c r="U2625" s="1"/>
      <c r="V2625" s="5"/>
      <c r="W2625" s="5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37" t="e">
        <f>BQ2625+BP2625+BO2625+BN2625+BM2625+#REF!+#REF!+BG2625+BF2625+#REF!+BC2625+#REF!+#REF!+AY2625+#REF!+#REF!+#REF!+#REF!+AS2625+#REF!+#REF!+#REF!+#REF!+AM2625+AK2625+#REF!+#REF!+#REF!+AF2625+AD2625+AC2625+AB2625+BL2625+AA2625+Z2625+Y2625+X2625+U2625+T2625+S2625+R2625+Q2625+P2625+O2625+N2625+M2625+L2625+K2625+J2625+I2625+H2625</f>
        <v>#REF!</v>
      </c>
    </row>
    <row r="2626" spans="1:70" hidden="1">
      <c r="A2626" s="6" t="s">
        <v>4130</v>
      </c>
      <c r="B2626" s="6" t="s">
        <v>4131</v>
      </c>
      <c r="C2626" s="6" t="s">
        <v>151</v>
      </c>
      <c r="D2626" s="6"/>
      <c r="E2626" s="6" t="s">
        <v>152</v>
      </c>
      <c r="F2626" s="6" t="s">
        <v>3812</v>
      </c>
      <c r="G2626" s="6"/>
      <c r="H2626" s="1"/>
      <c r="I2626" s="5"/>
      <c r="J2626" s="5"/>
      <c r="K2626" s="1"/>
      <c r="L2626" s="5"/>
      <c r="M2626" s="5"/>
      <c r="N2626" s="26"/>
      <c r="O2626" s="1"/>
      <c r="P2626" s="1"/>
      <c r="Q2626" s="1"/>
      <c r="R2626" s="1"/>
      <c r="S2626" s="1"/>
      <c r="T2626" s="1"/>
      <c r="U2626" s="1"/>
      <c r="V2626" s="5"/>
      <c r="W2626" s="5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37" t="e">
        <f>BQ2626+BP2626+BO2626+BN2626+BM2626+#REF!+#REF!+BG2626+BF2626+#REF!+BC2626+#REF!+#REF!+AY2626+#REF!+#REF!+#REF!+#REF!+AS2626+#REF!+#REF!+#REF!+#REF!+AM2626+AK2626+#REF!+#REF!+#REF!+AF2626+AD2626+AC2626+AB2626+BL2626+AA2626+Z2626+Y2626+X2626+U2626+T2626+S2626+R2626+Q2626+P2626+O2626+N2626+M2626+L2626+K2626+J2626+I2626+H2626</f>
        <v>#REF!</v>
      </c>
    </row>
    <row r="2627" spans="1:70" hidden="1">
      <c r="A2627" s="6" t="s">
        <v>4132</v>
      </c>
      <c r="B2627" s="6" t="s">
        <v>4133</v>
      </c>
      <c r="C2627" s="6" t="s">
        <v>151</v>
      </c>
      <c r="D2627" s="6"/>
      <c r="E2627" s="6" t="s">
        <v>152</v>
      </c>
      <c r="F2627" s="6" t="s">
        <v>3812</v>
      </c>
      <c r="G2627" s="6"/>
      <c r="H2627" s="1"/>
      <c r="I2627" s="5"/>
      <c r="J2627" s="5"/>
      <c r="K2627" s="1"/>
      <c r="L2627" s="5"/>
      <c r="M2627" s="5"/>
      <c r="N2627" s="26"/>
      <c r="O2627" s="1"/>
      <c r="P2627" s="1"/>
      <c r="Q2627" s="1"/>
      <c r="R2627" s="1"/>
      <c r="S2627" s="1"/>
      <c r="T2627" s="1"/>
      <c r="U2627" s="1"/>
      <c r="V2627" s="5"/>
      <c r="W2627" s="5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37" t="e">
        <f>BQ2627+BP2627+BO2627+BN2627+BM2627+#REF!+#REF!+BG2627+BF2627+#REF!+BC2627+#REF!+#REF!+AY2627+#REF!+#REF!+#REF!+#REF!+AS2627+#REF!+#REF!+#REF!+#REF!+AM2627+AK2627+#REF!+#REF!+#REF!+AF2627+AD2627+AC2627+AB2627+BL2627+AA2627+Z2627+Y2627+X2627+U2627+T2627+S2627+R2627+Q2627+P2627+O2627+N2627+M2627+L2627+K2627+J2627+I2627+H2627</f>
        <v>#REF!</v>
      </c>
    </row>
    <row r="2628" spans="1:70" hidden="1">
      <c r="A2628" s="6" t="s">
        <v>4134</v>
      </c>
      <c r="B2628" s="6" t="s">
        <v>4135</v>
      </c>
      <c r="C2628" s="6" t="s">
        <v>151</v>
      </c>
      <c r="D2628" s="6"/>
      <c r="E2628" s="6" t="s">
        <v>152</v>
      </c>
      <c r="F2628" s="6" t="s">
        <v>3812</v>
      </c>
      <c r="G2628" s="6"/>
      <c r="H2628" s="1"/>
      <c r="I2628" s="5"/>
      <c r="J2628" s="5"/>
      <c r="K2628" s="1"/>
      <c r="L2628" s="5"/>
      <c r="M2628" s="5"/>
      <c r="N2628" s="26"/>
      <c r="O2628" s="1"/>
      <c r="P2628" s="1"/>
      <c r="Q2628" s="1"/>
      <c r="R2628" s="1"/>
      <c r="S2628" s="1"/>
      <c r="T2628" s="1"/>
      <c r="U2628" s="1"/>
      <c r="V2628" s="5"/>
      <c r="W2628" s="5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37" t="e">
        <f>BQ2628+BP2628+BO2628+BN2628+BM2628+#REF!+#REF!+BG2628+BF2628+#REF!+BC2628+#REF!+#REF!+AY2628+#REF!+#REF!+#REF!+#REF!+AS2628+#REF!+#REF!+#REF!+#REF!+AM2628+AK2628+#REF!+#REF!+#REF!+AF2628+AD2628+AC2628+AB2628+BL2628+AA2628+Z2628+Y2628+X2628+U2628+T2628+S2628+R2628+Q2628+P2628+O2628+N2628+M2628+L2628+K2628+J2628+I2628+H2628</f>
        <v>#REF!</v>
      </c>
    </row>
    <row r="2629" spans="1:70" hidden="1">
      <c r="A2629" s="6" t="s">
        <v>7352</v>
      </c>
      <c r="B2629" s="6" t="s">
        <v>7960</v>
      </c>
      <c r="C2629" s="6" t="s">
        <v>151</v>
      </c>
      <c r="D2629" s="6"/>
      <c r="E2629" s="6" t="s">
        <v>8210</v>
      </c>
      <c r="F2629" s="6" t="s">
        <v>3812</v>
      </c>
      <c r="G2629" s="6"/>
      <c r="H2629" s="1"/>
      <c r="I2629" s="5"/>
      <c r="J2629" s="5"/>
      <c r="K2629" s="1"/>
      <c r="L2629" s="5"/>
      <c r="M2629" s="5"/>
      <c r="N2629" s="26"/>
      <c r="O2629" s="1"/>
      <c r="P2629" s="1"/>
      <c r="Q2629" s="1"/>
      <c r="R2629" s="1"/>
      <c r="S2629" s="1"/>
      <c r="T2629" s="1"/>
      <c r="U2629" s="1"/>
      <c r="V2629" s="5"/>
      <c r="W2629" s="5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37" t="e">
        <f>BQ2629+BP2629+BO2629+BN2629+BM2629+#REF!+#REF!+BG2629+BF2629+#REF!+BC2629+#REF!+#REF!+AY2629+#REF!+#REF!+#REF!+#REF!+AS2629+#REF!+#REF!+#REF!+#REF!+AM2629+AK2629+#REF!+#REF!+#REF!+AF2629+AD2629+AC2629+AB2629+BL2629+AA2629+Z2629+Y2629+X2629+U2629+T2629+S2629+R2629+Q2629+P2629+O2629+N2629+M2629+L2629+K2629+J2629+I2629+H2629</f>
        <v>#REF!</v>
      </c>
    </row>
    <row r="2630" spans="1:70" hidden="1">
      <c r="A2630" s="6" t="s">
        <v>4136</v>
      </c>
      <c r="B2630" s="6" t="s">
        <v>4137</v>
      </c>
      <c r="C2630" s="6" t="s">
        <v>151</v>
      </c>
      <c r="D2630" s="6"/>
      <c r="E2630" s="6" t="s">
        <v>152</v>
      </c>
      <c r="F2630" s="6" t="s">
        <v>3812</v>
      </c>
      <c r="G2630" s="6"/>
      <c r="H2630" s="1"/>
      <c r="I2630" s="5"/>
      <c r="J2630" s="5"/>
      <c r="K2630" s="1"/>
      <c r="L2630" s="5"/>
      <c r="M2630" s="5"/>
      <c r="N2630" s="26"/>
      <c r="O2630" s="1"/>
      <c r="P2630" s="1"/>
      <c r="Q2630" s="1"/>
      <c r="R2630" s="1"/>
      <c r="S2630" s="1"/>
      <c r="T2630" s="1"/>
      <c r="U2630" s="1"/>
      <c r="V2630" s="5"/>
      <c r="W2630" s="5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37" t="e">
        <f>BQ2630+BP2630+BO2630+BN2630+BM2630+#REF!+#REF!+BG2630+BF2630+#REF!+BC2630+#REF!+#REF!+AY2630+#REF!+#REF!+#REF!+#REF!+AS2630+#REF!+#REF!+#REF!+#REF!+AM2630+AK2630+#REF!+#REF!+#REF!+AF2630+AD2630+AC2630+AB2630+BL2630+AA2630+Z2630+Y2630+X2630+U2630+T2630+S2630+R2630+Q2630+P2630+O2630+N2630+M2630+L2630+K2630+J2630+I2630+H2630</f>
        <v>#REF!</v>
      </c>
    </row>
    <row r="2631" spans="1:70" hidden="1">
      <c r="A2631" s="6" t="s">
        <v>3943</v>
      </c>
      <c r="B2631" s="6" t="s">
        <v>3944</v>
      </c>
      <c r="C2631" s="6" t="s">
        <v>7</v>
      </c>
      <c r="D2631" s="6" t="s">
        <v>8180</v>
      </c>
      <c r="E2631" s="6" t="s">
        <v>21</v>
      </c>
      <c r="F2631" s="6" t="s">
        <v>3812</v>
      </c>
      <c r="G2631" s="6"/>
      <c r="H2631" s="1"/>
      <c r="I2631" s="5"/>
      <c r="J2631" s="5"/>
      <c r="K2631" s="1"/>
      <c r="L2631" s="5"/>
      <c r="M2631" s="5"/>
      <c r="N2631" s="26"/>
      <c r="O2631" s="1"/>
      <c r="P2631" s="1"/>
      <c r="Q2631" s="1"/>
      <c r="R2631" s="1"/>
      <c r="S2631" s="1"/>
      <c r="T2631" s="1"/>
      <c r="U2631" s="1"/>
      <c r="V2631" s="5"/>
      <c r="W2631" s="5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37" t="e">
        <f>BQ2631+BP2631+BO2631+BN2631+BM2631+#REF!+#REF!+BG2631+BF2631+#REF!+BC2631+#REF!+#REF!+AY2631+#REF!+#REF!+#REF!+#REF!+AS2631+#REF!+#REF!+#REF!+#REF!+AM2631+AK2631+#REF!+#REF!+#REF!+AF2631+AD2631+AC2631+AB2631+BL2631+AA2631+Z2631+Y2631+X2631+U2631+T2631+S2631+R2631+Q2631+P2631+O2631+N2631+M2631+L2631+K2631+J2631+I2631+H2631</f>
        <v>#REF!</v>
      </c>
    </row>
    <row r="2632" spans="1:70" hidden="1">
      <c r="A2632" s="6" t="s">
        <v>3945</v>
      </c>
      <c r="B2632" s="6" t="s">
        <v>3946</v>
      </c>
      <c r="C2632" s="6" t="s">
        <v>7</v>
      </c>
      <c r="D2632" s="6" t="s">
        <v>8180</v>
      </c>
      <c r="E2632" s="6" t="s">
        <v>21</v>
      </c>
      <c r="F2632" s="6" t="s">
        <v>3812</v>
      </c>
      <c r="G2632" s="6"/>
      <c r="H2632" s="1"/>
      <c r="I2632" s="5"/>
      <c r="J2632" s="5"/>
      <c r="K2632" s="1"/>
      <c r="L2632" s="5"/>
      <c r="M2632" s="5"/>
      <c r="N2632" s="26"/>
      <c r="O2632" s="1"/>
      <c r="P2632" s="1"/>
      <c r="Q2632" s="1"/>
      <c r="R2632" s="1"/>
      <c r="S2632" s="1"/>
      <c r="T2632" s="1"/>
      <c r="U2632" s="1"/>
      <c r="V2632" s="5"/>
      <c r="W2632" s="5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37" t="e">
        <f>BQ2632+BP2632+BO2632+BN2632+BM2632+#REF!+#REF!+BG2632+BF2632+#REF!+BC2632+#REF!+#REF!+AY2632+#REF!+#REF!+#REF!+#REF!+AS2632+#REF!+#REF!+#REF!+#REF!+AM2632+AK2632+#REF!+#REF!+#REF!+AF2632+AD2632+AC2632+AB2632+BL2632+AA2632+Z2632+Y2632+X2632+U2632+T2632+S2632+R2632+Q2632+P2632+O2632+N2632+M2632+L2632+K2632+J2632+I2632+H2632</f>
        <v>#REF!</v>
      </c>
    </row>
    <row r="2633" spans="1:70" hidden="1">
      <c r="A2633" s="6" t="s">
        <v>6899</v>
      </c>
      <c r="B2633" s="6" t="s">
        <v>7961</v>
      </c>
      <c r="C2633" s="6" t="s">
        <v>151</v>
      </c>
      <c r="D2633" s="6"/>
      <c r="E2633" s="6" t="s">
        <v>8186</v>
      </c>
      <c r="F2633" s="6" t="s">
        <v>3812</v>
      </c>
      <c r="G2633" s="6"/>
      <c r="H2633" s="1"/>
      <c r="I2633" s="5"/>
      <c r="J2633" s="5"/>
      <c r="K2633" s="1"/>
      <c r="L2633" s="5"/>
      <c r="M2633" s="5"/>
      <c r="N2633" s="26"/>
      <c r="O2633" s="1"/>
      <c r="P2633" s="1"/>
      <c r="Q2633" s="1"/>
      <c r="R2633" s="1"/>
      <c r="S2633" s="1"/>
      <c r="T2633" s="1"/>
      <c r="U2633" s="1"/>
      <c r="V2633" s="5"/>
      <c r="W2633" s="5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37" t="e">
        <f>BQ2633+BP2633+BO2633+BN2633+BM2633+#REF!+#REF!+BG2633+BF2633+#REF!+BC2633+#REF!+#REF!+AY2633+#REF!+#REF!+#REF!+#REF!+AS2633+#REF!+#REF!+#REF!+#REF!+AM2633+AK2633+#REF!+#REF!+#REF!+AF2633+AD2633+AC2633+AB2633+BL2633+AA2633+Z2633+Y2633+X2633+U2633+T2633+S2633+R2633+Q2633+P2633+O2633+N2633+M2633+L2633+K2633+J2633+I2633+H2633</f>
        <v>#REF!</v>
      </c>
    </row>
    <row r="2634" spans="1:70" hidden="1">
      <c r="A2634" s="6" t="s">
        <v>3947</v>
      </c>
      <c r="B2634" s="6" t="s">
        <v>3948</v>
      </c>
      <c r="C2634" s="6" t="s">
        <v>7</v>
      </c>
      <c r="D2634" s="6" t="s">
        <v>8180</v>
      </c>
      <c r="E2634" s="6" t="s">
        <v>21</v>
      </c>
      <c r="F2634" s="6" t="s">
        <v>3812</v>
      </c>
      <c r="G2634" s="6"/>
      <c r="H2634" s="1"/>
      <c r="I2634" s="5"/>
      <c r="J2634" s="5"/>
      <c r="K2634" s="1"/>
      <c r="L2634" s="5"/>
      <c r="M2634" s="5"/>
      <c r="N2634" s="26"/>
      <c r="O2634" s="1"/>
      <c r="P2634" s="1"/>
      <c r="Q2634" s="1"/>
      <c r="R2634" s="1"/>
      <c r="S2634" s="1"/>
      <c r="T2634" s="1"/>
      <c r="U2634" s="1"/>
      <c r="V2634" s="5"/>
      <c r="W2634" s="5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37" t="e">
        <f>BQ2634+BP2634+BO2634+BN2634+BM2634+#REF!+#REF!+BG2634+BF2634+#REF!+BC2634+#REF!+#REF!+AY2634+#REF!+#REF!+#REF!+#REF!+AS2634+#REF!+#REF!+#REF!+#REF!+AM2634+AK2634+#REF!+#REF!+#REF!+AF2634+AD2634+AC2634+AB2634+BL2634+AA2634+Z2634+Y2634+X2634+U2634+T2634+S2634+R2634+Q2634+P2634+O2634+N2634+M2634+L2634+K2634+J2634+I2634+H2634</f>
        <v>#REF!</v>
      </c>
    </row>
    <row r="2635" spans="1:70" hidden="1">
      <c r="A2635" s="7" t="s">
        <v>3949</v>
      </c>
      <c r="B2635" s="7" t="s">
        <v>3950</v>
      </c>
      <c r="C2635" s="7" t="s">
        <v>7</v>
      </c>
      <c r="D2635" s="7" t="s">
        <v>8180</v>
      </c>
      <c r="E2635" s="7" t="s">
        <v>21</v>
      </c>
      <c r="F2635" s="7" t="s">
        <v>3812</v>
      </c>
      <c r="G2635" s="25"/>
      <c r="H2635" s="1"/>
      <c r="I2635" s="5"/>
      <c r="J2635" s="5"/>
      <c r="K2635" s="1"/>
      <c r="L2635" s="5"/>
      <c r="M2635" s="5"/>
      <c r="N2635" s="26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37">
        <f>BQ2635+BP2635+BO2635+BN2635+BM2635+BG2635+BF2635+BC2635+AY2635+AS2635+AM2635+AL2635+AK2635+AF2635+AE2635+AD2635+AC2635+AB2635+++BK2635+BL2635+AA2635+Z2635+Y2635+X2635+V2635+U2635+T2635+S2635+R2635+Q2635+P2635+O2635+N2635+M2635+L2635+K2635+J2635+I2635+H2635+G2635</f>
        <v>0</v>
      </c>
    </row>
    <row r="2636" spans="1:70" hidden="1">
      <c r="A2636" s="6" t="s">
        <v>3951</v>
      </c>
      <c r="B2636" s="6" t="s">
        <v>3952</v>
      </c>
      <c r="C2636" s="6" t="s">
        <v>7</v>
      </c>
      <c r="D2636" s="6" t="s">
        <v>18</v>
      </c>
      <c r="E2636" s="6" t="s">
        <v>21</v>
      </c>
      <c r="F2636" s="6" t="s">
        <v>3812</v>
      </c>
      <c r="G2636" s="6"/>
      <c r="H2636" s="1"/>
      <c r="I2636" s="5"/>
      <c r="J2636" s="5"/>
      <c r="K2636" s="1"/>
      <c r="L2636" s="5"/>
      <c r="M2636" s="5"/>
      <c r="N2636" s="26"/>
      <c r="O2636" s="1"/>
      <c r="P2636" s="1"/>
      <c r="Q2636" s="1"/>
      <c r="R2636" s="1"/>
      <c r="S2636" s="1"/>
      <c r="T2636" s="1"/>
      <c r="U2636" s="1"/>
      <c r="V2636" s="5"/>
      <c r="W2636" s="5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37" t="e">
        <f>BQ2636+BP2636+BO2636+BN2636+BM2636+#REF!+#REF!+BG2636+BF2636+#REF!+BC2636+#REF!+#REF!+AY2636+#REF!+#REF!+#REF!+#REF!+AS2636+#REF!+#REF!+#REF!+#REF!+AM2636+AK2636+#REF!+#REF!+#REF!+AF2636+AD2636+AC2636+AB2636+BL2636+AA2636+Z2636+Y2636+X2636+U2636+T2636+S2636+R2636+Q2636+P2636+O2636+N2636+M2636+L2636+K2636+J2636+I2636+H2636</f>
        <v>#REF!</v>
      </c>
    </row>
    <row r="2637" spans="1:70" hidden="1">
      <c r="A2637" s="6" t="s">
        <v>3953</v>
      </c>
      <c r="B2637" s="6" t="s">
        <v>3954</v>
      </c>
      <c r="C2637" s="6" t="s">
        <v>7</v>
      </c>
      <c r="D2637" s="6" t="s">
        <v>18</v>
      </c>
      <c r="E2637" s="6" t="s">
        <v>13</v>
      </c>
      <c r="F2637" s="6" t="s">
        <v>3812</v>
      </c>
      <c r="G2637" s="6"/>
      <c r="H2637" s="1"/>
      <c r="I2637" s="5"/>
      <c r="J2637" s="5"/>
      <c r="K2637" s="1"/>
      <c r="L2637" s="5"/>
      <c r="M2637" s="5"/>
      <c r="N2637" s="26"/>
      <c r="O2637" s="1"/>
      <c r="P2637" s="1"/>
      <c r="Q2637" s="1"/>
      <c r="R2637" s="1"/>
      <c r="S2637" s="1"/>
      <c r="T2637" s="1"/>
      <c r="U2637" s="1"/>
      <c r="V2637" s="5"/>
      <c r="W2637" s="5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37" t="e">
        <f>BQ2637+BP2637+BO2637+BN2637+BM2637+#REF!+#REF!+BG2637+BF2637+#REF!+BC2637+#REF!+#REF!+AY2637+#REF!+#REF!+#REF!+#REF!+AS2637+#REF!+#REF!+#REF!+#REF!+AM2637+AK2637+#REF!+#REF!+#REF!+AF2637+AD2637+AC2637+AB2637+BL2637+AA2637+Z2637+Y2637+X2637+U2637+T2637+S2637+R2637+Q2637+P2637+O2637+N2637+M2637+L2637+K2637+J2637+I2637+H2637</f>
        <v>#REF!</v>
      </c>
    </row>
    <row r="2638" spans="1:70" hidden="1">
      <c r="A2638" s="6" t="s">
        <v>3955</v>
      </c>
      <c r="B2638" s="6" t="s">
        <v>3956</v>
      </c>
      <c r="C2638" s="6" t="s">
        <v>7</v>
      </c>
      <c r="D2638" s="6" t="s">
        <v>67</v>
      </c>
      <c r="E2638" s="6" t="s">
        <v>67</v>
      </c>
      <c r="F2638" s="6" t="s">
        <v>3812</v>
      </c>
      <c r="G2638" s="6"/>
      <c r="H2638" s="1"/>
      <c r="I2638" s="5"/>
      <c r="J2638" s="5"/>
      <c r="K2638" s="1"/>
      <c r="L2638" s="5"/>
      <c r="M2638" s="5"/>
      <c r="N2638" s="26"/>
      <c r="O2638" s="1"/>
      <c r="P2638" s="1"/>
      <c r="Q2638" s="1"/>
      <c r="R2638" s="1"/>
      <c r="S2638" s="1"/>
      <c r="T2638" s="1"/>
      <c r="U2638" s="1"/>
      <c r="V2638" s="5"/>
      <c r="W2638" s="5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37" t="e">
        <f>BQ2638+BP2638+BO2638+BN2638+BM2638+#REF!+#REF!+BG2638+BF2638+#REF!+BC2638+#REF!+#REF!+AY2638+#REF!+#REF!+#REF!+#REF!+AS2638+#REF!+#REF!+#REF!+#REF!+AM2638+AK2638+#REF!+#REF!+#REF!+AF2638+AD2638+AC2638+AB2638+BL2638+AA2638+Z2638+Y2638+X2638+U2638+T2638+S2638+R2638+Q2638+P2638+O2638+N2638+M2638+L2638+K2638+J2638+I2638+H2638</f>
        <v>#REF!</v>
      </c>
    </row>
    <row r="2639" spans="1:70" hidden="1">
      <c r="A2639" s="6" t="s">
        <v>6900</v>
      </c>
      <c r="B2639" s="6" t="s">
        <v>7962</v>
      </c>
      <c r="C2639" s="6" t="s">
        <v>151</v>
      </c>
      <c r="D2639" s="6"/>
      <c r="E2639" s="6" t="s">
        <v>8186</v>
      </c>
      <c r="F2639" s="6" t="s">
        <v>3812</v>
      </c>
      <c r="G2639" s="6"/>
      <c r="H2639" s="1"/>
      <c r="I2639" s="5"/>
      <c r="J2639" s="5"/>
      <c r="K2639" s="1"/>
      <c r="L2639" s="5"/>
      <c r="M2639" s="5"/>
      <c r="N2639" s="26"/>
      <c r="O2639" s="1"/>
      <c r="P2639" s="1"/>
      <c r="Q2639" s="1"/>
      <c r="R2639" s="1"/>
      <c r="S2639" s="1"/>
      <c r="T2639" s="1"/>
      <c r="U2639" s="1"/>
      <c r="V2639" s="5"/>
      <c r="W2639" s="5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37" t="e">
        <f>BQ2639+BP2639+BO2639+BN2639+BM2639+#REF!+#REF!+BG2639+BF2639+#REF!+BC2639+#REF!+#REF!+AY2639+#REF!+#REF!+#REF!+#REF!+AS2639+#REF!+#REF!+#REF!+#REF!+AM2639+AK2639+#REF!+#REF!+#REF!+AF2639+AD2639+AC2639+AB2639+BL2639+AA2639+Z2639+Y2639+X2639+U2639+T2639+S2639+R2639+Q2639+P2639+O2639+N2639+M2639+L2639+K2639+J2639+I2639+H2639</f>
        <v>#REF!</v>
      </c>
    </row>
    <row r="2640" spans="1:70" hidden="1">
      <c r="A2640" s="6" t="s">
        <v>4138</v>
      </c>
      <c r="B2640" s="6" t="s">
        <v>4139</v>
      </c>
      <c r="C2640" s="6" t="s">
        <v>151</v>
      </c>
      <c r="D2640" s="6"/>
      <c r="E2640" s="6" t="s">
        <v>152</v>
      </c>
      <c r="F2640" s="6" t="s">
        <v>3812</v>
      </c>
      <c r="G2640" s="6"/>
      <c r="H2640" s="1"/>
      <c r="I2640" s="5"/>
      <c r="J2640" s="5"/>
      <c r="K2640" s="1"/>
      <c r="L2640" s="5"/>
      <c r="M2640" s="5"/>
      <c r="N2640" s="26"/>
      <c r="O2640" s="1"/>
      <c r="P2640" s="1"/>
      <c r="Q2640" s="1"/>
      <c r="R2640" s="1"/>
      <c r="S2640" s="1"/>
      <c r="T2640" s="1"/>
      <c r="U2640" s="1"/>
      <c r="V2640" s="5"/>
      <c r="W2640" s="5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37" t="e">
        <f>BQ2640+BP2640+BO2640+BN2640+BM2640+#REF!+#REF!+BG2640+BF2640+#REF!+BC2640+#REF!+#REF!+AY2640+#REF!+#REF!+#REF!+#REF!+AS2640+#REF!+#REF!+#REF!+#REF!+AM2640+AK2640+#REF!+#REF!+#REF!+AF2640+AD2640+AC2640+AB2640+BL2640+AA2640+Z2640+Y2640+X2640+U2640+T2640+S2640+R2640+Q2640+P2640+O2640+N2640+M2640+L2640+K2640+J2640+I2640+H2640</f>
        <v>#REF!</v>
      </c>
    </row>
    <row r="2641" spans="1:70" hidden="1">
      <c r="A2641" s="6" t="s">
        <v>4140</v>
      </c>
      <c r="B2641" s="6" t="s">
        <v>4141</v>
      </c>
      <c r="C2641" s="6" t="s">
        <v>151</v>
      </c>
      <c r="D2641" s="6"/>
      <c r="E2641" s="6" t="s">
        <v>152</v>
      </c>
      <c r="F2641" s="6" t="s">
        <v>3812</v>
      </c>
      <c r="G2641" s="6"/>
      <c r="H2641" s="1"/>
      <c r="I2641" s="5"/>
      <c r="J2641" s="5"/>
      <c r="K2641" s="1"/>
      <c r="L2641" s="5"/>
      <c r="M2641" s="5"/>
      <c r="N2641" s="26"/>
      <c r="O2641" s="1"/>
      <c r="P2641" s="1"/>
      <c r="Q2641" s="1"/>
      <c r="R2641" s="1"/>
      <c r="S2641" s="1"/>
      <c r="T2641" s="1"/>
      <c r="U2641" s="1"/>
      <c r="V2641" s="5"/>
      <c r="W2641" s="5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37" t="e">
        <f>BQ2641+BP2641+BO2641+BN2641+BM2641+#REF!+#REF!+BG2641+BF2641+#REF!+BC2641+#REF!+#REF!+AY2641+#REF!+#REF!+#REF!+#REF!+AS2641+#REF!+#REF!+#REF!+#REF!+AM2641+AK2641+#REF!+#REF!+#REF!+AF2641+AD2641+AC2641+AB2641+BL2641+AA2641+Z2641+Y2641+X2641+U2641+T2641+S2641+R2641+Q2641+P2641+O2641+N2641+M2641+L2641+K2641+J2641+I2641+H2641</f>
        <v>#REF!</v>
      </c>
    </row>
    <row r="2642" spans="1:70" hidden="1">
      <c r="A2642" s="6" t="s">
        <v>4142</v>
      </c>
      <c r="B2642" s="6" t="s">
        <v>4143</v>
      </c>
      <c r="C2642" s="6" t="s">
        <v>151</v>
      </c>
      <c r="D2642" s="6"/>
      <c r="E2642" s="6" t="s">
        <v>152</v>
      </c>
      <c r="F2642" s="6" t="s">
        <v>3812</v>
      </c>
      <c r="G2642" s="6"/>
      <c r="H2642" s="1"/>
      <c r="I2642" s="5"/>
      <c r="J2642" s="5"/>
      <c r="K2642" s="1"/>
      <c r="L2642" s="5"/>
      <c r="M2642" s="5"/>
      <c r="N2642" s="26"/>
      <c r="O2642" s="1"/>
      <c r="P2642" s="1"/>
      <c r="Q2642" s="1"/>
      <c r="R2642" s="1"/>
      <c r="S2642" s="1"/>
      <c r="T2642" s="1"/>
      <c r="U2642" s="1"/>
      <c r="V2642" s="5"/>
      <c r="W2642" s="5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37" t="e">
        <f>BQ2642+BP2642+BO2642+BN2642+BM2642+#REF!+#REF!+BG2642+BF2642+#REF!+BC2642+#REF!+#REF!+AY2642+#REF!+#REF!+#REF!+#REF!+AS2642+#REF!+#REF!+#REF!+#REF!+AM2642+AK2642+#REF!+#REF!+#REF!+AF2642+AD2642+AC2642+AB2642+BL2642+AA2642+Z2642+Y2642+X2642+U2642+T2642+S2642+R2642+Q2642+P2642+O2642+N2642+M2642+L2642+K2642+J2642+I2642+H2642</f>
        <v>#REF!</v>
      </c>
    </row>
    <row r="2643" spans="1:70" hidden="1">
      <c r="A2643" s="6" t="s">
        <v>3957</v>
      </c>
      <c r="B2643" s="6" t="s">
        <v>3958</v>
      </c>
      <c r="C2643" s="6" t="s">
        <v>7</v>
      </c>
      <c r="D2643" s="6" t="s">
        <v>67</v>
      </c>
      <c r="E2643" s="6" t="s">
        <v>67</v>
      </c>
      <c r="F2643" s="6" t="s">
        <v>3812</v>
      </c>
      <c r="G2643" s="6"/>
      <c r="H2643" s="1"/>
      <c r="I2643" s="5"/>
      <c r="J2643" s="5"/>
      <c r="K2643" s="1"/>
      <c r="L2643" s="5"/>
      <c r="M2643" s="5"/>
      <c r="N2643" s="26"/>
      <c r="O2643" s="1"/>
      <c r="P2643" s="1"/>
      <c r="Q2643" s="1"/>
      <c r="R2643" s="1"/>
      <c r="S2643" s="1"/>
      <c r="T2643" s="1"/>
      <c r="U2643" s="1"/>
      <c r="V2643" s="5"/>
      <c r="W2643" s="5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37" t="e">
        <f>BQ2643+BP2643+BO2643+BN2643+BM2643+#REF!+#REF!+BG2643+BF2643+#REF!+BC2643+#REF!+#REF!+AY2643+#REF!+#REF!+#REF!+#REF!+AS2643+#REF!+#REF!+#REF!+#REF!+AM2643+AK2643+#REF!+#REF!+#REF!+AF2643+AD2643+AC2643+AB2643+BL2643+AA2643+Z2643+Y2643+X2643+U2643+T2643+S2643+R2643+Q2643+P2643+O2643+N2643+M2643+L2643+K2643+J2643+I2643+H2643</f>
        <v>#REF!</v>
      </c>
    </row>
    <row r="2644" spans="1:70" hidden="1">
      <c r="A2644" s="6" t="s">
        <v>4144</v>
      </c>
      <c r="B2644" s="6" t="s">
        <v>4145</v>
      </c>
      <c r="C2644" s="6" t="s">
        <v>151</v>
      </c>
      <c r="D2644" s="6"/>
      <c r="E2644" s="6" t="s">
        <v>152</v>
      </c>
      <c r="F2644" s="6" t="s">
        <v>3812</v>
      </c>
      <c r="G2644" s="6"/>
      <c r="H2644" s="1"/>
      <c r="I2644" s="5"/>
      <c r="J2644" s="5"/>
      <c r="K2644" s="1"/>
      <c r="L2644" s="5"/>
      <c r="M2644" s="5"/>
      <c r="N2644" s="26"/>
      <c r="O2644" s="1"/>
      <c r="P2644" s="1"/>
      <c r="Q2644" s="1"/>
      <c r="R2644" s="1"/>
      <c r="S2644" s="1"/>
      <c r="T2644" s="1"/>
      <c r="U2644" s="1"/>
      <c r="V2644" s="5"/>
      <c r="W2644" s="5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37" t="e">
        <f>BQ2644+BP2644+BO2644+BN2644+BM2644+#REF!+#REF!+BG2644+BF2644+#REF!+BC2644+#REF!+#REF!+AY2644+#REF!+#REF!+#REF!+#REF!+AS2644+#REF!+#REF!+#REF!+#REF!+AM2644+AK2644+#REF!+#REF!+#REF!+AF2644+AD2644+AC2644+AB2644+BL2644+AA2644+Z2644+Y2644+X2644+U2644+T2644+S2644+R2644+Q2644+P2644+O2644+N2644+M2644+L2644+K2644+J2644+I2644+H2644</f>
        <v>#REF!</v>
      </c>
    </row>
    <row r="2645" spans="1:70" hidden="1">
      <c r="A2645" s="6" t="s">
        <v>4146</v>
      </c>
      <c r="B2645" s="6" t="s">
        <v>4147</v>
      </c>
      <c r="C2645" s="6" t="s">
        <v>151</v>
      </c>
      <c r="D2645" s="6"/>
      <c r="E2645" s="6" t="s">
        <v>152</v>
      </c>
      <c r="F2645" s="6" t="s">
        <v>3812</v>
      </c>
      <c r="G2645" s="6"/>
      <c r="H2645" s="1"/>
      <c r="I2645" s="5"/>
      <c r="J2645" s="5"/>
      <c r="K2645" s="1"/>
      <c r="L2645" s="5"/>
      <c r="M2645" s="5"/>
      <c r="N2645" s="26"/>
      <c r="O2645" s="1"/>
      <c r="P2645" s="1"/>
      <c r="Q2645" s="1"/>
      <c r="R2645" s="1"/>
      <c r="S2645" s="1"/>
      <c r="T2645" s="1"/>
      <c r="U2645" s="1"/>
      <c r="V2645" s="5"/>
      <c r="W2645" s="5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37" t="e">
        <f>BQ2645+BP2645+BO2645+BN2645+BM2645+#REF!+#REF!+BG2645+BF2645+#REF!+BC2645+#REF!+#REF!+AY2645+#REF!+#REF!+#REF!+#REF!+AS2645+#REF!+#REF!+#REF!+#REF!+AM2645+AK2645+#REF!+#REF!+#REF!+AF2645+AD2645+AC2645+AB2645+BL2645+AA2645+Z2645+Y2645+X2645+U2645+T2645+S2645+R2645+Q2645+P2645+O2645+N2645+M2645+L2645+K2645+J2645+I2645+H2645</f>
        <v>#REF!</v>
      </c>
    </row>
    <row r="2646" spans="1:70" hidden="1">
      <c r="A2646" s="6" t="s">
        <v>4148</v>
      </c>
      <c r="B2646" s="6" t="s">
        <v>4149</v>
      </c>
      <c r="C2646" s="6" t="s">
        <v>151</v>
      </c>
      <c r="D2646" s="6"/>
      <c r="E2646" s="6" t="s">
        <v>152</v>
      </c>
      <c r="F2646" s="6" t="s">
        <v>3812</v>
      </c>
      <c r="G2646" s="6"/>
      <c r="H2646" s="1"/>
      <c r="I2646" s="5"/>
      <c r="J2646" s="5"/>
      <c r="K2646" s="1"/>
      <c r="L2646" s="5"/>
      <c r="M2646" s="5"/>
      <c r="N2646" s="26"/>
      <c r="O2646" s="1"/>
      <c r="P2646" s="1"/>
      <c r="Q2646" s="1"/>
      <c r="R2646" s="1"/>
      <c r="S2646" s="1"/>
      <c r="T2646" s="1"/>
      <c r="U2646" s="1"/>
      <c r="V2646" s="5"/>
      <c r="W2646" s="5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37" t="e">
        <f>BQ2646+BP2646+BO2646+BN2646+BM2646+#REF!+#REF!+BG2646+BF2646+#REF!+BC2646+#REF!+#REF!+AY2646+#REF!+#REF!+#REF!+#REF!+AS2646+#REF!+#REF!+#REF!+#REF!+AM2646+AK2646+#REF!+#REF!+#REF!+AF2646+AD2646+AC2646+AB2646+BL2646+AA2646+Z2646+Y2646+X2646+U2646+T2646+S2646+R2646+Q2646+P2646+O2646+N2646+M2646+L2646+K2646+J2646+I2646+H2646</f>
        <v>#REF!</v>
      </c>
    </row>
    <row r="2647" spans="1:70" hidden="1">
      <c r="A2647" s="6" t="s">
        <v>4150</v>
      </c>
      <c r="B2647" s="6" t="s">
        <v>4151</v>
      </c>
      <c r="C2647" s="6" t="s">
        <v>151</v>
      </c>
      <c r="D2647" s="6"/>
      <c r="E2647" s="6" t="s">
        <v>152</v>
      </c>
      <c r="F2647" s="6" t="s">
        <v>3812</v>
      </c>
      <c r="G2647" s="6"/>
      <c r="H2647" s="1"/>
      <c r="I2647" s="5"/>
      <c r="J2647" s="5"/>
      <c r="K2647" s="1"/>
      <c r="L2647" s="5"/>
      <c r="M2647" s="5"/>
      <c r="N2647" s="26"/>
      <c r="O2647" s="1"/>
      <c r="P2647" s="1"/>
      <c r="Q2647" s="1"/>
      <c r="R2647" s="1"/>
      <c r="S2647" s="1"/>
      <c r="T2647" s="1"/>
      <c r="U2647" s="1"/>
      <c r="V2647" s="5"/>
      <c r="W2647" s="5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37" t="e">
        <f>BQ2647+BP2647+BO2647+BN2647+BM2647+#REF!+#REF!+BG2647+BF2647+#REF!+BC2647+#REF!+#REF!+AY2647+#REF!+#REF!+#REF!+#REF!+AS2647+#REF!+#REF!+#REF!+#REF!+AM2647+AK2647+#REF!+#REF!+#REF!+AF2647+AD2647+AC2647+AB2647+BL2647+AA2647+Z2647+Y2647+X2647+U2647+T2647+S2647+R2647+Q2647+P2647+O2647+N2647+M2647+L2647+K2647+J2647+I2647+H2647</f>
        <v>#REF!</v>
      </c>
    </row>
    <row r="2648" spans="1:70" hidden="1">
      <c r="A2648" s="7" t="s">
        <v>3959</v>
      </c>
      <c r="B2648" s="7" t="s">
        <v>3960</v>
      </c>
      <c r="C2648" s="7" t="s">
        <v>7</v>
      </c>
      <c r="D2648" s="7" t="s">
        <v>8180</v>
      </c>
      <c r="E2648" s="7" t="s">
        <v>21</v>
      </c>
      <c r="F2648" s="7" t="s">
        <v>3812</v>
      </c>
      <c r="G2648" s="25"/>
      <c r="H2648" s="1"/>
      <c r="I2648" s="5"/>
      <c r="J2648" s="5"/>
      <c r="K2648" s="1"/>
      <c r="L2648" s="5"/>
      <c r="M2648" s="5"/>
      <c r="N2648" s="26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37">
        <f t="shared" ref="BR2648:BR2649" si="38">BQ2648+BP2648+BO2648+BN2648+BM2648+BG2648+BF2648+BC2648+AY2648+AS2648+AM2648+AL2648+AK2648+AF2648+AE2648+AD2648+AC2648+AB2648+++BK2648+BL2648+AA2648+Z2648+Y2648+X2648+V2648+U2648+T2648+S2648+R2648+Q2648+P2648+O2648+N2648+M2648+L2648+K2648+J2648+I2648+H2648+G2648</f>
        <v>0</v>
      </c>
    </row>
    <row r="2649" spans="1:70" hidden="1">
      <c r="A2649" s="7" t="s">
        <v>3961</v>
      </c>
      <c r="B2649" s="7" t="s">
        <v>3962</v>
      </c>
      <c r="C2649" s="7" t="s">
        <v>7</v>
      </c>
      <c r="D2649" s="7" t="s">
        <v>8180</v>
      </c>
      <c r="E2649" s="7" t="s">
        <v>21</v>
      </c>
      <c r="F2649" s="7" t="s">
        <v>3812</v>
      </c>
      <c r="G2649" s="25"/>
      <c r="H2649" s="1"/>
      <c r="I2649" s="5"/>
      <c r="J2649" s="5"/>
      <c r="K2649" s="1"/>
      <c r="L2649" s="5"/>
      <c r="M2649" s="5"/>
      <c r="N2649" s="26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37">
        <f t="shared" si="38"/>
        <v>0</v>
      </c>
    </row>
    <row r="2650" spans="1:70" hidden="1">
      <c r="A2650" s="6" t="s">
        <v>3963</v>
      </c>
      <c r="B2650" s="6" t="s">
        <v>3964</v>
      </c>
      <c r="C2650" s="6" t="s">
        <v>7</v>
      </c>
      <c r="D2650" s="6" t="s">
        <v>8180</v>
      </c>
      <c r="E2650" s="6" t="s">
        <v>21</v>
      </c>
      <c r="F2650" s="6" t="s">
        <v>3812</v>
      </c>
      <c r="G2650" s="6"/>
      <c r="H2650" s="1"/>
      <c r="I2650" s="5"/>
      <c r="J2650" s="5"/>
      <c r="K2650" s="1"/>
      <c r="L2650" s="5"/>
      <c r="M2650" s="5"/>
      <c r="N2650" s="26"/>
      <c r="O2650" s="1"/>
      <c r="P2650" s="1"/>
      <c r="Q2650" s="1"/>
      <c r="R2650" s="1"/>
      <c r="S2650" s="1"/>
      <c r="T2650" s="1"/>
      <c r="U2650" s="1"/>
      <c r="V2650" s="5"/>
      <c r="W2650" s="5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37" t="e">
        <f>BQ2650+BP2650+BO2650+BN2650+BM2650+#REF!+#REF!+BG2650+BF2650+#REF!+BC2650+#REF!+#REF!+AY2650+#REF!+#REF!+#REF!+#REF!+AS2650+#REF!+#REF!+#REF!+#REF!+AM2650+AK2650+#REF!+#REF!+#REF!+AF2650+AD2650+AC2650+AB2650+BL2650+AA2650+Z2650+Y2650+X2650+U2650+T2650+S2650+R2650+Q2650+P2650+O2650+N2650+M2650+L2650+K2650+J2650+I2650+H2650</f>
        <v>#REF!</v>
      </c>
    </row>
    <row r="2651" spans="1:70" hidden="1">
      <c r="A2651" s="6" t="s">
        <v>3965</v>
      </c>
      <c r="B2651" s="6" t="s">
        <v>3966</v>
      </c>
      <c r="C2651" s="6" t="s">
        <v>7</v>
      </c>
      <c r="D2651" s="6" t="s">
        <v>18</v>
      </c>
      <c r="E2651" s="6" t="s">
        <v>21</v>
      </c>
      <c r="F2651" s="6" t="s">
        <v>3812</v>
      </c>
      <c r="G2651" s="6"/>
      <c r="H2651" s="1"/>
      <c r="I2651" s="5"/>
      <c r="J2651" s="5"/>
      <c r="K2651" s="1"/>
      <c r="L2651" s="5"/>
      <c r="M2651" s="5"/>
      <c r="N2651" s="26"/>
      <c r="O2651" s="1"/>
      <c r="P2651" s="1"/>
      <c r="Q2651" s="1"/>
      <c r="R2651" s="1"/>
      <c r="S2651" s="1"/>
      <c r="T2651" s="1"/>
      <c r="U2651" s="1"/>
      <c r="V2651" s="5"/>
      <c r="W2651" s="5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37" t="e">
        <f>BQ2651+BP2651+BO2651+BN2651+BM2651+#REF!+#REF!+BG2651+BF2651+#REF!+BC2651+#REF!+#REF!+AY2651+#REF!+#REF!+#REF!+#REF!+AS2651+#REF!+#REF!+#REF!+#REF!+AM2651+AK2651+#REF!+#REF!+#REF!+AF2651+AD2651+AC2651+AB2651+BL2651+AA2651+Z2651+Y2651+X2651+U2651+T2651+S2651+R2651+Q2651+P2651+O2651+N2651+M2651+L2651+K2651+J2651+I2651+H2651</f>
        <v>#REF!</v>
      </c>
    </row>
    <row r="2652" spans="1:70" hidden="1">
      <c r="A2652" s="6" t="s">
        <v>6901</v>
      </c>
      <c r="B2652" s="6" t="s">
        <v>7963</v>
      </c>
      <c r="C2652" s="6" t="s">
        <v>151</v>
      </c>
      <c r="D2652" s="6"/>
      <c r="E2652" s="6" t="s">
        <v>8186</v>
      </c>
      <c r="F2652" s="6" t="s">
        <v>3812</v>
      </c>
      <c r="G2652" s="6"/>
      <c r="H2652" s="1"/>
      <c r="I2652" s="5"/>
      <c r="J2652" s="5"/>
      <c r="K2652" s="1"/>
      <c r="L2652" s="5"/>
      <c r="M2652" s="5"/>
      <c r="N2652" s="26"/>
      <c r="O2652" s="1"/>
      <c r="P2652" s="1"/>
      <c r="Q2652" s="1"/>
      <c r="R2652" s="1"/>
      <c r="S2652" s="1"/>
      <c r="T2652" s="1"/>
      <c r="U2652" s="1"/>
      <c r="V2652" s="5"/>
      <c r="W2652" s="5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37" t="e">
        <f>BQ2652+BP2652+BO2652+BN2652+BM2652+#REF!+#REF!+BG2652+BF2652+#REF!+BC2652+#REF!+#REF!+AY2652+#REF!+#REF!+#REF!+#REF!+AS2652+#REF!+#REF!+#REF!+#REF!+AM2652+AK2652+#REF!+#REF!+#REF!+AF2652+AD2652+AC2652+AB2652+BL2652+AA2652+Z2652+Y2652+X2652+U2652+T2652+S2652+R2652+Q2652+P2652+O2652+N2652+M2652+L2652+K2652+J2652+I2652+H2652</f>
        <v>#REF!</v>
      </c>
    </row>
    <row r="2653" spans="1:70" hidden="1">
      <c r="A2653" s="6" t="s">
        <v>6902</v>
      </c>
      <c r="B2653" s="6" t="s">
        <v>6903</v>
      </c>
      <c r="C2653" s="6" t="s">
        <v>151</v>
      </c>
      <c r="D2653" s="6"/>
      <c r="E2653" s="6" t="s">
        <v>8186</v>
      </c>
      <c r="F2653" s="6" t="s">
        <v>3812</v>
      </c>
      <c r="G2653" s="6"/>
      <c r="H2653" s="1"/>
      <c r="I2653" s="5"/>
      <c r="J2653" s="5"/>
      <c r="K2653" s="1"/>
      <c r="L2653" s="5"/>
      <c r="M2653" s="5"/>
      <c r="N2653" s="26"/>
      <c r="O2653" s="1"/>
      <c r="P2653" s="1"/>
      <c r="Q2653" s="1"/>
      <c r="R2653" s="1"/>
      <c r="S2653" s="1"/>
      <c r="T2653" s="1"/>
      <c r="U2653" s="1"/>
      <c r="V2653" s="5"/>
      <c r="W2653" s="5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37" t="e">
        <f>BQ2653+BP2653+BO2653+BN2653+BM2653+#REF!+#REF!+BG2653+BF2653+#REF!+BC2653+#REF!+#REF!+AY2653+#REF!+#REF!+#REF!+#REF!+AS2653+#REF!+#REF!+#REF!+#REF!+AM2653+AK2653+#REF!+#REF!+#REF!+AF2653+AD2653+AC2653+AB2653+BL2653+AA2653+Z2653+Y2653+X2653+U2653+T2653+S2653+R2653+Q2653+P2653+O2653+N2653+M2653+L2653+K2653+J2653+I2653+H2653</f>
        <v>#REF!</v>
      </c>
    </row>
    <row r="2654" spans="1:70" hidden="1">
      <c r="A2654" s="6" t="s">
        <v>6904</v>
      </c>
      <c r="B2654" s="6" t="s">
        <v>7964</v>
      </c>
      <c r="C2654" s="6" t="s">
        <v>151</v>
      </c>
      <c r="D2654" s="6"/>
      <c r="E2654" s="6" t="s">
        <v>8186</v>
      </c>
      <c r="F2654" s="6" t="s">
        <v>3812</v>
      </c>
      <c r="G2654" s="6"/>
      <c r="H2654" s="1"/>
      <c r="I2654" s="5"/>
      <c r="J2654" s="5"/>
      <c r="K2654" s="1"/>
      <c r="L2654" s="5"/>
      <c r="M2654" s="5"/>
      <c r="N2654" s="26"/>
      <c r="O2654" s="1"/>
      <c r="P2654" s="1"/>
      <c r="Q2654" s="1"/>
      <c r="R2654" s="1"/>
      <c r="S2654" s="1"/>
      <c r="T2654" s="1"/>
      <c r="U2654" s="1"/>
      <c r="V2654" s="5"/>
      <c r="W2654" s="5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37" t="e">
        <f>BQ2654+BP2654+BO2654+BN2654+BM2654+#REF!+#REF!+BG2654+BF2654+#REF!+BC2654+#REF!+#REF!+AY2654+#REF!+#REF!+#REF!+#REF!+AS2654+#REF!+#REF!+#REF!+#REF!+AM2654+AK2654+#REF!+#REF!+#REF!+AF2654+AD2654+AC2654+AB2654+BL2654+AA2654+Z2654+Y2654+X2654+U2654+T2654+S2654+R2654+Q2654+P2654+O2654+N2654+M2654+L2654+K2654+J2654+I2654+H2654</f>
        <v>#REF!</v>
      </c>
    </row>
    <row r="2655" spans="1:70" hidden="1">
      <c r="A2655" s="6" t="s">
        <v>3967</v>
      </c>
      <c r="B2655" s="6" t="s">
        <v>3968</v>
      </c>
      <c r="C2655" s="6" t="s">
        <v>7</v>
      </c>
      <c r="D2655" s="6" t="s">
        <v>18</v>
      </c>
      <c r="E2655" s="6" t="s">
        <v>13</v>
      </c>
      <c r="F2655" s="6" t="s">
        <v>3812</v>
      </c>
      <c r="G2655" s="6"/>
      <c r="H2655" s="1"/>
      <c r="I2655" s="5"/>
      <c r="J2655" s="5"/>
      <c r="K2655" s="1"/>
      <c r="L2655" s="5"/>
      <c r="M2655" s="5"/>
      <c r="N2655" s="26"/>
      <c r="O2655" s="1"/>
      <c r="P2655" s="1"/>
      <c r="Q2655" s="1"/>
      <c r="R2655" s="1"/>
      <c r="S2655" s="1"/>
      <c r="T2655" s="1"/>
      <c r="U2655" s="1"/>
      <c r="V2655" s="5"/>
      <c r="W2655" s="5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37" t="e">
        <f>BQ2655+BP2655+BO2655+BN2655+BM2655+#REF!+#REF!+BG2655+BF2655+#REF!+BC2655+#REF!+#REF!+AY2655+#REF!+#REF!+#REF!+#REF!+AS2655+#REF!+#REF!+#REF!+#REF!+AM2655+AK2655+#REF!+#REF!+#REF!+AF2655+AD2655+AC2655+AB2655+BL2655+AA2655+Z2655+Y2655+X2655+U2655+T2655+S2655+R2655+Q2655+P2655+O2655+N2655+M2655+L2655+K2655+J2655+I2655+H2655</f>
        <v>#REF!</v>
      </c>
    </row>
    <row r="2656" spans="1:70" hidden="1">
      <c r="A2656" s="7" t="s">
        <v>4152</v>
      </c>
      <c r="B2656" s="7" t="s">
        <v>4153</v>
      </c>
      <c r="C2656" s="7" t="s">
        <v>151</v>
      </c>
      <c r="D2656" s="7"/>
      <c r="E2656" s="7" t="s">
        <v>152</v>
      </c>
      <c r="F2656" s="7" t="s">
        <v>3812</v>
      </c>
      <c r="G2656" s="25"/>
      <c r="H2656" s="1"/>
      <c r="I2656" s="5"/>
      <c r="J2656" s="5"/>
      <c r="K2656" s="1"/>
      <c r="L2656" s="5"/>
      <c r="M2656" s="5"/>
      <c r="N2656" s="26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37">
        <f>BQ2656+BP2656+BO2656+BN2656+BM2656+BG2656+BF2656+BC2656+AY2656+AS2656+AM2656+AL2656+AK2656+AF2656+AE2656+AD2656+AC2656+AB2656+++BK2656+BL2656+AA2656+Z2656+Y2656+X2656+V2656+U2656+T2656+S2656+R2656+Q2656+P2656+O2656+N2656+M2656+L2656+K2656+J2656+I2656+H2656+G2656</f>
        <v>0</v>
      </c>
    </row>
    <row r="2657" spans="1:70" hidden="1">
      <c r="A2657" s="6" t="s">
        <v>6905</v>
      </c>
      <c r="B2657" s="6" t="s">
        <v>7965</v>
      </c>
      <c r="C2657" s="6" t="s">
        <v>151</v>
      </c>
      <c r="D2657" s="6"/>
      <c r="E2657" s="6" t="s">
        <v>8192</v>
      </c>
      <c r="F2657" s="6" t="s">
        <v>3812</v>
      </c>
      <c r="G2657" s="6"/>
      <c r="H2657" s="1"/>
      <c r="I2657" s="5"/>
      <c r="J2657" s="5"/>
      <c r="K2657" s="1"/>
      <c r="L2657" s="5"/>
      <c r="M2657" s="5"/>
      <c r="N2657" s="26"/>
      <c r="O2657" s="1"/>
      <c r="P2657" s="1"/>
      <c r="Q2657" s="1"/>
      <c r="R2657" s="1"/>
      <c r="S2657" s="1"/>
      <c r="T2657" s="1"/>
      <c r="U2657" s="1"/>
      <c r="V2657" s="5"/>
      <c r="W2657" s="5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37" t="e">
        <f>BQ2657+BP2657+BO2657+BN2657+BM2657+#REF!+#REF!+BG2657+BF2657+#REF!+BC2657+#REF!+#REF!+AY2657+#REF!+#REF!+#REF!+#REF!+AS2657+#REF!+#REF!+#REF!+#REF!+AM2657+AK2657+#REF!+#REF!+#REF!+AF2657+AD2657+AC2657+AB2657+BL2657+AA2657+Z2657+Y2657+X2657+U2657+T2657+S2657+R2657+Q2657+P2657+O2657+N2657+M2657+L2657+K2657+J2657+I2657+H2657</f>
        <v>#REF!</v>
      </c>
    </row>
    <row r="2658" spans="1:70" hidden="1">
      <c r="A2658" s="6" t="s">
        <v>6906</v>
      </c>
      <c r="B2658" s="6" t="s">
        <v>7966</v>
      </c>
      <c r="C2658" s="6" t="s">
        <v>151</v>
      </c>
      <c r="D2658" s="6"/>
      <c r="E2658" s="6" t="s">
        <v>8192</v>
      </c>
      <c r="F2658" s="6" t="s">
        <v>3812</v>
      </c>
      <c r="G2658" s="6"/>
      <c r="H2658" s="1"/>
      <c r="I2658" s="5"/>
      <c r="J2658" s="5"/>
      <c r="K2658" s="1"/>
      <c r="L2658" s="5"/>
      <c r="M2658" s="5"/>
      <c r="N2658" s="26"/>
      <c r="O2658" s="1"/>
      <c r="P2658" s="1"/>
      <c r="Q2658" s="1"/>
      <c r="R2658" s="1"/>
      <c r="S2658" s="1"/>
      <c r="T2658" s="1"/>
      <c r="U2658" s="1"/>
      <c r="V2658" s="5"/>
      <c r="W2658" s="5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37" t="e">
        <f>BQ2658+BP2658+BO2658+BN2658+BM2658+#REF!+#REF!+BG2658+BF2658+#REF!+BC2658+#REF!+#REF!+AY2658+#REF!+#REF!+#REF!+#REF!+AS2658+#REF!+#REF!+#REF!+#REF!+AM2658+AK2658+#REF!+#REF!+#REF!+AF2658+AD2658+AC2658+AB2658+BL2658+AA2658+Z2658+Y2658+X2658+U2658+T2658+S2658+R2658+Q2658+P2658+O2658+N2658+M2658+L2658+K2658+J2658+I2658+H2658</f>
        <v>#REF!</v>
      </c>
    </row>
    <row r="2659" spans="1:70" hidden="1">
      <c r="A2659" s="6" t="s">
        <v>3969</v>
      </c>
      <c r="B2659" s="6" t="s">
        <v>3970</v>
      </c>
      <c r="C2659" s="6" t="s">
        <v>7</v>
      </c>
      <c r="D2659" s="6" t="s">
        <v>8180</v>
      </c>
      <c r="E2659" s="6" t="s">
        <v>21</v>
      </c>
      <c r="F2659" s="6" t="s">
        <v>3812</v>
      </c>
      <c r="G2659" s="6"/>
      <c r="H2659" s="1"/>
      <c r="I2659" s="5"/>
      <c r="J2659" s="5"/>
      <c r="K2659" s="1"/>
      <c r="L2659" s="5"/>
      <c r="M2659" s="5"/>
      <c r="N2659" s="26"/>
      <c r="O2659" s="1"/>
      <c r="P2659" s="1"/>
      <c r="Q2659" s="1"/>
      <c r="R2659" s="1"/>
      <c r="S2659" s="1"/>
      <c r="T2659" s="1"/>
      <c r="U2659" s="1"/>
      <c r="V2659" s="5"/>
      <c r="W2659" s="5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37">
        <f>BQ2659+BP2659+BO2659+BN2659+BM2659+BG2659+BF2659+BC2659+AY2659+AS2659+AM2659+AL2659+AK2659+AF2659+AE2659+AD2659+AC2659+AB2659+BK2659+BL2659+AA2659+Z2659+Y2659+X2659+V2659+U2659+T2659+S2659+R2659+Q2659+P2659+O2659+N2659+M2659+L2659+K2659+J2659+I2659+H2659+G2659+AX2659+W2659</f>
        <v>0</v>
      </c>
    </row>
    <row r="2660" spans="1:70" hidden="1">
      <c r="A2660" s="6" t="s">
        <v>3971</v>
      </c>
      <c r="B2660" s="6" t="s">
        <v>3972</v>
      </c>
      <c r="C2660" s="6" t="s">
        <v>7</v>
      </c>
      <c r="D2660" s="6" t="s">
        <v>67</v>
      </c>
      <c r="E2660" s="6" t="s">
        <v>67</v>
      </c>
      <c r="F2660" s="6" t="s">
        <v>3812</v>
      </c>
      <c r="G2660" s="6"/>
      <c r="H2660" s="1"/>
      <c r="I2660" s="5"/>
      <c r="J2660" s="5"/>
      <c r="K2660" s="1"/>
      <c r="L2660" s="5"/>
      <c r="M2660" s="5"/>
      <c r="N2660" s="26"/>
      <c r="O2660" s="1"/>
      <c r="P2660" s="1"/>
      <c r="Q2660" s="1"/>
      <c r="R2660" s="1"/>
      <c r="S2660" s="1"/>
      <c r="T2660" s="1"/>
      <c r="U2660" s="1"/>
      <c r="V2660" s="5"/>
      <c r="W2660" s="5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37" t="e">
        <f>BQ2660+BP2660+BO2660+BN2660+BM2660+#REF!+#REF!+BG2660+BF2660+#REF!+BC2660+#REF!+#REF!+AY2660+#REF!+#REF!+#REF!+#REF!+AS2660+#REF!+#REF!+#REF!+#REF!+AM2660+AK2660+#REF!+#REF!+#REF!+AF2660+AD2660+AC2660+AB2660+BL2660+AA2660+Z2660+Y2660+X2660+U2660+T2660+S2660+R2660+Q2660+P2660+O2660+N2660+M2660+L2660+K2660+J2660+I2660+H2660</f>
        <v>#REF!</v>
      </c>
    </row>
    <row r="2661" spans="1:70" hidden="1">
      <c r="A2661" s="6" t="s">
        <v>3973</v>
      </c>
      <c r="B2661" s="6" t="s">
        <v>3974</v>
      </c>
      <c r="C2661" s="6" t="s">
        <v>7</v>
      </c>
      <c r="D2661" s="6" t="s">
        <v>67</v>
      </c>
      <c r="E2661" s="6" t="s">
        <v>67</v>
      </c>
      <c r="F2661" s="6" t="s">
        <v>3812</v>
      </c>
      <c r="G2661" s="6"/>
      <c r="H2661" s="1"/>
      <c r="I2661" s="5"/>
      <c r="J2661" s="5"/>
      <c r="K2661" s="1"/>
      <c r="L2661" s="5"/>
      <c r="M2661" s="5"/>
      <c r="N2661" s="26"/>
      <c r="O2661" s="1"/>
      <c r="P2661" s="1"/>
      <c r="Q2661" s="1"/>
      <c r="R2661" s="1"/>
      <c r="S2661" s="1"/>
      <c r="T2661" s="1"/>
      <c r="U2661" s="1"/>
      <c r="V2661" s="5"/>
      <c r="W2661" s="5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37" t="e">
        <f>BQ2661+BP2661+BO2661+BN2661+BM2661+#REF!+#REF!+BG2661+BF2661+#REF!+BC2661+#REF!+#REF!+AY2661+#REF!+#REF!+#REF!+#REF!+AS2661+#REF!+#REF!+#REF!+#REF!+AM2661+AK2661+#REF!+#REF!+#REF!+AF2661+AD2661+AC2661+AB2661+BL2661+AA2661+Z2661+Y2661+X2661+U2661+T2661+S2661+R2661+Q2661+P2661+O2661+N2661+M2661+L2661+K2661+J2661+I2661+H2661</f>
        <v>#REF!</v>
      </c>
    </row>
    <row r="2662" spans="1:70" hidden="1">
      <c r="A2662" s="6" t="s">
        <v>3975</v>
      </c>
      <c r="B2662" s="6" t="s">
        <v>3976</v>
      </c>
      <c r="C2662" s="6" t="s">
        <v>7</v>
      </c>
      <c r="D2662" s="6" t="s">
        <v>67</v>
      </c>
      <c r="E2662" s="6" t="s">
        <v>67</v>
      </c>
      <c r="F2662" s="6" t="s">
        <v>3812</v>
      </c>
      <c r="G2662" s="6"/>
      <c r="H2662" s="1"/>
      <c r="I2662" s="5"/>
      <c r="J2662" s="5"/>
      <c r="K2662" s="1"/>
      <c r="L2662" s="5"/>
      <c r="M2662" s="5"/>
      <c r="N2662" s="26"/>
      <c r="O2662" s="1"/>
      <c r="P2662" s="1"/>
      <c r="Q2662" s="1"/>
      <c r="R2662" s="1"/>
      <c r="S2662" s="1"/>
      <c r="T2662" s="1"/>
      <c r="U2662" s="1"/>
      <c r="V2662" s="5"/>
      <c r="W2662" s="5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37" t="e">
        <f>BQ2662+BP2662+BO2662+BN2662+BM2662+#REF!+#REF!+BG2662+BF2662+#REF!+BC2662+#REF!+#REF!+AY2662+#REF!+#REF!+#REF!+#REF!+AS2662+#REF!+#REF!+#REF!+#REF!+AM2662+AK2662+#REF!+#REF!+#REF!+AF2662+AD2662+AC2662+AB2662+BL2662+AA2662+Z2662+Y2662+X2662+U2662+T2662+S2662+R2662+Q2662+P2662+O2662+N2662+M2662+L2662+K2662+J2662+I2662+H2662</f>
        <v>#REF!</v>
      </c>
    </row>
    <row r="2663" spans="1:70" hidden="1">
      <c r="A2663" s="6" t="s">
        <v>3977</v>
      </c>
      <c r="B2663" s="6" t="s">
        <v>3978</v>
      </c>
      <c r="C2663" s="6" t="s">
        <v>7</v>
      </c>
      <c r="D2663" s="6" t="s">
        <v>67</v>
      </c>
      <c r="E2663" s="6" t="s">
        <v>67</v>
      </c>
      <c r="F2663" s="6" t="s">
        <v>3812</v>
      </c>
      <c r="G2663" s="6"/>
      <c r="H2663" s="1"/>
      <c r="I2663" s="5"/>
      <c r="J2663" s="5"/>
      <c r="K2663" s="1"/>
      <c r="L2663" s="5"/>
      <c r="M2663" s="5"/>
      <c r="N2663" s="26"/>
      <c r="O2663" s="1"/>
      <c r="P2663" s="1"/>
      <c r="Q2663" s="1"/>
      <c r="R2663" s="1"/>
      <c r="S2663" s="1"/>
      <c r="T2663" s="1"/>
      <c r="U2663" s="1"/>
      <c r="V2663" s="5"/>
      <c r="W2663" s="5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37" t="e">
        <f>BQ2663+BP2663+BO2663+BN2663+BM2663+#REF!+#REF!+BG2663+BF2663+#REF!+BC2663+#REF!+#REF!+AY2663+#REF!+#REF!+#REF!+#REF!+AS2663+#REF!+#REF!+#REF!+#REF!+AM2663+AK2663+#REF!+#REF!+#REF!+AF2663+AD2663+AC2663+AB2663+BL2663+AA2663+Z2663+Y2663+X2663+U2663+T2663+S2663+R2663+Q2663+P2663+O2663+N2663+M2663+L2663+K2663+J2663+I2663+H2663</f>
        <v>#REF!</v>
      </c>
    </row>
    <row r="2664" spans="1:70" hidden="1">
      <c r="A2664" s="6" t="s">
        <v>4154</v>
      </c>
      <c r="B2664" s="6" t="s">
        <v>4155</v>
      </c>
      <c r="C2664" s="6" t="s">
        <v>151</v>
      </c>
      <c r="D2664" s="6"/>
      <c r="E2664" s="6" t="s">
        <v>152</v>
      </c>
      <c r="F2664" s="6" t="s">
        <v>3812</v>
      </c>
      <c r="G2664" s="6"/>
      <c r="H2664" s="1"/>
      <c r="I2664" s="5"/>
      <c r="J2664" s="5"/>
      <c r="K2664" s="1"/>
      <c r="L2664" s="5"/>
      <c r="M2664" s="5"/>
      <c r="N2664" s="26"/>
      <c r="O2664" s="1"/>
      <c r="P2664" s="1"/>
      <c r="Q2664" s="1"/>
      <c r="R2664" s="1"/>
      <c r="S2664" s="1"/>
      <c r="T2664" s="1"/>
      <c r="U2664" s="1"/>
      <c r="V2664" s="5"/>
      <c r="W2664" s="5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37" t="e">
        <f>BQ2664+BP2664+BO2664+BN2664+BM2664+#REF!+#REF!+BG2664+BF2664+#REF!+BC2664+#REF!+#REF!+AY2664+#REF!+#REF!+#REF!+#REF!+AS2664+#REF!+#REF!+#REF!+#REF!+AM2664+AK2664+#REF!+#REF!+#REF!+AF2664+AD2664+AC2664+AB2664+BL2664+AA2664+Z2664+Y2664+X2664+U2664+T2664+S2664+R2664+Q2664+P2664+O2664+N2664+M2664+L2664+K2664+J2664+I2664+H2664</f>
        <v>#REF!</v>
      </c>
    </row>
    <row r="2665" spans="1:70" hidden="1">
      <c r="A2665" s="6" t="s">
        <v>4156</v>
      </c>
      <c r="B2665" s="6" t="s">
        <v>4157</v>
      </c>
      <c r="C2665" s="6" t="s">
        <v>151</v>
      </c>
      <c r="D2665" s="6"/>
      <c r="E2665" s="6" t="s">
        <v>152</v>
      </c>
      <c r="F2665" s="6" t="s">
        <v>3812</v>
      </c>
      <c r="G2665" s="6"/>
      <c r="H2665" s="1"/>
      <c r="I2665" s="5"/>
      <c r="J2665" s="5"/>
      <c r="K2665" s="1"/>
      <c r="L2665" s="5"/>
      <c r="M2665" s="5"/>
      <c r="N2665" s="26"/>
      <c r="O2665" s="1"/>
      <c r="P2665" s="1"/>
      <c r="Q2665" s="1"/>
      <c r="R2665" s="1"/>
      <c r="S2665" s="1"/>
      <c r="T2665" s="1"/>
      <c r="U2665" s="1"/>
      <c r="V2665" s="5"/>
      <c r="W2665" s="5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37" t="e">
        <f>BQ2665+BP2665+BO2665+BN2665+BM2665+#REF!+#REF!+BG2665+BF2665+#REF!+BC2665+#REF!+#REF!+AY2665+#REF!+#REF!+#REF!+#REF!+AS2665+#REF!+#REF!+#REF!+#REF!+AM2665+AK2665+#REF!+#REF!+#REF!+AF2665+AD2665+AC2665+AB2665+BL2665+AA2665+Z2665+Y2665+X2665+U2665+T2665+S2665+R2665+Q2665+P2665+O2665+N2665+M2665+L2665+K2665+J2665+I2665+H2665</f>
        <v>#REF!</v>
      </c>
    </row>
    <row r="2666" spans="1:70" hidden="1">
      <c r="A2666" s="6" t="s">
        <v>4158</v>
      </c>
      <c r="B2666" s="6" t="s">
        <v>4159</v>
      </c>
      <c r="C2666" s="6" t="s">
        <v>151</v>
      </c>
      <c r="D2666" s="6"/>
      <c r="E2666" s="6" t="s">
        <v>152</v>
      </c>
      <c r="F2666" s="6" t="s">
        <v>3812</v>
      </c>
      <c r="G2666" s="6"/>
      <c r="H2666" s="1"/>
      <c r="I2666" s="5"/>
      <c r="J2666" s="5"/>
      <c r="K2666" s="1"/>
      <c r="L2666" s="5"/>
      <c r="M2666" s="5"/>
      <c r="N2666" s="26"/>
      <c r="O2666" s="1"/>
      <c r="P2666" s="1"/>
      <c r="Q2666" s="1"/>
      <c r="R2666" s="1"/>
      <c r="S2666" s="1"/>
      <c r="T2666" s="1"/>
      <c r="U2666" s="1"/>
      <c r="V2666" s="5"/>
      <c r="W2666" s="5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37" t="e">
        <f>BQ2666+BP2666+BO2666+BN2666+BM2666+#REF!+#REF!+BG2666+BF2666+#REF!+BC2666+#REF!+#REF!+AY2666+#REF!+#REF!+#REF!+#REF!+AS2666+#REF!+#REF!+#REF!+#REF!+AM2666+AK2666+#REF!+#REF!+#REF!+AF2666+AD2666+AC2666+AB2666+BL2666+AA2666+Z2666+Y2666+X2666+U2666+T2666+S2666+R2666+Q2666+P2666+O2666+N2666+M2666+L2666+K2666+J2666+I2666+H2666</f>
        <v>#REF!</v>
      </c>
    </row>
    <row r="2667" spans="1:70" hidden="1">
      <c r="A2667" s="6" t="s">
        <v>4160</v>
      </c>
      <c r="B2667" s="6" t="s">
        <v>4161</v>
      </c>
      <c r="C2667" s="6" t="s">
        <v>151</v>
      </c>
      <c r="D2667" s="6"/>
      <c r="E2667" s="6" t="s">
        <v>152</v>
      </c>
      <c r="F2667" s="6" t="s">
        <v>3812</v>
      </c>
      <c r="G2667" s="6"/>
      <c r="H2667" s="1"/>
      <c r="I2667" s="5"/>
      <c r="J2667" s="5"/>
      <c r="K2667" s="1"/>
      <c r="L2667" s="5"/>
      <c r="M2667" s="5"/>
      <c r="N2667" s="26"/>
      <c r="O2667" s="1"/>
      <c r="P2667" s="1"/>
      <c r="Q2667" s="1"/>
      <c r="R2667" s="1"/>
      <c r="S2667" s="1"/>
      <c r="T2667" s="1"/>
      <c r="U2667" s="1"/>
      <c r="V2667" s="5"/>
      <c r="W2667" s="5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37" t="e">
        <f>BQ2667+BP2667+BO2667+BN2667+BM2667+#REF!+#REF!+BG2667+BF2667+#REF!+BC2667+#REF!+#REF!+AY2667+#REF!+#REF!+#REF!+#REF!+AS2667+#REF!+#REF!+#REF!+#REF!+AM2667+AK2667+#REF!+#REF!+#REF!+AF2667+AD2667+AC2667+AB2667+BL2667+AA2667+Z2667+Y2667+X2667+U2667+T2667+S2667+R2667+Q2667+P2667+O2667+N2667+M2667+L2667+K2667+J2667+I2667+H2667</f>
        <v>#REF!</v>
      </c>
    </row>
    <row r="2668" spans="1:70" hidden="1">
      <c r="A2668" s="6" t="s">
        <v>3979</v>
      </c>
      <c r="B2668" s="6" t="s">
        <v>3980</v>
      </c>
      <c r="C2668" s="6" t="s">
        <v>7</v>
      </c>
      <c r="D2668" s="6" t="s">
        <v>18</v>
      </c>
      <c r="E2668" s="6" t="s">
        <v>13</v>
      </c>
      <c r="F2668" s="6" t="s">
        <v>3812</v>
      </c>
      <c r="G2668" s="6"/>
      <c r="H2668" s="1"/>
      <c r="I2668" s="5"/>
      <c r="J2668" s="5"/>
      <c r="K2668" s="1"/>
      <c r="L2668" s="5"/>
      <c r="M2668" s="5"/>
      <c r="N2668" s="26"/>
      <c r="O2668" s="1"/>
      <c r="P2668" s="1"/>
      <c r="Q2668" s="1"/>
      <c r="R2668" s="1"/>
      <c r="S2668" s="1"/>
      <c r="T2668" s="1"/>
      <c r="U2668" s="1"/>
      <c r="V2668" s="5"/>
      <c r="W2668" s="5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37" t="e">
        <f>BQ2668+BP2668+BO2668+BN2668+BM2668+#REF!+#REF!+BG2668+BF2668+#REF!+BC2668+#REF!+#REF!+AY2668+#REF!+#REF!+#REF!+#REF!+AS2668+#REF!+#REF!+#REF!+#REF!+AM2668+AK2668+#REF!+#REF!+#REF!+AF2668+AD2668+AC2668+AB2668+BL2668+AA2668+Z2668+Y2668+X2668+U2668+T2668+S2668+R2668+Q2668+P2668+O2668+N2668+M2668+L2668+K2668+J2668+I2668+H2668</f>
        <v>#REF!</v>
      </c>
    </row>
    <row r="2669" spans="1:70">
      <c r="A2669" s="6" t="s">
        <v>4162</v>
      </c>
      <c r="B2669" s="6" t="s">
        <v>4163</v>
      </c>
      <c r="C2669" s="6" t="s">
        <v>151</v>
      </c>
      <c r="D2669" s="6"/>
      <c r="E2669" s="6" t="s">
        <v>152</v>
      </c>
      <c r="F2669" s="6" t="s">
        <v>3812</v>
      </c>
      <c r="G2669" s="6"/>
      <c r="H2669" s="1"/>
      <c r="I2669" s="5"/>
      <c r="J2669" s="5"/>
      <c r="K2669" s="1"/>
      <c r="L2669" s="5"/>
      <c r="M2669" s="5"/>
      <c r="N2669" s="26"/>
      <c r="O2669" s="1"/>
      <c r="P2669" s="1">
        <f>1000*8.72958</f>
        <v>8729.58</v>
      </c>
      <c r="Q2669" s="1"/>
      <c r="R2669" s="1"/>
      <c r="S2669" s="1"/>
      <c r="T2669" s="1"/>
      <c r="U2669" s="1"/>
      <c r="V2669" s="5"/>
      <c r="W2669" s="5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37">
        <f>BQ2669+BP2669+BO2669+BN2669+BM2669+BG2669+BF2669+BC2669+AY2669+AS2669+AM2669+AL2669+AK2669+AF2669+AE2669+AD2669+AC2669+AB2669+BK2669+BL2669+AA2669+Z2669+Y2669+X2669+V2669+U2669+T2669+S2669+R2669+Q2669+P2669+O2669+N2669+M2669+L2669+K2669+J2669+I2669+H2669+G2669+AX2669+W2669</f>
        <v>8729.58</v>
      </c>
    </row>
    <row r="2670" spans="1:70" hidden="1">
      <c r="A2670" s="6" t="s">
        <v>3981</v>
      </c>
      <c r="B2670" s="6" t="s">
        <v>3982</v>
      </c>
      <c r="C2670" s="6" t="s">
        <v>7</v>
      </c>
      <c r="D2670" s="6" t="s">
        <v>18</v>
      </c>
      <c r="E2670" s="6" t="s">
        <v>13</v>
      </c>
      <c r="F2670" s="6" t="s">
        <v>3812</v>
      </c>
      <c r="G2670" s="6"/>
      <c r="H2670" s="1"/>
      <c r="I2670" s="5"/>
      <c r="J2670" s="5"/>
      <c r="K2670" s="1"/>
      <c r="L2670" s="5"/>
      <c r="M2670" s="5"/>
      <c r="N2670" s="26"/>
      <c r="O2670" s="1"/>
      <c r="P2670" s="1"/>
      <c r="Q2670" s="1"/>
      <c r="R2670" s="1"/>
      <c r="S2670" s="1"/>
      <c r="T2670" s="1"/>
      <c r="U2670" s="1"/>
      <c r="V2670" s="5"/>
      <c r="W2670" s="5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37" t="e">
        <f>BQ2670+BP2670+BO2670+BN2670+BM2670+#REF!+#REF!+BG2670+BF2670+#REF!+BC2670+#REF!+#REF!+AY2670+#REF!+#REF!+#REF!+#REF!+AS2670+#REF!+#REF!+#REF!+#REF!+AM2670+AK2670+#REF!+#REF!+#REF!+AF2670+AD2670+AC2670+AB2670+BL2670+AA2670+Z2670+Y2670+X2670+U2670+T2670+S2670+R2670+Q2670+P2670+O2670+N2670+M2670+L2670+K2670+J2670+I2670+H2670</f>
        <v>#REF!</v>
      </c>
    </row>
    <row r="2671" spans="1:70" hidden="1">
      <c r="A2671" s="7" t="s">
        <v>3983</v>
      </c>
      <c r="B2671" s="7" t="s">
        <v>3984</v>
      </c>
      <c r="C2671" s="7" t="s">
        <v>7</v>
      </c>
      <c r="D2671" s="7" t="s">
        <v>8180</v>
      </c>
      <c r="E2671" s="7" t="s">
        <v>21</v>
      </c>
      <c r="F2671" s="7" t="s">
        <v>3812</v>
      </c>
      <c r="G2671" s="25"/>
      <c r="H2671" s="1"/>
      <c r="I2671" s="5"/>
      <c r="J2671" s="5"/>
      <c r="K2671" s="1"/>
      <c r="L2671" s="5"/>
      <c r="M2671" s="5"/>
      <c r="N2671" s="26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37">
        <f>BQ2671+BP2671+BO2671+BN2671+BM2671+BG2671+BF2671+BC2671+AY2671+AS2671+AM2671+AL2671+AK2671+AF2671+AE2671+AD2671+AC2671+AB2671+++BK2671+BL2671+AA2671+Z2671+Y2671+X2671+V2671+U2671+T2671+S2671+R2671+Q2671+P2671+O2671+N2671+M2671+L2671+K2671+J2671+I2671+H2671+G2671</f>
        <v>0</v>
      </c>
    </row>
    <row r="2672" spans="1:70" hidden="1">
      <c r="A2672" s="6" t="s">
        <v>3985</v>
      </c>
      <c r="B2672" s="6" t="s">
        <v>3986</v>
      </c>
      <c r="C2672" s="6" t="s">
        <v>7</v>
      </c>
      <c r="D2672" s="6" t="s">
        <v>8180</v>
      </c>
      <c r="E2672" s="6" t="s">
        <v>21</v>
      </c>
      <c r="F2672" s="6" t="s">
        <v>3812</v>
      </c>
      <c r="G2672" s="6"/>
      <c r="H2672" s="1"/>
      <c r="I2672" s="5"/>
      <c r="J2672" s="5"/>
      <c r="K2672" s="1"/>
      <c r="L2672" s="5"/>
      <c r="M2672" s="5"/>
      <c r="N2672" s="26"/>
      <c r="O2672" s="1"/>
      <c r="P2672" s="1"/>
      <c r="Q2672" s="1"/>
      <c r="R2672" s="1"/>
      <c r="S2672" s="1"/>
      <c r="T2672" s="1"/>
      <c r="U2672" s="1"/>
      <c r="V2672" s="5"/>
      <c r="W2672" s="5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37" t="e">
        <f>BQ2672+BP2672+BO2672+BN2672+BM2672+#REF!+#REF!+BG2672+BF2672+#REF!+BC2672+#REF!+#REF!+AY2672+#REF!+#REF!+#REF!+#REF!+AS2672+#REF!+#REF!+#REF!+#REF!+AM2672+AK2672+#REF!+#REF!+#REF!+AF2672+AD2672+AC2672+AB2672+BL2672+AA2672+Z2672+Y2672+X2672+U2672+T2672+S2672+R2672+Q2672+P2672+O2672+N2672+M2672+L2672+K2672+J2672+I2672+H2672</f>
        <v>#REF!</v>
      </c>
    </row>
    <row r="2673" spans="1:70" hidden="1">
      <c r="A2673" s="6" t="s">
        <v>3987</v>
      </c>
      <c r="B2673" s="6" t="s">
        <v>3988</v>
      </c>
      <c r="C2673" s="6" t="s">
        <v>7</v>
      </c>
      <c r="D2673" s="6" t="s">
        <v>8180</v>
      </c>
      <c r="E2673" s="6" t="s">
        <v>21</v>
      </c>
      <c r="F2673" s="6" t="s">
        <v>3812</v>
      </c>
      <c r="G2673" s="6"/>
      <c r="H2673" s="1"/>
      <c r="I2673" s="5"/>
      <c r="J2673" s="5"/>
      <c r="K2673" s="1"/>
      <c r="L2673" s="5"/>
      <c r="M2673" s="5"/>
      <c r="N2673" s="26"/>
      <c r="O2673" s="1"/>
      <c r="P2673" s="1"/>
      <c r="Q2673" s="1"/>
      <c r="R2673" s="1"/>
      <c r="S2673" s="1"/>
      <c r="T2673" s="1"/>
      <c r="U2673" s="1"/>
      <c r="V2673" s="5"/>
      <c r="W2673" s="5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37" t="e">
        <f>BQ2673+BP2673+BO2673+BN2673+BM2673+#REF!+#REF!+BG2673+BF2673+#REF!+BC2673+#REF!+#REF!+AY2673+#REF!+#REF!+#REF!+#REF!+AS2673+#REF!+#REF!+#REF!+#REF!+AM2673+AK2673+#REF!+#REF!+#REF!+AF2673+AD2673+AC2673+AB2673+BL2673+AA2673+Z2673+Y2673+X2673+U2673+T2673+S2673+R2673+Q2673+P2673+O2673+N2673+M2673+L2673+K2673+J2673+I2673+H2673</f>
        <v>#REF!</v>
      </c>
    </row>
    <row r="2674" spans="1:70" hidden="1">
      <c r="A2674" s="6" t="s">
        <v>3989</v>
      </c>
      <c r="B2674" s="6" t="s">
        <v>3990</v>
      </c>
      <c r="C2674" s="6" t="s">
        <v>7</v>
      </c>
      <c r="D2674" s="6" t="s">
        <v>18</v>
      </c>
      <c r="E2674" s="6" t="s">
        <v>21</v>
      </c>
      <c r="F2674" s="6" t="s">
        <v>3812</v>
      </c>
      <c r="G2674" s="6"/>
      <c r="H2674" s="1"/>
      <c r="I2674" s="5"/>
      <c r="J2674" s="5"/>
      <c r="K2674" s="1"/>
      <c r="L2674" s="5"/>
      <c r="M2674" s="5"/>
      <c r="N2674" s="26"/>
      <c r="O2674" s="1"/>
      <c r="P2674" s="1"/>
      <c r="Q2674" s="1"/>
      <c r="R2674" s="1"/>
      <c r="S2674" s="1"/>
      <c r="T2674" s="1"/>
      <c r="U2674" s="1"/>
      <c r="V2674" s="5"/>
      <c r="W2674" s="5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37" t="e">
        <f>BQ2674+BP2674+BO2674+BN2674+BM2674+#REF!+#REF!+BG2674+BF2674+#REF!+BC2674+#REF!+#REF!+AY2674+#REF!+#REF!+#REF!+#REF!+AS2674+#REF!+#REF!+#REF!+#REF!+AM2674+AK2674+#REF!+#REF!+#REF!+AF2674+AD2674+AC2674+AB2674+BL2674+AA2674+Z2674+Y2674+X2674+U2674+T2674+S2674+R2674+Q2674+P2674+O2674+N2674+M2674+L2674+K2674+J2674+I2674+H2674</f>
        <v>#REF!</v>
      </c>
    </row>
    <row r="2675" spans="1:70" ht="15" hidden="1" customHeight="1">
      <c r="A2675" s="6" t="s">
        <v>3991</v>
      </c>
      <c r="B2675" s="6" t="s">
        <v>3992</v>
      </c>
      <c r="C2675" s="6" t="s">
        <v>7</v>
      </c>
      <c r="D2675" s="6" t="s">
        <v>8180</v>
      </c>
      <c r="E2675" s="6" t="s">
        <v>13</v>
      </c>
      <c r="F2675" s="6" t="s">
        <v>3812</v>
      </c>
      <c r="G2675" s="6"/>
      <c r="H2675" s="1"/>
      <c r="I2675" s="5"/>
      <c r="J2675" s="5"/>
      <c r="K2675" s="1"/>
      <c r="L2675" s="5"/>
      <c r="M2675" s="5"/>
      <c r="N2675" s="26"/>
      <c r="O2675" s="1"/>
      <c r="P2675" s="1"/>
      <c r="Q2675" s="1"/>
      <c r="R2675" s="1"/>
      <c r="S2675" s="1"/>
      <c r="T2675" s="1"/>
      <c r="U2675" s="1"/>
      <c r="V2675" s="5"/>
      <c r="W2675" s="5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37" t="e">
        <f>BQ2675+BP2675+BO2675+BN2675+BM2675+#REF!+#REF!+BG2675+BF2675+#REF!+BC2675+#REF!+#REF!+AY2675+#REF!+#REF!+#REF!+#REF!+AS2675+#REF!+#REF!+#REF!+#REF!+AM2675+AK2675+#REF!+#REF!+#REF!+AF2675+AD2675+AC2675+AB2675+BL2675+AA2675+Z2675+Y2675+X2675+U2675+T2675+S2675+R2675+Q2675+P2675+O2675+N2675+M2675+L2675+K2675+J2675+I2675+H2675</f>
        <v>#REF!</v>
      </c>
    </row>
    <row r="2676" spans="1:70" hidden="1">
      <c r="A2676" s="7" t="s">
        <v>3993</v>
      </c>
      <c r="B2676" s="7" t="s">
        <v>3994</v>
      </c>
      <c r="C2676" s="7" t="s">
        <v>7</v>
      </c>
      <c r="D2676" s="7" t="s">
        <v>8180</v>
      </c>
      <c r="E2676" s="7" t="s">
        <v>21</v>
      </c>
      <c r="F2676" s="7" t="s">
        <v>3812</v>
      </c>
      <c r="G2676" s="25"/>
      <c r="H2676" s="1"/>
      <c r="I2676" s="5"/>
      <c r="J2676" s="5"/>
      <c r="K2676" s="1"/>
      <c r="L2676" s="5"/>
      <c r="M2676" s="5"/>
      <c r="N2676" s="26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37">
        <f>BQ2676+BP2676+BO2676+BN2676+BM2676+BG2676+BF2676+BC2676+AY2676+AS2676+AM2676+AL2676+AK2676+AF2676+AE2676+AD2676+AC2676+AB2676+++BK2676+BL2676+AA2676+Z2676+Y2676+X2676+V2676+U2676+T2676+S2676+R2676+Q2676+P2676+O2676+N2676+M2676+L2676+K2676+J2676+I2676+H2676+G2676</f>
        <v>0</v>
      </c>
    </row>
    <row r="2677" spans="1:70" hidden="1">
      <c r="A2677" s="6" t="s">
        <v>3995</v>
      </c>
      <c r="B2677" s="6" t="s">
        <v>3996</v>
      </c>
      <c r="C2677" s="6" t="s">
        <v>7</v>
      </c>
      <c r="D2677" s="6" t="s">
        <v>18</v>
      </c>
      <c r="E2677" s="6" t="s">
        <v>21</v>
      </c>
      <c r="F2677" s="6" t="s">
        <v>3812</v>
      </c>
      <c r="G2677" s="6"/>
      <c r="H2677" s="1"/>
      <c r="I2677" s="5"/>
      <c r="J2677" s="5"/>
      <c r="K2677" s="1"/>
      <c r="L2677" s="5"/>
      <c r="M2677" s="5"/>
      <c r="N2677" s="26"/>
      <c r="O2677" s="1"/>
      <c r="P2677" s="1"/>
      <c r="Q2677" s="1"/>
      <c r="R2677" s="1"/>
      <c r="S2677" s="1"/>
      <c r="T2677" s="1"/>
      <c r="U2677" s="1"/>
      <c r="V2677" s="5"/>
      <c r="W2677" s="5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37" t="e">
        <f>BQ2677+BP2677+BO2677+BN2677+BM2677+#REF!+#REF!+BG2677+BF2677+#REF!+BC2677+#REF!+#REF!+AY2677+#REF!+#REF!+#REF!+#REF!+AS2677+#REF!+#REF!+#REF!+#REF!+AM2677+AK2677+#REF!+#REF!+#REF!+AF2677+AD2677+AC2677+AB2677+BL2677+AA2677+Z2677+Y2677+X2677+U2677+T2677+S2677+R2677+Q2677+P2677+O2677+N2677+M2677+L2677+K2677+J2677+I2677+H2677</f>
        <v>#REF!</v>
      </c>
    </row>
    <row r="2678" spans="1:70" hidden="1">
      <c r="A2678" s="6" t="s">
        <v>3997</v>
      </c>
      <c r="B2678" s="6" t="s">
        <v>3998</v>
      </c>
      <c r="C2678" s="6" t="s">
        <v>7</v>
      </c>
      <c r="D2678" s="6" t="s">
        <v>18</v>
      </c>
      <c r="E2678" s="6" t="s">
        <v>13</v>
      </c>
      <c r="F2678" s="6" t="s">
        <v>3812</v>
      </c>
      <c r="G2678" s="6"/>
      <c r="H2678" s="1"/>
      <c r="I2678" s="1"/>
      <c r="J2678" s="5"/>
      <c r="K2678" s="1"/>
      <c r="L2678" s="5"/>
      <c r="M2678" s="5"/>
      <c r="N2678" s="26"/>
      <c r="O2678" s="1"/>
      <c r="P2678" s="1"/>
      <c r="Q2678" s="1"/>
      <c r="R2678" s="1"/>
      <c r="S2678" s="1"/>
      <c r="T2678" s="1"/>
      <c r="U2678" s="1"/>
      <c r="V2678" s="5"/>
      <c r="W2678" s="5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37" t="e">
        <f>BQ2678+BP2678+BO2678+BN2678+BM2678+#REF!+#REF!+BG2678+BF2678+#REF!+BC2678+#REF!+#REF!+AY2678+#REF!+#REF!+#REF!+#REF!+AS2678+#REF!+#REF!+#REF!+#REF!+AM2678+AK2678+#REF!+#REF!+#REF!+AF2678+AD2678+AC2678+AB2678+BL2678+AA2678+Z2678+Y2678+X2678+U2678+T2678+S2678+R2678+Q2678+P2678+O2678+N2678+M2678+L2678+K2678+J2678+I2678+H2678</f>
        <v>#REF!</v>
      </c>
    </row>
    <row r="2679" spans="1:70" hidden="1">
      <c r="A2679" s="6" t="s">
        <v>6907</v>
      </c>
      <c r="B2679" s="6" t="s">
        <v>6908</v>
      </c>
      <c r="C2679" s="6" t="s">
        <v>151</v>
      </c>
      <c r="D2679" s="6"/>
      <c r="E2679" s="6" t="s">
        <v>8186</v>
      </c>
      <c r="F2679" s="6" t="s">
        <v>3812</v>
      </c>
      <c r="G2679" s="6"/>
      <c r="H2679" s="1"/>
      <c r="I2679" s="5"/>
      <c r="J2679" s="5"/>
      <c r="K2679" s="1"/>
      <c r="L2679" s="5"/>
      <c r="M2679" s="5"/>
      <c r="N2679" s="26"/>
      <c r="O2679" s="1"/>
      <c r="P2679" s="1"/>
      <c r="Q2679" s="1"/>
      <c r="R2679" s="1"/>
      <c r="S2679" s="1"/>
      <c r="T2679" s="1"/>
      <c r="U2679" s="1"/>
      <c r="V2679" s="5"/>
      <c r="W2679" s="5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37" t="e">
        <f>BQ2679+BP2679+BO2679+BN2679+BM2679+#REF!+#REF!+BG2679+BF2679+#REF!+BC2679+#REF!+#REF!+AY2679+#REF!+#REF!+#REF!+#REF!+AS2679+#REF!+#REF!+#REF!+#REF!+AM2679+AK2679+#REF!+#REF!+#REF!+AF2679+AD2679+AC2679+AB2679+BL2679+AA2679+Z2679+Y2679+X2679+U2679+T2679+S2679+R2679+Q2679+P2679+O2679+N2679+M2679+L2679+K2679+J2679+I2679+H2679</f>
        <v>#REF!</v>
      </c>
    </row>
    <row r="2680" spans="1:70" hidden="1">
      <c r="A2680" s="6" t="s">
        <v>4164</v>
      </c>
      <c r="B2680" s="6" t="s">
        <v>4165</v>
      </c>
      <c r="C2680" s="6" t="s">
        <v>151</v>
      </c>
      <c r="D2680" s="6"/>
      <c r="E2680" s="6" t="s">
        <v>152</v>
      </c>
      <c r="F2680" s="6" t="s">
        <v>3812</v>
      </c>
      <c r="G2680" s="6"/>
      <c r="H2680" s="1"/>
      <c r="I2680" s="5"/>
      <c r="J2680" s="5"/>
      <c r="K2680" s="1"/>
      <c r="L2680" s="5"/>
      <c r="M2680" s="5"/>
      <c r="N2680" s="26"/>
      <c r="O2680" s="1"/>
      <c r="P2680" s="1"/>
      <c r="Q2680" s="1"/>
      <c r="R2680" s="1"/>
      <c r="S2680" s="1"/>
      <c r="T2680" s="1"/>
      <c r="U2680" s="1"/>
      <c r="V2680" s="5"/>
      <c r="W2680" s="5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37" t="e">
        <f>BQ2680+BP2680+BO2680+BN2680+BM2680+#REF!+#REF!+BG2680+BF2680+#REF!+BC2680+#REF!+#REF!+AY2680+#REF!+#REF!+#REF!+#REF!+AS2680+#REF!+#REF!+#REF!+#REF!+AM2680+AK2680+#REF!+#REF!+#REF!+AF2680+AD2680+AC2680+AB2680+BL2680+AA2680+Z2680+Y2680+X2680+U2680+T2680+S2680+R2680+Q2680+P2680+O2680+N2680+M2680+L2680+K2680+J2680+I2680+H2680</f>
        <v>#REF!</v>
      </c>
    </row>
    <row r="2681" spans="1:70" hidden="1">
      <c r="A2681" s="6" t="s">
        <v>7353</v>
      </c>
      <c r="B2681" s="6" t="s">
        <v>7967</v>
      </c>
      <c r="C2681" s="6" t="s">
        <v>151</v>
      </c>
      <c r="D2681" s="6"/>
      <c r="E2681" s="6" t="s">
        <v>8202</v>
      </c>
      <c r="F2681" s="6" t="s">
        <v>3812</v>
      </c>
      <c r="G2681" s="6"/>
      <c r="H2681" s="1"/>
      <c r="I2681" s="5"/>
      <c r="J2681" s="5"/>
      <c r="K2681" s="1"/>
      <c r="L2681" s="5"/>
      <c r="M2681" s="5"/>
      <c r="N2681" s="26"/>
      <c r="O2681" s="1"/>
      <c r="P2681" s="1"/>
      <c r="Q2681" s="1"/>
      <c r="R2681" s="1"/>
      <c r="S2681" s="1"/>
      <c r="T2681" s="1"/>
      <c r="U2681" s="1"/>
      <c r="V2681" s="5"/>
      <c r="W2681" s="5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37" t="e">
        <f>BQ2681+BP2681+BO2681+BN2681+BM2681+#REF!+#REF!+BG2681+BF2681+#REF!+BC2681+#REF!+#REF!+AY2681+#REF!+#REF!+#REF!+#REF!+AS2681+#REF!+#REF!+#REF!+#REF!+AM2681+AK2681+#REF!+#REF!+#REF!+AF2681+AD2681+AC2681+AB2681+BL2681+AA2681+Z2681+Y2681+X2681+U2681+T2681+S2681+R2681+Q2681+P2681+O2681+N2681+M2681+L2681+K2681+J2681+I2681+H2681</f>
        <v>#REF!</v>
      </c>
    </row>
    <row r="2682" spans="1:70" hidden="1">
      <c r="A2682" s="6" t="s">
        <v>3999</v>
      </c>
      <c r="B2682" s="6" t="s">
        <v>4000</v>
      </c>
      <c r="C2682" s="6" t="s">
        <v>7</v>
      </c>
      <c r="D2682" s="6" t="s">
        <v>67</v>
      </c>
      <c r="E2682" s="6" t="s">
        <v>67</v>
      </c>
      <c r="F2682" s="6" t="s">
        <v>3812</v>
      </c>
      <c r="G2682" s="6"/>
      <c r="H2682" s="1"/>
      <c r="I2682" s="5"/>
      <c r="J2682" s="5"/>
      <c r="K2682" s="1"/>
      <c r="L2682" s="5"/>
      <c r="M2682" s="5"/>
      <c r="N2682" s="26"/>
      <c r="O2682" s="1"/>
      <c r="P2682" s="1"/>
      <c r="Q2682" s="1"/>
      <c r="R2682" s="1"/>
      <c r="S2682" s="1"/>
      <c r="T2682" s="1"/>
      <c r="U2682" s="1"/>
      <c r="V2682" s="5"/>
      <c r="W2682" s="5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37" t="e">
        <f>BQ2682+BP2682+BO2682+BN2682+BM2682+#REF!+#REF!+BG2682+BF2682+#REF!+BC2682+#REF!+#REF!+AY2682+#REF!+#REF!+#REF!+#REF!+AS2682+#REF!+#REF!+#REF!+#REF!+AM2682+AK2682+#REF!+#REF!+#REF!+AF2682+AD2682+AC2682+AB2682+BL2682+AA2682+Z2682+Y2682+X2682+U2682+T2682+S2682+R2682+Q2682+P2682+O2682+N2682+M2682+L2682+K2682+J2682+I2682+H2682</f>
        <v>#REF!</v>
      </c>
    </row>
    <row r="2683" spans="1:70" hidden="1">
      <c r="A2683" s="6" t="s">
        <v>4001</v>
      </c>
      <c r="B2683" s="6" t="s">
        <v>4002</v>
      </c>
      <c r="C2683" s="6" t="s">
        <v>7</v>
      </c>
      <c r="D2683" s="6" t="s">
        <v>67</v>
      </c>
      <c r="E2683" s="6" t="s">
        <v>67</v>
      </c>
      <c r="F2683" s="6" t="s">
        <v>3812</v>
      </c>
      <c r="G2683" s="6"/>
      <c r="H2683" s="1"/>
      <c r="I2683" s="5"/>
      <c r="J2683" s="5"/>
      <c r="K2683" s="1"/>
      <c r="L2683" s="5"/>
      <c r="M2683" s="5"/>
      <c r="N2683" s="26"/>
      <c r="O2683" s="1"/>
      <c r="P2683" s="1"/>
      <c r="Q2683" s="1"/>
      <c r="R2683" s="1"/>
      <c r="S2683" s="1"/>
      <c r="T2683" s="1"/>
      <c r="U2683" s="1"/>
      <c r="V2683" s="5"/>
      <c r="W2683" s="5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37" t="e">
        <f>BQ2683+BP2683+BO2683+BN2683+BM2683+#REF!+#REF!+BG2683+BF2683+#REF!+BC2683+#REF!+#REF!+AY2683+#REF!+#REF!+#REF!+#REF!+AS2683+#REF!+#REF!+#REF!+#REF!+AM2683+AK2683+#REF!+#REF!+#REF!+AF2683+AD2683+AC2683+AB2683+BL2683+AA2683+Z2683+Y2683+X2683+U2683+T2683+S2683+R2683+Q2683+P2683+O2683+N2683+M2683+L2683+K2683+J2683+I2683+H2683</f>
        <v>#REF!</v>
      </c>
    </row>
    <row r="2684" spans="1:70" hidden="1">
      <c r="A2684" s="6" t="s">
        <v>4003</v>
      </c>
      <c r="B2684" s="6" t="s">
        <v>4004</v>
      </c>
      <c r="C2684" s="6" t="s">
        <v>7</v>
      </c>
      <c r="D2684" s="6" t="s">
        <v>67</v>
      </c>
      <c r="E2684" s="6" t="s">
        <v>67</v>
      </c>
      <c r="F2684" s="6" t="s">
        <v>3812</v>
      </c>
      <c r="G2684" s="6"/>
      <c r="H2684" s="1"/>
      <c r="I2684" s="5"/>
      <c r="J2684" s="5"/>
      <c r="K2684" s="1"/>
      <c r="L2684" s="5"/>
      <c r="M2684" s="5"/>
      <c r="N2684" s="26"/>
      <c r="O2684" s="1"/>
      <c r="P2684" s="1"/>
      <c r="Q2684" s="1"/>
      <c r="R2684" s="1"/>
      <c r="S2684" s="1"/>
      <c r="T2684" s="1"/>
      <c r="U2684" s="1"/>
      <c r="V2684" s="5"/>
      <c r="W2684" s="5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37" t="e">
        <f>BQ2684+BP2684+BO2684+BN2684+BM2684+#REF!+#REF!+BG2684+BF2684+#REF!+BC2684+#REF!+#REF!+AY2684+#REF!+#REF!+#REF!+#REF!+AS2684+#REF!+#REF!+#REF!+#REF!+AM2684+AK2684+#REF!+#REF!+#REF!+AF2684+AD2684+AC2684+AB2684+BL2684+AA2684+Z2684+Y2684+X2684+U2684+T2684+S2684+R2684+Q2684+P2684+O2684+N2684+M2684+L2684+K2684+J2684+I2684+H2684</f>
        <v>#REF!</v>
      </c>
    </row>
    <row r="2685" spans="1:70" hidden="1">
      <c r="A2685" s="6" t="s">
        <v>4005</v>
      </c>
      <c r="B2685" s="6" t="s">
        <v>4006</v>
      </c>
      <c r="C2685" s="6" t="s">
        <v>7</v>
      </c>
      <c r="D2685" s="6" t="s">
        <v>67</v>
      </c>
      <c r="E2685" s="6" t="s">
        <v>67</v>
      </c>
      <c r="F2685" s="6" t="s">
        <v>3812</v>
      </c>
      <c r="G2685" s="6"/>
      <c r="H2685" s="1"/>
      <c r="I2685" s="5"/>
      <c r="J2685" s="5"/>
      <c r="K2685" s="1"/>
      <c r="L2685" s="5"/>
      <c r="M2685" s="5"/>
      <c r="N2685" s="26"/>
      <c r="O2685" s="1"/>
      <c r="P2685" s="1"/>
      <c r="Q2685" s="1"/>
      <c r="R2685" s="1"/>
      <c r="S2685" s="1"/>
      <c r="T2685" s="1"/>
      <c r="U2685" s="1"/>
      <c r="V2685" s="5"/>
      <c r="W2685" s="5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37" t="e">
        <f>BQ2685+BP2685+BO2685+BN2685+BM2685+#REF!+#REF!+BG2685+BF2685+#REF!+BC2685+#REF!+#REF!+AY2685+#REF!+#REF!+#REF!+#REF!+AS2685+#REF!+#REF!+#REF!+#REF!+AM2685+AK2685+#REF!+#REF!+#REF!+AF2685+AD2685+AC2685+AB2685+BL2685+AA2685+Z2685+Y2685+X2685+U2685+T2685+S2685+R2685+Q2685+P2685+O2685+N2685+M2685+L2685+K2685+J2685+I2685+H2685</f>
        <v>#REF!</v>
      </c>
    </row>
    <row r="2686" spans="1:70" hidden="1">
      <c r="A2686" s="6" t="s">
        <v>4166</v>
      </c>
      <c r="B2686" s="6" t="s">
        <v>4167</v>
      </c>
      <c r="C2686" s="6" t="s">
        <v>151</v>
      </c>
      <c r="D2686" s="6"/>
      <c r="E2686" s="6" t="s">
        <v>152</v>
      </c>
      <c r="F2686" s="6" t="s">
        <v>3812</v>
      </c>
      <c r="G2686" s="6"/>
      <c r="H2686" s="1"/>
      <c r="I2686" s="5"/>
      <c r="J2686" s="5"/>
      <c r="K2686" s="1"/>
      <c r="L2686" s="5"/>
      <c r="M2686" s="5"/>
      <c r="N2686" s="26"/>
      <c r="O2686" s="1"/>
      <c r="P2686" s="1"/>
      <c r="Q2686" s="1"/>
      <c r="R2686" s="1"/>
      <c r="S2686" s="1"/>
      <c r="T2686" s="1"/>
      <c r="U2686" s="1"/>
      <c r="V2686" s="5"/>
      <c r="W2686" s="5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37" t="e">
        <f>BQ2686+BP2686+BO2686+BN2686+BM2686+#REF!+#REF!+BG2686+BF2686+#REF!+BC2686+#REF!+#REF!+AY2686+#REF!+#REF!+#REF!+#REF!+AS2686+#REF!+#REF!+#REF!+#REF!+AM2686+AK2686+#REF!+#REF!+#REF!+AF2686+AD2686+AC2686+AB2686+BL2686+AA2686+Z2686+Y2686+X2686+U2686+T2686+S2686+R2686+Q2686+P2686+O2686+N2686+M2686+L2686+K2686+J2686+I2686+H2686</f>
        <v>#REF!</v>
      </c>
    </row>
    <row r="2687" spans="1:70" hidden="1">
      <c r="A2687" s="6" t="s">
        <v>4168</v>
      </c>
      <c r="B2687" s="6" t="s">
        <v>4169</v>
      </c>
      <c r="C2687" s="6" t="s">
        <v>151</v>
      </c>
      <c r="D2687" s="6"/>
      <c r="E2687" s="6" t="s">
        <v>152</v>
      </c>
      <c r="F2687" s="6" t="s">
        <v>3812</v>
      </c>
      <c r="G2687" s="6"/>
      <c r="H2687" s="1"/>
      <c r="I2687" s="5"/>
      <c r="J2687" s="5"/>
      <c r="K2687" s="1"/>
      <c r="L2687" s="5"/>
      <c r="M2687" s="5"/>
      <c r="N2687" s="26"/>
      <c r="O2687" s="1"/>
      <c r="P2687" s="1"/>
      <c r="Q2687" s="1"/>
      <c r="R2687" s="1"/>
      <c r="S2687" s="1"/>
      <c r="T2687" s="1"/>
      <c r="U2687" s="1"/>
      <c r="V2687" s="5"/>
      <c r="W2687" s="5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37" t="e">
        <f>BQ2687+BP2687+BO2687+BN2687+BM2687+#REF!+#REF!+BG2687+BF2687+#REF!+BC2687+#REF!+#REF!+AY2687+#REF!+#REF!+#REF!+#REF!+AS2687+#REF!+#REF!+#REF!+#REF!+AM2687+AK2687+#REF!+#REF!+#REF!+AF2687+AD2687+AC2687+AB2687+BL2687+AA2687+Z2687+Y2687+X2687+U2687+T2687+S2687+R2687+Q2687+P2687+O2687+N2687+M2687+L2687+K2687+J2687+I2687+H2687</f>
        <v>#REF!</v>
      </c>
    </row>
    <row r="2688" spans="1:70" hidden="1">
      <c r="A2688" s="6" t="s">
        <v>4170</v>
      </c>
      <c r="B2688" s="6" t="s">
        <v>4171</v>
      </c>
      <c r="C2688" s="6" t="s">
        <v>151</v>
      </c>
      <c r="D2688" s="6"/>
      <c r="E2688" s="6" t="s">
        <v>152</v>
      </c>
      <c r="F2688" s="6" t="s">
        <v>3812</v>
      </c>
      <c r="G2688" s="6"/>
      <c r="H2688" s="1"/>
      <c r="I2688" s="5"/>
      <c r="J2688" s="5"/>
      <c r="K2688" s="1"/>
      <c r="L2688" s="5"/>
      <c r="M2688" s="5"/>
      <c r="N2688" s="26"/>
      <c r="O2688" s="1"/>
      <c r="P2688" s="1"/>
      <c r="Q2688" s="1"/>
      <c r="R2688" s="1"/>
      <c r="S2688" s="1"/>
      <c r="T2688" s="1"/>
      <c r="U2688" s="1"/>
      <c r="V2688" s="5"/>
      <c r="W2688" s="5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37" t="e">
        <f>BQ2688+BP2688+BO2688+BN2688+BM2688+#REF!+#REF!+BG2688+BF2688+#REF!+BC2688+#REF!+#REF!+AY2688+#REF!+#REF!+#REF!+#REF!+AS2688+#REF!+#REF!+#REF!+#REF!+AM2688+AK2688+#REF!+#REF!+#REF!+AF2688+AD2688+AC2688+AB2688+BL2688+AA2688+Z2688+Y2688+X2688+U2688+T2688+S2688+R2688+Q2688+P2688+O2688+N2688+M2688+L2688+K2688+J2688+I2688+H2688</f>
        <v>#REF!</v>
      </c>
    </row>
    <row r="2689" spans="1:70" hidden="1">
      <c r="A2689" s="6" t="s">
        <v>4172</v>
      </c>
      <c r="B2689" s="6" t="s">
        <v>4173</v>
      </c>
      <c r="C2689" s="6" t="s">
        <v>151</v>
      </c>
      <c r="D2689" s="6"/>
      <c r="E2689" s="6" t="s">
        <v>152</v>
      </c>
      <c r="F2689" s="6" t="s">
        <v>3812</v>
      </c>
      <c r="G2689" s="6"/>
      <c r="H2689" s="1"/>
      <c r="I2689" s="5"/>
      <c r="J2689" s="5"/>
      <c r="K2689" s="1"/>
      <c r="L2689" s="5"/>
      <c r="M2689" s="5"/>
      <c r="N2689" s="26"/>
      <c r="O2689" s="1"/>
      <c r="P2689" s="1"/>
      <c r="Q2689" s="1"/>
      <c r="R2689" s="1"/>
      <c r="S2689" s="1"/>
      <c r="T2689" s="1"/>
      <c r="U2689" s="1"/>
      <c r="V2689" s="5"/>
      <c r="W2689" s="5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37" t="e">
        <f>BQ2689+BP2689+BO2689+BN2689+BM2689+#REF!+#REF!+BG2689+BF2689+#REF!+BC2689+#REF!+#REF!+AY2689+#REF!+#REF!+#REF!+#REF!+AS2689+#REF!+#REF!+#REF!+#REF!+AM2689+AK2689+#REF!+#REF!+#REF!+AF2689+AD2689+AC2689+AB2689+BL2689+AA2689+Z2689+Y2689+X2689+U2689+T2689+S2689+R2689+Q2689+P2689+O2689+N2689+M2689+L2689+K2689+J2689+I2689+H2689</f>
        <v>#REF!</v>
      </c>
    </row>
    <row r="2690" spans="1:70" hidden="1">
      <c r="A2690" s="6" t="s">
        <v>4174</v>
      </c>
      <c r="B2690" s="6" t="s">
        <v>4175</v>
      </c>
      <c r="C2690" s="6" t="s">
        <v>151</v>
      </c>
      <c r="D2690" s="6"/>
      <c r="E2690" s="6" t="s">
        <v>152</v>
      </c>
      <c r="F2690" s="6" t="s">
        <v>3812</v>
      </c>
      <c r="G2690" s="6"/>
      <c r="H2690" s="1"/>
      <c r="I2690" s="5"/>
      <c r="J2690" s="5"/>
      <c r="K2690" s="1"/>
      <c r="L2690" s="5"/>
      <c r="M2690" s="5"/>
      <c r="N2690" s="26"/>
      <c r="O2690" s="1"/>
      <c r="P2690" s="1"/>
      <c r="Q2690" s="1"/>
      <c r="R2690" s="1"/>
      <c r="S2690" s="1"/>
      <c r="T2690" s="1"/>
      <c r="U2690" s="1"/>
      <c r="V2690" s="5"/>
      <c r="W2690" s="5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37" t="e">
        <f>BQ2690+BP2690+BO2690+BN2690+BM2690+#REF!+#REF!+BG2690+BF2690+#REF!+BC2690+#REF!+#REF!+AY2690+#REF!+#REF!+#REF!+#REF!+AS2690+#REF!+#REF!+#REF!+#REF!+AM2690+AK2690+#REF!+#REF!+#REF!+AF2690+AD2690+AC2690+AB2690+BL2690+AA2690+Z2690+Y2690+X2690+U2690+T2690+S2690+R2690+Q2690+P2690+O2690+N2690+M2690+L2690+K2690+J2690+I2690+H2690</f>
        <v>#REF!</v>
      </c>
    </row>
    <row r="2691" spans="1:70" hidden="1">
      <c r="A2691" s="7" t="s">
        <v>4007</v>
      </c>
      <c r="B2691" s="7" t="s">
        <v>4008</v>
      </c>
      <c r="C2691" s="7" t="s">
        <v>7</v>
      </c>
      <c r="D2691" s="7" t="s">
        <v>8180</v>
      </c>
      <c r="E2691" s="7" t="s">
        <v>21</v>
      </c>
      <c r="F2691" s="7" t="s">
        <v>3812</v>
      </c>
      <c r="G2691" s="25"/>
      <c r="H2691" s="1"/>
      <c r="I2691" s="5"/>
      <c r="J2691" s="5"/>
      <c r="K2691" s="1"/>
      <c r="L2691" s="5"/>
      <c r="M2691" s="5"/>
      <c r="N2691" s="26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37">
        <f>BQ2691+BP2691+BO2691+BN2691+BM2691+BG2691+BF2691+BC2691+AY2691+AS2691+AM2691+AL2691+AK2691+AF2691+AE2691+AD2691+AC2691+AB2691+++BK2691+BL2691+AA2691+Z2691+Y2691+X2691+V2691+U2691+T2691+S2691+R2691+Q2691+P2691+O2691+N2691+M2691+L2691+K2691+J2691+I2691+H2691+G2691</f>
        <v>0</v>
      </c>
    </row>
    <row r="2692" spans="1:70" hidden="1">
      <c r="A2692" s="6" t="s">
        <v>4176</v>
      </c>
      <c r="B2692" s="6" t="s">
        <v>4177</v>
      </c>
      <c r="C2692" s="6" t="s">
        <v>151</v>
      </c>
      <c r="D2692" s="6"/>
      <c r="E2692" s="6" t="s">
        <v>152</v>
      </c>
      <c r="F2692" s="6" t="s">
        <v>3812</v>
      </c>
      <c r="G2692" s="6"/>
      <c r="H2692" s="1"/>
      <c r="I2692" s="5"/>
      <c r="J2692" s="5"/>
      <c r="K2692" s="1"/>
      <c r="L2692" s="5"/>
      <c r="M2692" s="5"/>
      <c r="N2692" s="26"/>
      <c r="O2692" s="1"/>
      <c r="P2692" s="1"/>
      <c r="Q2692" s="1"/>
      <c r="R2692" s="1"/>
      <c r="S2692" s="1"/>
      <c r="T2692" s="1"/>
      <c r="U2692" s="1"/>
      <c r="V2692" s="5"/>
      <c r="W2692" s="5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37" t="e">
        <f>BQ2692+BP2692+BO2692+BN2692+BM2692+#REF!+#REF!+BG2692+BF2692+#REF!+BC2692+#REF!+#REF!+AY2692+#REF!+#REF!+#REF!+#REF!+AS2692+#REF!+#REF!+#REF!+#REF!+AM2692+AK2692+#REF!+#REF!+#REF!+AF2692+AD2692+AC2692+AB2692+BL2692+AA2692+Z2692+Y2692+X2692+U2692+T2692+S2692+R2692+Q2692+P2692+O2692+N2692+M2692+L2692+K2692+J2692+I2692+H2692</f>
        <v>#REF!</v>
      </c>
    </row>
    <row r="2693" spans="1:70" hidden="1">
      <c r="A2693" s="6" t="s">
        <v>4178</v>
      </c>
      <c r="B2693" s="6" t="s">
        <v>4179</v>
      </c>
      <c r="C2693" s="6" t="s">
        <v>151</v>
      </c>
      <c r="D2693" s="6"/>
      <c r="E2693" s="6" t="s">
        <v>152</v>
      </c>
      <c r="F2693" s="6" t="s">
        <v>3812</v>
      </c>
      <c r="G2693" s="6"/>
      <c r="H2693" s="1"/>
      <c r="I2693" s="5"/>
      <c r="J2693" s="5"/>
      <c r="K2693" s="1"/>
      <c r="L2693" s="5"/>
      <c r="M2693" s="5"/>
      <c r="N2693" s="26"/>
      <c r="O2693" s="1"/>
      <c r="P2693" s="1"/>
      <c r="Q2693" s="1"/>
      <c r="R2693" s="1"/>
      <c r="S2693" s="1"/>
      <c r="T2693" s="1"/>
      <c r="U2693" s="1"/>
      <c r="V2693" s="5"/>
      <c r="W2693" s="5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37" t="e">
        <f>BQ2693+BP2693+BO2693+BN2693+BM2693+#REF!+#REF!+BG2693+BF2693+#REF!+BC2693+#REF!+#REF!+AY2693+#REF!+#REF!+#REF!+#REF!+AS2693+#REF!+#REF!+#REF!+#REF!+AM2693+AK2693+#REF!+#REF!+#REF!+AF2693+AD2693+AC2693+AB2693+BL2693+AA2693+Z2693+Y2693+X2693+U2693+T2693+S2693+R2693+Q2693+P2693+O2693+N2693+M2693+L2693+K2693+J2693+I2693+H2693</f>
        <v>#REF!</v>
      </c>
    </row>
    <row r="2694" spans="1:70" hidden="1">
      <c r="A2694" s="6" t="s">
        <v>4180</v>
      </c>
      <c r="B2694" s="6" t="s">
        <v>4181</v>
      </c>
      <c r="C2694" s="6" t="s">
        <v>151</v>
      </c>
      <c r="D2694" s="6"/>
      <c r="E2694" s="6" t="s">
        <v>152</v>
      </c>
      <c r="F2694" s="6" t="s">
        <v>3812</v>
      </c>
      <c r="G2694" s="6"/>
      <c r="H2694" s="1"/>
      <c r="I2694" s="5"/>
      <c r="J2694" s="5"/>
      <c r="K2694" s="1"/>
      <c r="L2694" s="5"/>
      <c r="M2694" s="5"/>
      <c r="N2694" s="26"/>
      <c r="O2694" s="1"/>
      <c r="P2694" s="1"/>
      <c r="Q2694" s="1"/>
      <c r="R2694" s="1"/>
      <c r="S2694" s="1"/>
      <c r="T2694" s="1"/>
      <c r="U2694" s="1"/>
      <c r="V2694" s="5"/>
      <c r="W2694" s="5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37" t="e">
        <f>BQ2694+BP2694+BO2694+BN2694+BM2694+#REF!+#REF!+BG2694+BF2694+#REF!+BC2694+#REF!+#REF!+AY2694+#REF!+#REF!+#REF!+#REF!+AS2694+#REF!+#REF!+#REF!+#REF!+AM2694+AK2694+#REF!+#REF!+#REF!+AF2694+AD2694+AC2694+AB2694+BL2694+AA2694+Z2694+Y2694+X2694+U2694+T2694+S2694+R2694+Q2694+P2694+O2694+N2694+M2694+L2694+K2694+J2694+I2694+H2694</f>
        <v>#REF!</v>
      </c>
    </row>
    <row r="2695" spans="1:70" hidden="1">
      <c r="A2695" s="6" t="s">
        <v>4009</v>
      </c>
      <c r="B2695" s="6" t="s">
        <v>4010</v>
      </c>
      <c r="C2695" s="6" t="s">
        <v>7</v>
      </c>
      <c r="D2695" s="6" t="s">
        <v>18</v>
      </c>
      <c r="E2695" s="6" t="s">
        <v>21</v>
      </c>
      <c r="F2695" s="6" t="s">
        <v>3812</v>
      </c>
      <c r="G2695" s="6"/>
      <c r="H2695" s="1"/>
      <c r="I2695" s="5"/>
      <c r="J2695" s="5"/>
      <c r="K2695" s="1"/>
      <c r="L2695" s="5"/>
      <c r="M2695" s="5"/>
      <c r="N2695" s="26"/>
      <c r="O2695" s="1"/>
      <c r="P2695" s="1"/>
      <c r="Q2695" s="1"/>
      <c r="R2695" s="1"/>
      <c r="S2695" s="1"/>
      <c r="T2695" s="1"/>
      <c r="U2695" s="1"/>
      <c r="V2695" s="5"/>
      <c r="W2695" s="5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37" t="e">
        <f>BQ2695+BP2695+BO2695+BN2695+BM2695+#REF!+#REF!+BG2695+BF2695+#REF!+BC2695+#REF!+#REF!+AY2695+#REF!+#REF!+#REF!+#REF!+AS2695+#REF!+#REF!+#REF!+#REF!+AM2695+AK2695+#REF!+#REF!+#REF!+AF2695+AD2695+AC2695+AB2695+BL2695+AA2695+Z2695+Y2695+X2695+U2695+T2695+S2695+R2695+Q2695+P2695+O2695+N2695+M2695+L2695+K2695+J2695+I2695+H2695</f>
        <v>#REF!</v>
      </c>
    </row>
    <row r="2696" spans="1:70" hidden="1">
      <c r="A2696" s="6" t="s">
        <v>4011</v>
      </c>
      <c r="B2696" s="6" t="s">
        <v>4012</v>
      </c>
      <c r="C2696" s="6" t="s">
        <v>7</v>
      </c>
      <c r="D2696" s="6" t="s">
        <v>18</v>
      </c>
      <c r="E2696" s="6" t="s">
        <v>21</v>
      </c>
      <c r="F2696" s="6" t="s">
        <v>3812</v>
      </c>
      <c r="G2696" s="6"/>
      <c r="H2696" s="1"/>
      <c r="I2696" s="5"/>
      <c r="J2696" s="5"/>
      <c r="K2696" s="1"/>
      <c r="L2696" s="5"/>
      <c r="M2696" s="5"/>
      <c r="N2696" s="26"/>
      <c r="O2696" s="1"/>
      <c r="P2696" s="1"/>
      <c r="Q2696" s="1"/>
      <c r="R2696" s="1"/>
      <c r="S2696" s="1"/>
      <c r="T2696" s="1"/>
      <c r="U2696" s="1"/>
      <c r="V2696" s="5"/>
      <c r="W2696" s="5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37" t="e">
        <f>BQ2696+BP2696+BO2696+BN2696+BM2696+#REF!+#REF!+BG2696+BF2696+#REF!+BC2696+#REF!+#REF!+AY2696+#REF!+#REF!+#REF!+#REF!+AS2696+#REF!+#REF!+#REF!+#REF!+AM2696+AK2696+#REF!+#REF!+#REF!+AF2696+AD2696+AC2696+AB2696+BL2696+AA2696+Z2696+Y2696+X2696+U2696+T2696+S2696+R2696+Q2696+P2696+O2696+N2696+M2696+L2696+K2696+J2696+I2696+H2696</f>
        <v>#REF!</v>
      </c>
    </row>
    <row r="2697" spans="1:70" hidden="1">
      <c r="A2697" s="6" t="s">
        <v>6909</v>
      </c>
      <c r="B2697" s="6" t="s">
        <v>7968</v>
      </c>
      <c r="C2697" s="6" t="s">
        <v>151</v>
      </c>
      <c r="D2697" s="6"/>
      <c r="E2697" s="6" t="s">
        <v>8186</v>
      </c>
      <c r="F2697" s="6" t="s">
        <v>3812</v>
      </c>
      <c r="G2697" s="6"/>
      <c r="H2697" s="1"/>
      <c r="I2697" s="5"/>
      <c r="J2697" s="5"/>
      <c r="K2697" s="1"/>
      <c r="L2697" s="5"/>
      <c r="M2697" s="5"/>
      <c r="N2697" s="26"/>
      <c r="O2697" s="1"/>
      <c r="P2697" s="1"/>
      <c r="Q2697" s="1"/>
      <c r="R2697" s="1"/>
      <c r="S2697" s="1"/>
      <c r="T2697" s="1"/>
      <c r="U2697" s="1"/>
      <c r="V2697" s="5"/>
      <c r="W2697" s="5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37" t="e">
        <f>BQ2697+BP2697+BO2697+BN2697+BM2697+#REF!+#REF!+BG2697+BF2697+#REF!+BC2697+#REF!+#REF!+AY2697+#REF!+#REF!+#REF!+#REF!+AS2697+#REF!+#REF!+#REF!+#REF!+AM2697+AK2697+#REF!+#REF!+#REF!+AF2697+AD2697+AC2697+AB2697+BL2697+AA2697+Z2697+Y2697+X2697+U2697+T2697+S2697+R2697+Q2697+P2697+O2697+N2697+M2697+L2697+K2697+J2697+I2697+H2697</f>
        <v>#REF!</v>
      </c>
    </row>
    <row r="2698" spans="1:70" hidden="1">
      <c r="A2698" s="6" t="s">
        <v>4013</v>
      </c>
      <c r="B2698" s="6" t="s">
        <v>4014</v>
      </c>
      <c r="C2698" s="6" t="s">
        <v>7</v>
      </c>
      <c r="D2698" s="6" t="s">
        <v>67</v>
      </c>
      <c r="E2698" s="6" t="s">
        <v>67</v>
      </c>
      <c r="F2698" s="6" t="s">
        <v>3812</v>
      </c>
      <c r="G2698" s="6"/>
      <c r="H2698" s="1"/>
      <c r="I2698" s="5"/>
      <c r="J2698" s="5"/>
      <c r="K2698" s="1"/>
      <c r="L2698" s="5"/>
      <c r="M2698" s="5"/>
      <c r="N2698" s="26"/>
      <c r="O2698" s="1"/>
      <c r="P2698" s="1"/>
      <c r="Q2698" s="1"/>
      <c r="R2698" s="1"/>
      <c r="S2698" s="1"/>
      <c r="T2698" s="1"/>
      <c r="U2698" s="1"/>
      <c r="V2698" s="5"/>
      <c r="W2698" s="5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37" t="e">
        <f>BQ2698+BP2698+BO2698+BN2698+BM2698+#REF!+#REF!+BG2698+BF2698+#REF!+BC2698+#REF!+#REF!+AY2698+#REF!+#REF!+#REF!+#REF!+AS2698+#REF!+#REF!+#REF!+#REF!+AM2698+AK2698+#REF!+#REF!+#REF!+AF2698+AD2698+AC2698+AB2698+BL2698+AA2698+Z2698+Y2698+X2698+U2698+T2698+S2698+R2698+Q2698+P2698+O2698+N2698+M2698+L2698+K2698+J2698+I2698+H2698</f>
        <v>#REF!</v>
      </c>
    </row>
    <row r="2699" spans="1:70" hidden="1">
      <c r="A2699" s="6" t="s">
        <v>4182</v>
      </c>
      <c r="B2699" s="6" t="s">
        <v>4183</v>
      </c>
      <c r="C2699" s="6" t="s">
        <v>151</v>
      </c>
      <c r="D2699" s="6"/>
      <c r="E2699" s="6" t="s">
        <v>152</v>
      </c>
      <c r="F2699" s="6" t="s">
        <v>3812</v>
      </c>
      <c r="G2699" s="6"/>
      <c r="H2699" s="1"/>
      <c r="I2699" s="5"/>
      <c r="J2699" s="5"/>
      <c r="K2699" s="1"/>
      <c r="L2699" s="5"/>
      <c r="M2699" s="5"/>
      <c r="N2699" s="26"/>
      <c r="O2699" s="1"/>
      <c r="P2699" s="1"/>
      <c r="Q2699" s="1"/>
      <c r="R2699" s="1"/>
      <c r="S2699" s="1"/>
      <c r="T2699" s="1"/>
      <c r="U2699" s="1"/>
      <c r="V2699" s="5"/>
      <c r="W2699" s="5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37" t="e">
        <f>BQ2699+BP2699+BO2699+BN2699+BM2699+#REF!+#REF!+BG2699+BF2699+#REF!+BC2699+#REF!+#REF!+AY2699+#REF!+#REF!+#REF!+#REF!+AS2699+#REF!+#REF!+#REF!+#REF!+AM2699+AK2699+#REF!+#REF!+#REF!+AF2699+AD2699+AC2699+AB2699+BL2699+AA2699+Z2699+Y2699+X2699+U2699+T2699+S2699+R2699+Q2699+P2699+O2699+N2699+M2699+L2699+K2699+J2699+I2699+H2699</f>
        <v>#REF!</v>
      </c>
    </row>
    <row r="2700" spans="1:70" hidden="1">
      <c r="A2700" s="6" t="s">
        <v>6910</v>
      </c>
      <c r="B2700" s="6" t="s">
        <v>7969</v>
      </c>
      <c r="C2700" s="6" t="s">
        <v>151</v>
      </c>
      <c r="D2700" s="6"/>
      <c r="E2700" s="6" t="s">
        <v>8186</v>
      </c>
      <c r="F2700" s="6" t="s">
        <v>3812</v>
      </c>
      <c r="G2700" s="6"/>
      <c r="H2700" s="1"/>
      <c r="I2700" s="5"/>
      <c r="J2700" s="5"/>
      <c r="K2700" s="1"/>
      <c r="L2700" s="5"/>
      <c r="M2700" s="5"/>
      <c r="N2700" s="26"/>
      <c r="O2700" s="1"/>
      <c r="P2700" s="1"/>
      <c r="Q2700" s="1"/>
      <c r="R2700" s="1"/>
      <c r="S2700" s="1"/>
      <c r="T2700" s="1"/>
      <c r="U2700" s="1"/>
      <c r="V2700" s="5"/>
      <c r="W2700" s="5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37" t="e">
        <f>BQ2700+BP2700+BO2700+BN2700+BM2700+#REF!+#REF!+BG2700+BF2700+#REF!+BC2700+#REF!+#REF!+AY2700+#REF!+#REF!+#REF!+#REF!+AS2700+#REF!+#REF!+#REF!+#REF!+AM2700+AK2700+#REF!+#REF!+#REF!+AF2700+AD2700+AC2700+AB2700+BL2700+AA2700+Z2700+Y2700+X2700+U2700+T2700+S2700+R2700+Q2700+P2700+O2700+N2700+M2700+L2700+K2700+J2700+I2700+H2700</f>
        <v>#REF!</v>
      </c>
    </row>
    <row r="2701" spans="1:70" hidden="1">
      <c r="A2701" s="6" t="s">
        <v>6911</v>
      </c>
      <c r="B2701" s="6" t="s">
        <v>7970</v>
      </c>
      <c r="C2701" s="6" t="s">
        <v>151</v>
      </c>
      <c r="D2701" s="6"/>
      <c r="E2701" s="6" t="s">
        <v>8186</v>
      </c>
      <c r="F2701" s="6" t="s">
        <v>3812</v>
      </c>
      <c r="G2701" s="6"/>
      <c r="H2701" s="1"/>
      <c r="I2701" s="5"/>
      <c r="J2701" s="5"/>
      <c r="K2701" s="1"/>
      <c r="L2701" s="5"/>
      <c r="M2701" s="5"/>
      <c r="N2701" s="26"/>
      <c r="O2701" s="1"/>
      <c r="P2701" s="1"/>
      <c r="Q2701" s="1"/>
      <c r="R2701" s="1"/>
      <c r="S2701" s="1"/>
      <c r="T2701" s="1"/>
      <c r="U2701" s="1"/>
      <c r="V2701" s="5"/>
      <c r="W2701" s="5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37" t="e">
        <f>BQ2701+BP2701+BO2701+BN2701+BM2701+#REF!+#REF!+BG2701+BF2701+#REF!+BC2701+#REF!+#REF!+AY2701+#REF!+#REF!+#REF!+#REF!+AS2701+#REF!+#REF!+#REF!+#REF!+AM2701+AK2701+#REF!+#REF!+#REF!+AF2701+AD2701+AC2701+AB2701+BL2701+AA2701+Z2701+Y2701+X2701+U2701+T2701+S2701+R2701+Q2701+P2701+O2701+N2701+M2701+L2701+K2701+J2701+I2701+H2701</f>
        <v>#REF!</v>
      </c>
    </row>
    <row r="2702" spans="1:70" hidden="1">
      <c r="A2702" s="6" t="s">
        <v>4015</v>
      </c>
      <c r="B2702" s="6" t="s">
        <v>4016</v>
      </c>
      <c r="C2702" s="6" t="s">
        <v>7</v>
      </c>
      <c r="D2702" s="6" t="s">
        <v>18</v>
      </c>
      <c r="E2702" s="6" t="s">
        <v>13</v>
      </c>
      <c r="F2702" s="6" t="s">
        <v>3812</v>
      </c>
      <c r="G2702" s="6"/>
      <c r="H2702" s="1"/>
      <c r="I2702" s="5"/>
      <c r="J2702" s="5"/>
      <c r="K2702" s="1"/>
      <c r="L2702" s="5"/>
      <c r="M2702" s="5"/>
      <c r="N2702" s="26"/>
      <c r="O2702" s="1"/>
      <c r="P2702" s="1"/>
      <c r="Q2702" s="1"/>
      <c r="R2702" s="1"/>
      <c r="S2702" s="1"/>
      <c r="T2702" s="1"/>
      <c r="U2702" s="1"/>
      <c r="V2702" s="5"/>
      <c r="W2702" s="5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37" t="e">
        <f>BQ2702+BP2702+BO2702+BN2702+BM2702+#REF!+#REF!+BG2702+BF2702+#REF!+BC2702+#REF!+#REF!+AY2702+#REF!+#REF!+#REF!+#REF!+AS2702+#REF!+#REF!+#REF!+#REF!+AM2702+AK2702+#REF!+#REF!+#REF!+AF2702+AD2702+AC2702+AB2702+BL2702+AA2702+Z2702+Y2702+X2702+U2702+T2702+S2702+R2702+Q2702+P2702+O2702+N2702+M2702+L2702+K2702+J2702+I2702+H2702</f>
        <v>#REF!</v>
      </c>
    </row>
    <row r="2703" spans="1:70" hidden="1">
      <c r="A2703" s="6" t="s">
        <v>4017</v>
      </c>
      <c r="B2703" s="6" t="s">
        <v>4018</v>
      </c>
      <c r="C2703" s="6" t="s">
        <v>7</v>
      </c>
      <c r="D2703" s="6" t="s">
        <v>8180</v>
      </c>
      <c r="E2703" s="6" t="s">
        <v>21</v>
      </c>
      <c r="F2703" s="6" t="s">
        <v>3812</v>
      </c>
      <c r="G2703" s="6"/>
      <c r="H2703" s="1"/>
      <c r="I2703" s="5"/>
      <c r="J2703" s="5"/>
      <c r="K2703" s="1"/>
      <c r="L2703" s="5"/>
      <c r="M2703" s="5"/>
      <c r="N2703" s="26"/>
      <c r="O2703" s="1"/>
      <c r="P2703" s="1"/>
      <c r="Q2703" s="1"/>
      <c r="R2703" s="1"/>
      <c r="S2703" s="1"/>
      <c r="T2703" s="1"/>
      <c r="U2703" s="1"/>
      <c r="V2703" s="5"/>
      <c r="W2703" s="5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37" t="e">
        <f>BQ2703+BP2703+BO2703+BN2703+BM2703+#REF!+#REF!+BG2703+BF2703+#REF!+BC2703+#REF!+#REF!+AY2703+#REF!+#REF!+#REF!+#REF!+AS2703+#REF!+#REF!+#REF!+#REF!+AM2703+AK2703+#REF!+#REF!+#REF!+AF2703+AD2703+AC2703+AB2703+BL2703+AA2703+Z2703+Y2703+X2703+U2703+T2703+S2703+R2703+Q2703+P2703+O2703+N2703+M2703+L2703+K2703+J2703+I2703+H2703</f>
        <v>#REF!</v>
      </c>
    </row>
    <row r="2704" spans="1:70" hidden="1">
      <c r="A2704" s="6" t="s">
        <v>4019</v>
      </c>
      <c r="B2704" s="6" t="s">
        <v>4020</v>
      </c>
      <c r="C2704" s="6" t="s">
        <v>7</v>
      </c>
      <c r="D2704" s="6" t="s">
        <v>67</v>
      </c>
      <c r="E2704" s="6" t="s">
        <v>67</v>
      </c>
      <c r="F2704" s="6" t="s">
        <v>3812</v>
      </c>
      <c r="G2704" s="6"/>
      <c r="H2704" s="1"/>
      <c r="I2704" s="5"/>
      <c r="J2704" s="5"/>
      <c r="K2704" s="1"/>
      <c r="L2704" s="5"/>
      <c r="M2704" s="5"/>
      <c r="N2704" s="26"/>
      <c r="O2704" s="1"/>
      <c r="P2704" s="1"/>
      <c r="Q2704" s="1"/>
      <c r="R2704" s="1"/>
      <c r="S2704" s="1"/>
      <c r="T2704" s="1"/>
      <c r="U2704" s="1"/>
      <c r="V2704" s="5"/>
      <c r="W2704" s="5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37" t="e">
        <f>BQ2704+BP2704+BO2704+BN2704+BM2704+#REF!+#REF!+BG2704+BF2704+#REF!+BC2704+#REF!+#REF!+AY2704+#REF!+#REF!+#REF!+#REF!+AS2704+#REF!+#REF!+#REF!+#REF!+AM2704+AK2704+#REF!+#REF!+#REF!+AF2704+AD2704+AC2704+AB2704+BL2704+AA2704+Z2704+Y2704+X2704+U2704+T2704+S2704+R2704+Q2704+P2704+O2704+N2704+M2704+L2704+K2704+J2704+I2704+H2704</f>
        <v>#REF!</v>
      </c>
    </row>
    <row r="2705" spans="1:70" hidden="1">
      <c r="A2705" s="6" t="s">
        <v>4184</v>
      </c>
      <c r="B2705" s="6" t="s">
        <v>4185</v>
      </c>
      <c r="C2705" s="6" t="s">
        <v>151</v>
      </c>
      <c r="D2705" s="6"/>
      <c r="E2705" s="6" t="s">
        <v>152</v>
      </c>
      <c r="F2705" s="6" t="s">
        <v>3812</v>
      </c>
      <c r="G2705" s="6"/>
      <c r="H2705" s="1"/>
      <c r="I2705" s="5"/>
      <c r="J2705" s="5"/>
      <c r="K2705" s="1"/>
      <c r="L2705" s="5"/>
      <c r="M2705" s="5"/>
      <c r="N2705" s="26"/>
      <c r="O2705" s="1"/>
      <c r="P2705" s="1"/>
      <c r="Q2705" s="1"/>
      <c r="R2705" s="1"/>
      <c r="S2705" s="1"/>
      <c r="T2705" s="1"/>
      <c r="U2705" s="1"/>
      <c r="V2705" s="5"/>
      <c r="W2705" s="5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37" t="e">
        <f>BQ2705+BP2705+BO2705+BN2705+BM2705+#REF!+#REF!+BG2705+BF2705+#REF!+BC2705+#REF!+#REF!+AY2705+#REF!+#REF!+#REF!+#REF!+AS2705+#REF!+#REF!+#REF!+#REF!+AM2705+AK2705+#REF!+#REF!+#REF!+AF2705+AD2705+AC2705+AB2705+BL2705+AA2705+Z2705+Y2705+X2705+U2705+T2705+S2705+R2705+Q2705+P2705+O2705+N2705+M2705+L2705+K2705+J2705+I2705+H2705</f>
        <v>#REF!</v>
      </c>
    </row>
    <row r="2706" spans="1:70" hidden="1">
      <c r="A2706" s="6" t="s">
        <v>4021</v>
      </c>
      <c r="B2706" s="6" t="s">
        <v>4022</v>
      </c>
      <c r="C2706" s="6" t="s">
        <v>7</v>
      </c>
      <c r="D2706" s="6" t="s">
        <v>18</v>
      </c>
      <c r="E2706" s="6" t="s">
        <v>13</v>
      </c>
      <c r="F2706" s="6" t="s">
        <v>3812</v>
      </c>
      <c r="G2706" s="6"/>
      <c r="H2706" s="1"/>
      <c r="I2706" s="5"/>
      <c r="J2706" s="5"/>
      <c r="K2706" s="1"/>
      <c r="L2706" s="5"/>
      <c r="M2706" s="5"/>
      <c r="N2706" s="26"/>
      <c r="O2706" s="1"/>
      <c r="P2706" s="1"/>
      <c r="Q2706" s="1"/>
      <c r="R2706" s="1"/>
      <c r="S2706" s="1"/>
      <c r="T2706" s="1"/>
      <c r="U2706" s="1"/>
      <c r="V2706" s="5"/>
      <c r="W2706" s="5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37" t="e">
        <f>BQ2706+BP2706+BO2706+BN2706+BM2706+#REF!+#REF!+BG2706+BF2706+#REF!+BC2706+#REF!+#REF!+AY2706+#REF!+#REF!+#REF!+#REF!+AS2706+#REF!+#REF!+#REF!+#REF!+AM2706+AK2706+#REF!+#REF!+#REF!+AF2706+AD2706+AC2706+AB2706+BL2706+AA2706+Z2706+Y2706+X2706+U2706+T2706+S2706+R2706+Q2706+P2706+O2706+N2706+M2706+L2706+K2706+J2706+I2706+H2706</f>
        <v>#REF!</v>
      </c>
    </row>
    <row r="2707" spans="1:70" hidden="1">
      <c r="A2707" s="6" t="s">
        <v>4186</v>
      </c>
      <c r="B2707" s="6" t="s">
        <v>4187</v>
      </c>
      <c r="C2707" s="6" t="s">
        <v>151</v>
      </c>
      <c r="D2707" s="6"/>
      <c r="E2707" s="6" t="s">
        <v>152</v>
      </c>
      <c r="F2707" s="6" t="s">
        <v>3812</v>
      </c>
      <c r="G2707" s="6"/>
      <c r="H2707" s="1"/>
      <c r="I2707" s="5"/>
      <c r="J2707" s="5"/>
      <c r="K2707" s="1"/>
      <c r="L2707" s="5"/>
      <c r="M2707" s="5"/>
      <c r="N2707" s="26"/>
      <c r="O2707" s="1"/>
      <c r="P2707" s="1"/>
      <c r="Q2707" s="1"/>
      <c r="R2707" s="1"/>
      <c r="S2707" s="1"/>
      <c r="T2707" s="1"/>
      <c r="U2707" s="1"/>
      <c r="V2707" s="5"/>
      <c r="W2707" s="5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37" t="e">
        <f>BQ2707+BP2707+BO2707+BN2707+BM2707+#REF!+#REF!+BG2707+BF2707+#REF!+BC2707+#REF!+#REF!+AY2707+#REF!+#REF!+#REF!+#REF!+AS2707+#REF!+#REF!+#REF!+#REF!+AM2707+AK2707+#REF!+#REF!+#REF!+AF2707+AD2707+AC2707+AB2707+BL2707+AA2707+Z2707+Y2707+X2707+U2707+T2707+S2707+R2707+Q2707+P2707+O2707+N2707+M2707+L2707+K2707+J2707+I2707+H2707</f>
        <v>#REF!</v>
      </c>
    </row>
    <row r="2708" spans="1:70">
      <c r="A2708" s="7" t="s">
        <v>4188</v>
      </c>
      <c r="B2708" s="7" t="s">
        <v>4189</v>
      </c>
      <c r="C2708" s="7" t="s">
        <v>7</v>
      </c>
      <c r="D2708" s="7" t="s">
        <v>8180</v>
      </c>
      <c r="E2708" s="7" t="s">
        <v>9</v>
      </c>
      <c r="F2708" s="7" t="s">
        <v>4190</v>
      </c>
      <c r="G2708" s="25"/>
      <c r="H2708" s="1"/>
      <c r="I2708" s="5"/>
      <c r="J2708" s="5"/>
      <c r="K2708" s="1"/>
      <c r="L2708" s="5"/>
      <c r="M2708" s="5"/>
      <c r="N2708" s="26"/>
      <c r="O2708" s="1"/>
      <c r="P2708" s="1"/>
      <c r="Q2708" s="1"/>
      <c r="R2708" s="1"/>
      <c r="S2708" s="1"/>
      <c r="T2708" s="1"/>
      <c r="U2708" s="1"/>
      <c r="V2708" s="1"/>
      <c r="W2708" s="1">
        <f>1000*91.4790001883391</f>
        <v>91479.000188339094</v>
      </c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37">
        <f>BQ2708+BP2708+BO2708+BN2708+BM2708+BG2708+BF2708+BC2708+AY2708+AS2708+AM2708+AL2708+AK2708+AF2708+AE2708+AD2708+AC2708+AB2708+BK2708+BL2708+AA2708+Z2708+Y2708+X2708+V2708+U2708+T2708+S2708+R2708+Q2708+P2708+O2708+N2708+M2708+L2708+K2708+J2708+I2708+H2708+G2708+AX2708+W2708</f>
        <v>91479.000188339094</v>
      </c>
    </row>
    <row r="2709" spans="1:70" hidden="1">
      <c r="A2709" s="6" t="s">
        <v>4191</v>
      </c>
      <c r="B2709" s="6" t="s">
        <v>4192</v>
      </c>
      <c r="C2709" s="6" t="s">
        <v>7</v>
      </c>
      <c r="D2709" s="6" t="s">
        <v>8180</v>
      </c>
      <c r="E2709" s="6" t="s">
        <v>13</v>
      </c>
      <c r="F2709" s="6" t="s">
        <v>4190</v>
      </c>
      <c r="G2709" s="6"/>
      <c r="H2709" s="1"/>
      <c r="I2709" s="5"/>
      <c r="J2709" s="5"/>
      <c r="K2709" s="1"/>
      <c r="L2709" s="5"/>
      <c r="M2709" s="5"/>
      <c r="N2709" s="26"/>
      <c r="O2709" s="1"/>
      <c r="P2709" s="1"/>
      <c r="Q2709" s="1"/>
      <c r="R2709" s="1"/>
      <c r="S2709" s="1"/>
      <c r="T2709" s="1"/>
      <c r="U2709" s="1"/>
      <c r="V2709" s="5"/>
      <c r="W2709" s="5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37" t="e">
        <f>BQ2709+BP2709+BO2709+BN2709+BM2709+#REF!+#REF!+BG2709+BF2709+#REF!+BC2709+#REF!+#REF!+AY2709+#REF!+#REF!+#REF!+#REF!+AS2709+#REF!+#REF!+#REF!+#REF!+AM2709+AK2709+#REF!+#REF!+#REF!+AF2709+AD2709+AC2709+AB2709+BL2709+AA2709+Z2709+Y2709+X2709+U2709+T2709+S2709+R2709+Q2709+P2709+O2709+N2709+M2709+L2709+K2709+J2709+I2709+H2709</f>
        <v>#REF!</v>
      </c>
    </row>
    <row r="2710" spans="1:70" hidden="1">
      <c r="A2710" s="6" t="s">
        <v>4193</v>
      </c>
      <c r="B2710" s="6" t="s">
        <v>4194</v>
      </c>
      <c r="C2710" s="6" t="s">
        <v>7</v>
      </c>
      <c r="D2710" s="6" t="s">
        <v>18</v>
      </c>
      <c r="E2710" s="6" t="s">
        <v>13</v>
      </c>
      <c r="F2710" s="6" t="s">
        <v>4190</v>
      </c>
      <c r="G2710" s="6"/>
      <c r="H2710" s="1"/>
      <c r="I2710" s="5"/>
      <c r="J2710" s="5"/>
      <c r="K2710" s="1"/>
      <c r="L2710" s="5"/>
      <c r="M2710" s="5"/>
      <c r="N2710" s="26"/>
      <c r="O2710" s="1"/>
      <c r="P2710" s="1"/>
      <c r="Q2710" s="1"/>
      <c r="R2710" s="1"/>
      <c r="S2710" s="1"/>
      <c r="T2710" s="1"/>
      <c r="U2710" s="1"/>
      <c r="V2710" s="5"/>
      <c r="W2710" s="5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37" t="e">
        <f>BQ2710+BP2710+BO2710+BN2710+BM2710+#REF!+#REF!+BG2710+BF2710+#REF!+BC2710+#REF!+#REF!+AY2710+#REF!+#REF!+#REF!+#REF!+AS2710+#REF!+#REF!+#REF!+#REF!+AM2710+AK2710+#REF!+#REF!+#REF!+AF2710+AD2710+AC2710+AB2710+BL2710+AA2710+Z2710+Y2710+X2710+U2710+T2710+S2710+R2710+Q2710+P2710+O2710+N2710+M2710+L2710+K2710+J2710+I2710+H2710</f>
        <v>#REF!</v>
      </c>
    </row>
    <row r="2711" spans="1:70" hidden="1">
      <c r="A2711" s="6" t="s">
        <v>4381</v>
      </c>
      <c r="B2711" s="6" t="s">
        <v>4382</v>
      </c>
      <c r="C2711" s="6" t="s">
        <v>151</v>
      </c>
      <c r="D2711" s="6"/>
      <c r="E2711" s="6" t="s">
        <v>152</v>
      </c>
      <c r="F2711" s="6" t="s">
        <v>4190</v>
      </c>
      <c r="G2711" s="6"/>
      <c r="H2711" s="1"/>
      <c r="I2711" s="5"/>
      <c r="J2711" s="5"/>
      <c r="K2711" s="1"/>
      <c r="L2711" s="5"/>
      <c r="M2711" s="5"/>
      <c r="N2711" s="26"/>
      <c r="O2711" s="1"/>
      <c r="P2711" s="1"/>
      <c r="Q2711" s="1"/>
      <c r="R2711" s="1"/>
      <c r="S2711" s="1"/>
      <c r="T2711" s="1"/>
      <c r="U2711" s="1"/>
      <c r="V2711" s="5"/>
      <c r="W2711" s="5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37" t="e">
        <f>BQ2711+BP2711+BO2711+BN2711+BM2711+#REF!+#REF!+BG2711+BF2711+#REF!+BC2711+#REF!+#REF!+AY2711+#REF!+#REF!+#REF!+#REF!+AS2711+#REF!+#REF!+#REF!+#REF!+AM2711+AK2711+#REF!+#REF!+#REF!+AF2711+AD2711+AC2711+AB2711+BL2711+AA2711+Z2711+Y2711+X2711+U2711+T2711+S2711+R2711+Q2711+P2711+O2711+N2711+M2711+L2711+K2711+J2711+I2711+H2711</f>
        <v>#REF!</v>
      </c>
    </row>
    <row r="2712" spans="1:70" hidden="1">
      <c r="A2712" s="7" t="s">
        <v>4383</v>
      </c>
      <c r="B2712" s="7" t="s">
        <v>3045</v>
      </c>
      <c r="C2712" s="7" t="s">
        <v>151</v>
      </c>
      <c r="D2712" s="7"/>
      <c r="E2712" s="7" t="s">
        <v>152</v>
      </c>
      <c r="F2712" s="7" t="s">
        <v>4190</v>
      </c>
      <c r="G2712" s="25"/>
      <c r="H2712" s="1"/>
      <c r="I2712" s="5"/>
      <c r="J2712" s="5"/>
      <c r="K2712" s="1"/>
      <c r="L2712" s="5"/>
      <c r="M2712" s="5"/>
      <c r="N2712" s="26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37">
        <f>BQ2712+BP2712+BO2712+BN2712+BM2712+BG2712+BF2712+BC2712+AY2712+AS2712+AM2712+AL2712+AK2712+AF2712+AE2712+AD2712+AC2712+AB2712+++BK2712+BL2712+AA2712+Z2712+Y2712+X2712+V2712+U2712+T2712+S2712+R2712+Q2712+P2712+O2712+N2712+M2712+L2712+K2712+J2712+I2712+H2712+G2712</f>
        <v>0</v>
      </c>
    </row>
    <row r="2713" spans="1:70" hidden="1">
      <c r="A2713" s="6" t="s">
        <v>4384</v>
      </c>
      <c r="B2713" s="6" t="s">
        <v>4385</v>
      </c>
      <c r="C2713" s="6" t="s">
        <v>151</v>
      </c>
      <c r="D2713" s="6"/>
      <c r="E2713" s="6" t="s">
        <v>152</v>
      </c>
      <c r="F2713" s="6" t="s">
        <v>4190</v>
      </c>
      <c r="G2713" s="6"/>
      <c r="H2713" s="1"/>
      <c r="I2713" s="5"/>
      <c r="J2713" s="5"/>
      <c r="K2713" s="1"/>
      <c r="L2713" s="5"/>
      <c r="M2713" s="5"/>
      <c r="N2713" s="26"/>
      <c r="O2713" s="1"/>
      <c r="P2713" s="1"/>
      <c r="Q2713" s="1"/>
      <c r="R2713" s="1"/>
      <c r="S2713" s="1"/>
      <c r="T2713" s="1"/>
      <c r="U2713" s="1"/>
      <c r="V2713" s="5"/>
      <c r="W2713" s="5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37" t="e">
        <f>BQ2713+BP2713+BO2713+BN2713+BM2713+#REF!+#REF!+BG2713+BF2713+#REF!+BC2713+#REF!+#REF!+AY2713+#REF!+#REF!+#REF!+#REF!+AS2713+#REF!+#REF!+#REF!+#REF!+AM2713+AK2713+#REF!+#REF!+#REF!+AF2713+AD2713+AC2713+AB2713+BL2713+AA2713+Z2713+Y2713+X2713+U2713+T2713+S2713+R2713+Q2713+P2713+O2713+N2713+M2713+L2713+K2713+J2713+I2713+H2713</f>
        <v>#REF!</v>
      </c>
    </row>
    <row r="2714" spans="1:70" hidden="1">
      <c r="A2714" s="6" t="s">
        <v>6913</v>
      </c>
      <c r="B2714" s="6" t="s">
        <v>7971</v>
      </c>
      <c r="C2714" s="6" t="s">
        <v>151</v>
      </c>
      <c r="D2714" s="6"/>
      <c r="E2714" s="6" t="s">
        <v>8192</v>
      </c>
      <c r="F2714" s="6" t="s">
        <v>4190</v>
      </c>
      <c r="G2714" s="6"/>
      <c r="H2714" s="1"/>
      <c r="I2714" s="5"/>
      <c r="J2714" s="5"/>
      <c r="K2714" s="1"/>
      <c r="L2714" s="5"/>
      <c r="M2714" s="5"/>
      <c r="N2714" s="26"/>
      <c r="O2714" s="1"/>
      <c r="P2714" s="1"/>
      <c r="Q2714" s="1"/>
      <c r="R2714" s="1"/>
      <c r="S2714" s="1"/>
      <c r="T2714" s="1"/>
      <c r="U2714" s="1"/>
      <c r="V2714" s="5"/>
      <c r="W2714" s="5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37" t="e">
        <f>BQ2714+BP2714+BO2714+BN2714+BM2714+#REF!+#REF!+BG2714+BF2714+#REF!+BC2714+#REF!+#REF!+AY2714+#REF!+#REF!+#REF!+#REF!+AS2714+#REF!+#REF!+#REF!+#REF!+AM2714+AK2714+#REF!+#REF!+#REF!+AF2714+AD2714+AC2714+AB2714+BL2714+AA2714+Z2714+Y2714+X2714+U2714+T2714+S2714+R2714+Q2714+P2714+O2714+N2714+M2714+L2714+K2714+J2714+I2714+H2714</f>
        <v>#REF!</v>
      </c>
    </row>
    <row r="2715" spans="1:70" hidden="1">
      <c r="A2715" s="6" t="s">
        <v>6914</v>
      </c>
      <c r="B2715" s="6" t="s">
        <v>7972</v>
      </c>
      <c r="C2715" s="6" t="s">
        <v>151</v>
      </c>
      <c r="D2715" s="6"/>
      <c r="E2715" s="6" t="s">
        <v>8206</v>
      </c>
      <c r="F2715" s="6" t="s">
        <v>4190</v>
      </c>
      <c r="G2715" s="6"/>
      <c r="H2715" s="1"/>
      <c r="I2715" s="5"/>
      <c r="J2715" s="5"/>
      <c r="K2715" s="1"/>
      <c r="L2715" s="5"/>
      <c r="M2715" s="5"/>
      <c r="N2715" s="26"/>
      <c r="O2715" s="1"/>
      <c r="P2715" s="1"/>
      <c r="Q2715" s="1"/>
      <c r="R2715" s="1"/>
      <c r="S2715" s="1"/>
      <c r="T2715" s="1"/>
      <c r="U2715" s="1"/>
      <c r="V2715" s="5"/>
      <c r="W2715" s="5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37" t="e">
        <f>BQ2715+BP2715+BO2715+BN2715+BM2715+#REF!+#REF!+BG2715+BF2715+#REF!+BC2715+#REF!+#REF!+AY2715+#REF!+#REF!+#REF!+#REF!+AS2715+#REF!+#REF!+#REF!+#REF!+AM2715+AK2715+#REF!+#REF!+#REF!+AF2715+AD2715+AC2715+AB2715+BL2715+AA2715+Z2715+Y2715+X2715+U2715+T2715+S2715+R2715+Q2715+P2715+O2715+N2715+M2715+L2715+K2715+J2715+I2715+H2715</f>
        <v>#REF!</v>
      </c>
    </row>
    <row r="2716" spans="1:70" hidden="1">
      <c r="A2716" s="6" t="s">
        <v>4386</v>
      </c>
      <c r="B2716" s="6" t="s">
        <v>7973</v>
      </c>
      <c r="C2716" s="6" t="s">
        <v>151</v>
      </c>
      <c r="D2716" s="6"/>
      <c r="E2716" s="6" t="s">
        <v>152</v>
      </c>
      <c r="F2716" s="6" t="s">
        <v>4190</v>
      </c>
      <c r="G2716" s="6"/>
      <c r="H2716" s="1"/>
      <c r="I2716" s="5"/>
      <c r="J2716" s="5"/>
      <c r="K2716" s="1"/>
      <c r="L2716" s="5"/>
      <c r="M2716" s="5"/>
      <c r="N2716" s="26"/>
      <c r="O2716" s="1"/>
      <c r="P2716" s="1"/>
      <c r="Q2716" s="1"/>
      <c r="R2716" s="1"/>
      <c r="S2716" s="1"/>
      <c r="T2716" s="1"/>
      <c r="U2716" s="1"/>
      <c r="V2716" s="5"/>
      <c r="W2716" s="5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37" t="e">
        <f>BQ2716+BP2716+BO2716+BN2716+BM2716+#REF!+#REF!+BG2716+BF2716+#REF!+BC2716+#REF!+#REF!+AY2716+#REF!+#REF!+#REF!+#REF!+AS2716+#REF!+#REF!+#REF!+#REF!+AM2716+AK2716+#REF!+#REF!+#REF!+AF2716+AD2716+AC2716+AB2716+BL2716+AA2716+Z2716+Y2716+X2716+U2716+T2716+S2716+R2716+Q2716+P2716+O2716+N2716+M2716+L2716+K2716+J2716+I2716+H2716</f>
        <v>#REF!</v>
      </c>
    </row>
    <row r="2717" spans="1:70" hidden="1">
      <c r="A2717" s="6" t="s">
        <v>6915</v>
      </c>
      <c r="B2717" s="6" t="s">
        <v>7974</v>
      </c>
      <c r="C2717" s="6" t="s">
        <v>151</v>
      </c>
      <c r="D2717" s="6"/>
      <c r="E2717" s="6" t="s">
        <v>8192</v>
      </c>
      <c r="F2717" s="6" t="s">
        <v>4190</v>
      </c>
      <c r="G2717" s="6"/>
      <c r="H2717" s="1"/>
      <c r="I2717" s="5"/>
      <c r="J2717" s="5"/>
      <c r="K2717" s="1"/>
      <c r="L2717" s="5"/>
      <c r="M2717" s="5"/>
      <c r="N2717" s="26"/>
      <c r="O2717" s="1"/>
      <c r="P2717" s="1"/>
      <c r="Q2717" s="1"/>
      <c r="R2717" s="1"/>
      <c r="S2717" s="1"/>
      <c r="T2717" s="1"/>
      <c r="U2717" s="1"/>
      <c r="V2717" s="5"/>
      <c r="W2717" s="5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37" t="e">
        <f>BQ2717+BP2717+BO2717+BN2717+BM2717+#REF!+#REF!+BG2717+BF2717+#REF!+BC2717+#REF!+#REF!+AY2717+#REF!+#REF!+#REF!+#REF!+AS2717+#REF!+#REF!+#REF!+#REF!+AM2717+AK2717+#REF!+#REF!+#REF!+AF2717+AD2717+AC2717+AB2717+BL2717+AA2717+Z2717+Y2717+X2717+U2717+T2717+S2717+R2717+Q2717+P2717+O2717+N2717+M2717+L2717+K2717+J2717+I2717+H2717</f>
        <v>#REF!</v>
      </c>
    </row>
    <row r="2718" spans="1:70" hidden="1">
      <c r="A2718" s="6" t="s">
        <v>4387</v>
      </c>
      <c r="B2718" s="6" t="s">
        <v>7975</v>
      </c>
      <c r="C2718" s="6" t="s">
        <v>151</v>
      </c>
      <c r="D2718" s="6"/>
      <c r="E2718" s="6" t="s">
        <v>152</v>
      </c>
      <c r="F2718" s="6" t="s">
        <v>4190</v>
      </c>
      <c r="G2718" s="6"/>
      <c r="H2718" s="1"/>
      <c r="I2718" s="5"/>
      <c r="J2718" s="5"/>
      <c r="K2718" s="1"/>
      <c r="L2718" s="5"/>
      <c r="M2718" s="5"/>
      <c r="N2718" s="26"/>
      <c r="O2718" s="1"/>
      <c r="P2718" s="1"/>
      <c r="Q2718" s="1"/>
      <c r="R2718" s="1"/>
      <c r="S2718" s="1"/>
      <c r="T2718" s="1"/>
      <c r="U2718" s="1"/>
      <c r="V2718" s="5"/>
      <c r="W2718" s="5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37" t="e">
        <f>BQ2718+BP2718+BO2718+BN2718+BM2718+#REF!+#REF!+BG2718+BF2718+#REF!+BC2718+#REF!+#REF!+AY2718+#REF!+#REF!+#REF!+#REF!+AS2718+#REF!+#REF!+#REF!+#REF!+AM2718+AK2718+#REF!+#REF!+#REF!+AF2718+AD2718+AC2718+AB2718+BL2718+AA2718+Z2718+Y2718+X2718+U2718+T2718+S2718+R2718+Q2718+P2718+O2718+N2718+M2718+L2718+K2718+J2718+I2718+H2718</f>
        <v>#REF!</v>
      </c>
    </row>
    <row r="2719" spans="1:70" hidden="1">
      <c r="A2719" s="6" t="s">
        <v>4388</v>
      </c>
      <c r="B2719" s="6" t="s">
        <v>7976</v>
      </c>
      <c r="C2719" s="6" t="s">
        <v>151</v>
      </c>
      <c r="D2719" s="6"/>
      <c r="E2719" s="6" t="s">
        <v>152</v>
      </c>
      <c r="F2719" s="6" t="s">
        <v>4190</v>
      </c>
      <c r="G2719" s="6"/>
      <c r="H2719" s="1"/>
      <c r="I2719" s="5"/>
      <c r="J2719" s="5"/>
      <c r="K2719" s="1"/>
      <c r="L2719" s="5"/>
      <c r="M2719" s="5"/>
      <c r="N2719" s="26"/>
      <c r="O2719" s="1"/>
      <c r="P2719" s="1"/>
      <c r="Q2719" s="1"/>
      <c r="R2719" s="1"/>
      <c r="S2719" s="1"/>
      <c r="T2719" s="1"/>
      <c r="U2719" s="1"/>
      <c r="V2719" s="5"/>
      <c r="W2719" s="5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37" t="e">
        <f>BQ2719+BP2719+BO2719+BN2719+BM2719+#REF!+#REF!+BG2719+BF2719+#REF!+BC2719+#REF!+#REF!+AY2719+#REF!+#REF!+#REF!+#REF!+AS2719+#REF!+#REF!+#REF!+#REF!+AM2719+AK2719+#REF!+#REF!+#REF!+AF2719+AD2719+AC2719+AB2719+BL2719+AA2719+Z2719+Y2719+X2719+U2719+T2719+S2719+R2719+Q2719+P2719+O2719+N2719+M2719+L2719+K2719+J2719+I2719+H2719</f>
        <v>#REF!</v>
      </c>
    </row>
    <row r="2720" spans="1:70" hidden="1">
      <c r="A2720" s="6" t="s">
        <v>4389</v>
      </c>
      <c r="B2720" s="6" t="s">
        <v>7977</v>
      </c>
      <c r="C2720" s="6" t="s">
        <v>151</v>
      </c>
      <c r="D2720" s="6"/>
      <c r="E2720" s="6" t="s">
        <v>152</v>
      </c>
      <c r="F2720" s="6" t="s">
        <v>4190</v>
      </c>
      <c r="G2720" s="6"/>
      <c r="H2720" s="1"/>
      <c r="I2720" s="5"/>
      <c r="J2720" s="5"/>
      <c r="K2720" s="1"/>
      <c r="L2720" s="5"/>
      <c r="M2720" s="5"/>
      <c r="N2720" s="26"/>
      <c r="O2720" s="1"/>
      <c r="P2720" s="1"/>
      <c r="Q2720" s="1"/>
      <c r="R2720" s="1"/>
      <c r="S2720" s="1"/>
      <c r="T2720" s="1"/>
      <c r="U2720" s="1"/>
      <c r="V2720" s="5"/>
      <c r="W2720" s="5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37" t="e">
        <f>BQ2720+BP2720+BO2720+BN2720+BM2720+#REF!+#REF!+BG2720+BF2720+#REF!+BC2720+#REF!+#REF!+AY2720+#REF!+#REF!+#REF!+#REF!+AS2720+#REF!+#REF!+#REF!+#REF!+AM2720+AK2720+#REF!+#REF!+#REF!+AF2720+AD2720+AC2720+AB2720+BL2720+AA2720+Z2720+Y2720+X2720+U2720+T2720+S2720+R2720+Q2720+P2720+O2720+N2720+M2720+L2720+K2720+J2720+I2720+H2720</f>
        <v>#REF!</v>
      </c>
    </row>
    <row r="2721" spans="1:70" hidden="1">
      <c r="A2721" s="6" t="s">
        <v>4390</v>
      </c>
      <c r="B2721" s="6" t="s">
        <v>4391</v>
      </c>
      <c r="C2721" s="6" t="s">
        <v>151</v>
      </c>
      <c r="D2721" s="6"/>
      <c r="E2721" s="6" t="s">
        <v>152</v>
      </c>
      <c r="F2721" s="6" t="s">
        <v>4190</v>
      </c>
      <c r="G2721" s="6"/>
      <c r="H2721" s="1"/>
      <c r="I2721" s="5"/>
      <c r="J2721" s="5"/>
      <c r="K2721" s="1"/>
      <c r="L2721" s="5"/>
      <c r="M2721" s="5"/>
      <c r="N2721" s="26"/>
      <c r="O2721" s="1"/>
      <c r="P2721" s="1"/>
      <c r="Q2721" s="1"/>
      <c r="R2721" s="1"/>
      <c r="S2721" s="1"/>
      <c r="T2721" s="1"/>
      <c r="U2721" s="1"/>
      <c r="V2721" s="5"/>
      <c r="W2721" s="5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37" t="e">
        <f>BQ2721+BP2721+BO2721+BN2721+BM2721+#REF!+#REF!+BG2721+BF2721+#REF!+BC2721+#REF!+#REF!+AY2721+#REF!+#REF!+#REF!+#REF!+AS2721+#REF!+#REF!+#REF!+#REF!+AM2721+AK2721+#REF!+#REF!+#REF!+AF2721+AD2721+AC2721+AB2721+BL2721+AA2721+Z2721+Y2721+X2721+U2721+T2721+S2721+R2721+Q2721+P2721+O2721+N2721+M2721+L2721+K2721+J2721+I2721+H2721</f>
        <v>#REF!</v>
      </c>
    </row>
    <row r="2722" spans="1:70" hidden="1">
      <c r="A2722" s="6" t="s">
        <v>4392</v>
      </c>
      <c r="B2722" s="6" t="s">
        <v>4458</v>
      </c>
      <c r="C2722" s="6" t="s">
        <v>151</v>
      </c>
      <c r="D2722" s="6"/>
      <c r="E2722" s="6" t="s">
        <v>152</v>
      </c>
      <c r="F2722" s="6" t="s">
        <v>4190</v>
      </c>
      <c r="G2722" s="6"/>
      <c r="H2722" s="1"/>
      <c r="I2722" s="5"/>
      <c r="J2722" s="5"/>
      <c r="K2722" s="1"/>
      <c r="L2722" s="5"/>
      <c r="M2722" s="5"/>
      <c r="N2722" s="26"/>
      <c r="O2722" s="1"/>
      <c r="P2722" s="1"/>
      <c r="Q2722" s="1"/>
      <c r="R2722" s="1"/>
      <c r="S2722" s="1"/>
      <c r="T2722" s="1"/>
      <c r="U2722" s="1"/>
      <c r="V2722" s="5"/>
      <c r="W2722" s="5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37" t="e">
        <f>BQ2722+BP2722+BO2722+BN2722+BM2722+#REF!+#REF!+BG2722+BF2722+#REF!+BC2722+#REF!+#REF!+AY2722+#REF!+#REF!+#REF!+#REF!+AS2722+#REF!+#REF!+#REF!+#REF!+AM2722+AK2722+#REF!+#REF!+#REF!+AF2722+AD2722+AC2722+AB2722+BL2722+AA2722+Z2722+Y2722+X2722+U2722+T2722+S2722+R2722+Q2722+P2722+O2722+N2722+M2722+L2722+K2722+J2722+I2722+H2722</f>
        <v>#REF!</v>
      </c>
    </row>
    <row r="2723" spans="1:70" hidden="1">
      <c r="A2723" s="6" t="s">
        <v>4393</v>
      </c>
      <c r="B2723" s="6" t="s">
        <v>4394</v>
      </c>
      <c r="C2723" s="6" t="s">
        <v>151</v>
      </c>
      <c r="D2723" s="6"/>
      <c r="E2723" s="6" t="s">
        <v>152</v>
      </c>
      <c r="F2723" s="6" t="s">
        <v>4190</v>
      </c>
      <c r="G2723" s="6"/>
      <c r="H2723" s="1"/>
      <c r="I2723" s="5"/>
      <c r="J2723" s="5"/>
      <c r="K2723" s="1"/>
      <c r="L2723" s="5"/>
      <c r="M2723" s="5"/>
      <c r="N2723" s="26"/>
      <c r="O2723" s="1"/>
      <c r="P2723" s="1"/>
      <c r="Q2723" s="1"/>
      <c r="R2723" s="1"/>
      <c r="S2723" s="1"/>
      <c r="T2723" s="1"/>
      <c r="U2723" s="1"/>
      <c r="V2723" s="5"/>
      <c r="W2723" s="5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37" t="e">
        <f>BQ2723+BP2723+BO2723+BN2723+BM2723+#REF!+#REF!+BG2723+BF2723+#REF!+BC2723+#REF!+#REF!+AY2723+#REF!+#REF!+#REF!+#REF!+AS2723+#REF!+#REF!+#REF!+#REF!+AM2723+AK2723+#REF!+#REF!+#REF!+AF2723+AD2723+AC2723+AB2723+BL2723+AA2723+Z2723+Y2723+X2723+U2723+T2723+S2723+R2723+Q2723+P2723+O2723+N2723+M2723+L2723+K2723+J2723+I2723+H2723</f>
        <v>#REF!</v>
      </c>
    </row>
    <row r="2724" spans="1:70" hidden="1">
      <c r="A2724" s="6" t="s">
        <v>4395</v>
      </c>
      <c r="B2724" s="6" t="s">
        <v>4396</v>
      </c>
      <c r="C2724" s="6" t="s">
        <v>151</v>
      </c>
      <c r="D2724" s="6"/>
      <c r="E2724" s="6" t="s">
        <v>152</v>
      </c>
      <c r="F2724" s="6" t="s">
        <v>4190</v>
      </c>
      <c r="G2724" s="6"/>
      <c r="H2724" s="1"/>
      <c r="I2724" s="5"/>
      <c r="J2724" s="5"/>
      <c r="K2724" s="1"/>
      <c r="L2724" s="5"/>
      <c r="M2724" s="5"/>
      <c r="N2724" s="26"/>
      <c r="O2724" s="1"/>
      <c r="P2724" s="1"/>
      <c r="Q2724" s="1"/>
      <c r="R2724" s="1"/>
      <c r="S2724" s="1"/>
      <c r="T2724" s="1"/>
      <c r="U2724" s="1"/>
      <c r="V2724" s="5"/>
      <c r="W2724" s="5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37" t="e">
        <f>BQ2724+BP2724+BO2724+BN2724+BM2724+#REF!+#REF!+BG2724+BF2724+#REF!+BC2724+#REF!+#REF!+AY2724+#REF!+#REF!+#REF!+#REF!+AS2724+#REF!+#REF!+#REF!+#REF!+AM2724+AK2724+#REF!+#REF!+#REF!+AF2724+AD2724+AC2724+AB2724+BL2724+AA2724+Z2724+Y2724+X2724+U2724+T2724+S2724+R2724+Q2724+P2724+O2724+N2724+M2724+L2724+K2724+J2724+I2724+H2724</f>
        <v>#REF!</v>
      </c>
    </row>
    <row r="2725" spans="1:70" hidden="1">
      <c r="A2725" s="6" t="s">
        <v>7235</v>
      </c>
      <c r="B2725" s="6" t="s">
        <v>7435</v>
      </c>
      <c r="C2725" s="6" t="s">
        <v>7</v>
      </c>
      <c r="D2725" s="6" t="s">
        <v>8180</v>
      </c>
      <c r="E2725" s="6" t="s">
        <v>8181</v>
      </c>
      <c r="F2725" s="6" t="s">
        <v>4190</v>
      </c>
      <c r="G2725" s="6"/>
      <c r="H2725" s="1"/>
      <c r="I2725" s="5"/>
      <c r="J2725" s="5"/>
      <c r="K2725" s="1"/>
      <c r="L2725" s="5"/>
      <c r="M2725" s="5"/>
      <c r="N2725" s="26"/>
      <c r="O2725" s="1"/>
      <c r="P2725" s="1"/>
      <c r="Q2725" s="1"/>
      <c r="R2725" s="1"/>
      <c r="S2725" s="1"/>
      <c r="T2725" s="1"/>
      <c r="U2725" s="1"/>
      <c r="V2725" s="5"/>
      <c r="W2725" s="5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37" t="e">
        <f>BQ2725+BP2725+BO2725+BN2725+BM2725+#REF!+#REF!+BG2725+BF2725+#REF!+BC2725+#REF!+#REF!+AY2725+#REF!+#REF!+#REF!+#REF!+AS2725+#REF!+#REF!+#REF!+#REF!+AM2725+AK2725+#REF!+#REF!+#REF!+AF2725+AD2725+AC2725+AB2725+BL2725+AA2725+Z2725+Y2725+X2725+U2725+T2725+S2725+R2725+Q2725+P2725+O2725+N2725+M2725+L2725+K2725+J2725+I2725+H2725</f>
        <v>#REF!</v>
      </c>
    </row>
    <row r="2726" spans="1:70" hidden="1">
      <c r="A2726" s="6" t="s">
        <v>6916</v>
      </c>
      <c r="B2726" s="6" t="s">
        <v>6917</v>
      </c>
      <c r="C2726" s="6" t="s">
        <v>151</v>
      </c>
      <c r="D2726" s="6"/>
      <c r="E2726" s="6" t="s">
        <v>8186</v>
      </c>
      <c r="F2726" s="6" t="s">
        <v>4190</v>
      </c>
      <c r="G2726" s="6"/>
      <c r="H2726" s="1"/>
      <c r="I2726" s="5"/>
      <c r="J2726" s="5"/>
      <c r="K2726" s="1"/>
      <c r="L2726" s="5"/>
      <c r="M2726" s="5"/>
      <c r="N2726" s="26"/>
      <c r="O2726" s="1"/>
      <c r="P2726" s="1"/>
      <c r="Q2726" s="1"/>
      <c r="R2726" s="1"/>
      <c r="S2726" s="1"/>
      <c r="T2726" s="1"/>
      <c r="U2726" s="1"/>
      <c r="V2726" s="5"/>
      <c r="W2726" s="5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37" t="e">
        <f>BQ2726+BP2726+BO2726+BN2726+BM2726+#REF!+#REF!+BG2726+BF2726+#REF!+BC2726+#REF!+#REF!+AY2726+#REF!+#REF!+#REF!+#REF!+AS2726+#REF!+#REF!+#REF!+#REF!+AM2726+AK2726+#REF!+#REF!+#REF!+AF2726+AD2726+AC2726+AB2726+BL2726+AA2726+Z2726+Y2726+X2726+U2726+T2726+S2726+R2726+Q2726+P2726+O2726+N2726+M2726+L2726+K2726+J2726+I2726+H2726</f>
        <v>#REF!</v>
      </c>
    </row>
    <row r="2727" spans="1:70" hidden="1">
      <c r="A2727" s="6" t="s">
        <v>4195</v>
      </c>
      <c r="B2727" s="6" t="s">
        <v>4196</v>
      </c>
      <c r="C2727" s="6" t="s">
        <v>7</v>
      </c>
      <c r="D2727" s="6" t="s">
        <v>18</v>
      </c>
      <c r="E2727" s="6" t="s">
        <v>21</v>
      </c>
      <c r="F2727" s="6" t="s">
        <v>4190</v>
      </c>
      <c r="G2727" s="6"/>
      <c r="H2727" s="1"/>
      <c r="I2727" s="5"/>
      <c r="J2727" s="5"/>
      <c r="K2727" s="1"/>
      <c r="L2727" s="5"/>
      <c r="M2727" s="5"/>
      <c r="N2727" s="26"/>
      <c r="O2727" s="1"/>
      <c r="P2727" s="1"/>
      <c r="Q2727" s="1"/>
      <c r="R2727" s="1"/>
      <c r="S2727" s="1"/>
      <c r="T2727" s="1"/>
      <c r="U2727" s="1"/>
      <c r="V2727" s="5"/>
      <c r="W2727" s="5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37" t="e">
        <f>BQ2727+BP2727+BO2727+BN2727+BM2727+#REF!+#REF!+BG2727+BF2727+#REF!+BC2727+#REF!+#REF!+AY2727+#REF!+#REF!+#REF!+#REF!+AS2727+#REF!+#REF!+#REF!+#REF!+AM2727+AK2727+#REF!+#REF!+#REF!+AF2727+AD2727+AC2727+AB2727+BL2727+AA2727+Z2727+Y2727+X2727+U2727+T2727+S2727+R2727+Q2727+P2727+O2727+N2727+M2727+L2727+K2727+J2727+I2727+H2727</f>
        <v>#REF!</v>
      </c>
    </row>
    <row r="2728" spans="1:70" hidden="1">
      <c r="A2728" s="6" t="s">
        <v>4397</v>
      </c>
      <c r="B2728" s="6" t="s">
        <v>4398</v>
      </c>
      <c r="C2728" s="6" t="s">
        <v>151</v>
      </c>
      <c r="D2728" s="6"/>
      <c r="E2728" s="6" t="s">
        <v>152</v>
      </c>
      <c r="F2728" s="6" t="s">
        <v>4190</v>
      </c>
      <c r="G2728" s="6"/>
      <c r="H2728" s="1"/>
      <c r="I2728" s="5"/>
      <c r="J2728" s="5"/>
      <c r="K2728" s="1"/>
      <c r="L2728" s="5"/>
      <c r="M2728" s="5"/>
      <c r="N2728" s="26"/>
      <c r="O2728" s="1"/>
      <c r="P2728" s="1"/>
      <c r="Q2728" s="1"/>
      <c r="R2728" s="1"/>
      <c r="S2728" s="1"/>
      <c r="T2728" s="1"/>
      <c r="U2728" s="1"/>
      <c r="V2728" s="5"/>
      <c r="W2728" s="5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37" t="e">
        <f>BQ2728+BP2728+BO2728+BN2728+BM2728+#REF!+#REF!+BG2728+BF2728+#REF!+BC2728+#REF!+#REF!+AY2728+#REF!+#REF!+#REF!+#REF!+AS2728+#REF!+#REF!+#REF!+#REF!+AM2728+AK2728+#REF!+#REF!+#REF!+AF2728+AD2728+AC2728+AB2728+BL2728+AA2728+Z2728+Y2728+X2728+U2728+T2728+S2728+R2728+Q2728+P2728+O2728+N2728+M2728+L2728+K2728+J2728+I2728+H2728</f>
        <v>#REF!</v>
      </c>
    </row>
    <row r="2729" spans="1:70" hidden="1">
      <c r="A2729" s="6" t="s">
        <v>4399</v>
      </c>
      <c r="B2729" s="6" t="s">
        <v>4400</v>
      </c>
      <c r="C2729" s="6" t="s">
        <v>151</v>
      </c>
      <c r="D2729" s="6"/>
      <c r="E2729" s="6" t="s">
        <v>152</v>
      </c>
      <c r="F2729" s="6" t="s">
        <v>4190</v>
      </c>
      <c r="G2729" s="6"/>
      <c r="H2729" s="1"/>
      <c r="I2729" s="5"/>
      <c r="J2729" s="5"/>
      <c r="K2729" s="1"/>
      <c r="L2729" s="5"/>
      <c r="M2729" s="5"/>
      <c r="N2729" s="26"/>
      <c r="O2729" s="1"/>
      <c r="P2729" s="1"/>
      <c r="Q2729" s="1"/>
      <c r="R2729" s="1"/>
      <c r="S2729" s="1"/>
      <c r="T2729" s="1"/>
      <c r="U2729" s="1"/>
      <c r="V2729" s="5"/>
      <c r="W2729" s="5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37" t="e">
        <f>BQ2729+BP2729+BO2729+BN2729+BM2729+#REF!+#REF!+BG2729+BF2729+#REF!+BC2729+#REF!+#REF!+AY2729+#REF!+#REF!+#REF!+#REF!+AS2729+#REF!+#REF!+#REF!+#REF!+AM2729+AK2729+#REF!+#REF!+#REF!+AF2729+AD2729+AC2729+AB2729+BL2729+AA2729+Z2729+Y2729+X2729+U2729+T2729+S2729+R2729+Q2729+P2729+O2729+N2729+M2729+L2729+K2729+J2729+I2729+H2729</f>
        <v>#REF!</v>
      </c>
    </row>
    <row r="2730" spans="1:70" hidden="1">
      <c r="A2730" s="6" t="s">
        <v>7261</v>
      </c>
      <c r="B2730" s="6" t="s">
        <v>7496</v>
      </c>
      <c r="C2730" s="6" t="s">
        <v>7</v>
      </c>
      <c r="D2730" s="6" t="s">
        <v>67</v>
      </c>
      <c r="E2730" s="6" t="s">
        <v>67</v>
      </c>
      <c r="F2730" s="6" t="s">
        <v>4190</v>
      </c>
      <c r="G2730" s="6"/>
      <c r="H2730" s="1"/>
      <c r="I2730" s="5"/>
      <c r="J2730" s="5"/>
      <c r="K2730" s="1"/>
      <c r="L2730" s="5"/>
      <c r="M2730" s="5"/>
      <c r="N2730" s="26"/>
      <c r="O2730" s="1"/>
      <c r="P2730" s="1"/>
      <c r="Q2730" s="1"/>
      <c r="R2730" s="1"/>
      <c r="S2730" s="1"/>
      <c r="T2730" s="1"/>
      <c r="U2730" s="1"/>
      <c r="V2730" s="5"/>
      <c r="W2730" s="5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37" t="e">
        <f>BQ2730+BP2730+BO2730+BN2730+BM2730+#REF!+#REF!+BG2730+BF2730+#REF!+BC2730+#REF!+#REF!+AY2730+#REF!+#REF!+#REF!+#REF!+AS2730+#REF!+#REF!+#REF!+#REF!+AM2730+AK2730+#REF!+#REF!+#REF!+AF2730+AD2730+AC2730+AB2730+BL2730+AA2730+Z2730+Y2730+X2730+U2730+T2730+S2730+R2730+Q2730+P2730+O2730+N2730+M2730+L2730+K2730+J2730+I2730+H2730</f>
        <v>#REF!</v>
      </c>
    </row>
    <row r="2731" spans="1:70" hidden="1">
      <c r="A2731" s="6" t="s">
        <v>4401</v>
      </c>
      <c r="B2731" s="6" t="s">
        <v>4402</v>
      </c>
      <c r="C2731" s="6" t="s">
        <v>151</v>
      </c>
      <c r="D2731" s="6"/>
      <c r="E2731" s="6" t="s">
        <v>152</v>
      </c>
      <c r="F2731" s="6" t="s">
        <v>4190</v>
      </c>
      <c r="G2731" s="6"/>
      <c r="H2731" s="1"/>
      <c r="I2731" s="5"/>
      <c r="J2731" s="5"/>
      <c r="K2731" s="1"/>
      <c r="L2731" s="5"/>
      <c r="M2731" s="5"/>
      <c r="N2731" s="26"/>
      <c r="O2731" s="1"/>
      <c r="P2731" s="1"/>
      <c r="Q2731" s="1"/>
      <c r="R2731" s="1"/>
      <c r="S2731" s="1"/>
      <c r="T2731" s="1"/>
      <c r="U2731" s="1"/>
      <c r="V2731" s="5"/>
      <c r="W2731" s="5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37" t="e">
        <f>BQ2731+BP2731+BO2731+BN2731+BM2731+#REF!+#REF!+BG2731+BF2731+#REF!+BC2731+#REF!+#REF!+AY2731+#REF!+#REF!+#REF!+#REF!+AS2731+#REF!+#REF!+#REF!+#REF!+AM2731+AK2731+#REF!+#REF!+#REF!+AF2731+AD2731+AC2731+AB2731+BL2731+AA2731+Z2731+Y2731+X2731+U2731+T2731+S2731+R2731+Q2731+P2731+O2731+N2731+M2731+L2731+K2731+J2731+I2731+H2731</f>
        <v>#REF!</v>
      </c>
    </row>
    <row r="2732" spans="1:70" hidden="1">
      <c r="A2732" s="6" t="s">
        <v>4403</v>
      </c>
      <c r="B2732" s="6" t="s">
        <v>4404</v>
      </c>
      <c r="C2732" s="6" t="s">
        <v>151</v>
      </c>
      <c r="D2732" s="6"/>
      <c r="E2732" s="6" t="s">
        <v>152</v>
      </c>
      <c r="F2732" s="6" t="s">
        <v>4190</v>
      </c>
      <c r="G2732" s="6"/>
      <c r="H2732" s="1"/>
      <c r="I2732" s="5"/>
      <c r="J2732" s="5"/>
      <c r="K2732" s="1"/>
      <c r="L2732" s="5"/>
      <c r="M2732" s="5"/>
      <c r="N2732" s="26"/>
      <c r="O2732" s="1"/>
      <c r="P2732" s="1"/>
      <c r="Q2732" s="1"/>
      <c r="R2732" s="1"/>
      <c r="S2732" s="1"/>
      <c r="T2732" s="1"/>
      <c r="U2732" s="1"/>
      <c r="V2732" s="5"/>
      <c r="W2732" s="5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37" t="e">
        <f>BQ2732+BP2732+BO2732+BN2732+BM2732+#REF!+#REF!+BG2732+BF2732+#REF!+BC2732+#REF!+#REF!+AY2732+#REF!+#REF!+#REF!+#REF!+AS2732+#REF!+#REF!+#REF!+#REF!+AM2732+AK2732+#REF!+#REF!+#REF!+AF2732+AD2732+AC2732+AB2732+BL2732+AA2732+Z2732+Y2732+X2732+U2732+T2732+S2732+R2732+Q2732+P2732+O2732+N2732+M2732+L2732+K2732+J2732+I2732+H2732</f>
        <v>#REF!</v>
      </c>
    </row>
    <row r="2733" spans="1:70" hidden="1">
      <c r="A2733" s="6" t="s">
        <v>4197</v>
      </c>
      <c r="B2733" s="6" t="s">
        <v>4198</v>
      </c>
      <c r="C2733" s="6" t="s">
        <v>7</v>
      </c>
      <c r="D2733" s="6" t="s">
        <v>18</v>
      </c>
      <c r="E2733" s="6" t="s">
        <v>13</v>
      </c>
      <c r="F2733" s="6" t="s">
        <v>4190</v>
      </c>
      <c r="G2733" s="6"/>
      <c r="H2733" s="1"/>
      <c r="I2733" s="5"/>
      <c r="J2733" s="5"/>
      <c r="K2733" s="1"/>
      <c r="L2733" s="5"/>
      <c r="M2733" s="5"/>
      <c r="N2733" s="26"/>
      <c r="O2733" s="1"/>
      <c r="P2733" s="1"/>
      <c r="Q2733" s="1"/>
      <c r="R2733" s="1"/>
      <c r="S2733" s="1"/>
      <c r="T2733" s="1"/>
      <c r="U2733" s="1"/>
      <c r="V2733" s="5"/>
      <c r="W2733" s="5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37" t="e">
        <f>BQ2733+BP2733+BO2733+BN2733+BM2733+#REF!+#REF!+BG2733+BF2733+#REF!+BC2733+#REF!+#REF!+AY2733+#REF!+#REF!+#REF!+#REF!+AS2733+#REF!+#REF!+#REF!+#REF!+AM2733+AK2733+#REF!+#REF!+#REF!+AF2733+AD2733+AC2733+AB2733+BL2733+AA2733+Z2733+Y2733+X2733+U2733+T2733+S2733+R2733+Q2733+P2733+O2733+N2733+M2733+L2733+K2733+J2733+I2733+H2733</f>
        <v>#REF!</v>
      </c>
    </row>
    <row r="2734" spans="1:70" hidden="1">
      <c r="A2734" s="6" t="s">
        <v>4405</v>
      </c>
      <c r="B2734" s="6" t="s">
        <v>7978</v>
      </c>
      <c r="C2734" s="6" t="s">
        <v>151</v>
      </c>
      <c r="D2734" s="6"/>
      <c r="E2734" s="6" t="s">
        <v>152</v>
      </c>
      <c r="F2734" s="6" t="s">
        <v>4190</v>
      </c>
      <c r="G2734" s="6"/>
      <c r="H2734" s="1"/>
      <c r="I2734" s="5"/>
      <c r="J2734" s="5"/>
      <c r="K2734" s="1"/>
      <c r="L2734" s="5"/>
      <c r="M2734" s="5"/>
      <c r="N2734" s="26"/>
      <c r="O2734" s="1"/>
      <c r="P2734" s="1"/>
      <c r="Q2734" s="1"/>
      <c r="R2734" s="1"/>
      <c r="S2734" s="1"/>
      <c r="T2734" s="1"/>
      <c r="U2734" s="1"/>
      <c r="V2734" s="5"/>
      <c r="W2734" s="5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37" t="e">
        <f>BQ2734+BP2734+BO2734+BN2734+BM2734+#REF!+#REF!+BG2734+BF2734+#REF!+BC2734+#REF!+#REF!+AY2734+#REF!+#REF!+#REF!+#REF!+AS2734+#REF!+#REF!+#REF!+#REF!+AM2734+AK2734+#REF!+#REF!+#REF!+AF2734+AD2734+AC2734+AB2734+BL2734+AA2734+Z2734+Y2734+X2734+U2734+T2734+S2734+R2734+Q2734+P2734+O2734+N2734+M2734+L2734+K2734+J2734+I2734+H2734</f>
        <v>#REF!</v>
      </c>
    </row>
    <row r="2735" spans="1:70" hidden="1">
      <c r="A2735" s="6" t="s">
        <v>4406</v>
      </c>
      <c r="B2735" s="6" t="s">
        <v>7979</v>
      </c>
      <c r="C2735" s="6" t="s">
        <v>151</v>
      </c>
      <c r="D2735" s="6"/>
      <c r="E2735" s="6" t="s">
        <v>152</v>
      </c>
      <c r="F2735" s="6" t="s">
        <v>4190</v>
      </c>
      <c r="G2735" s="6"/>
      <c r="H2735" s="1"/>
      <c r="I2735" s="5"/>
      <c r="J2735" s="5"/>
      <c r="K2735" s="1"/>
      <c r="L2735" s="5"/>
      <c r="M2735" s="5"/>
      <c r="N2735" s="26"/>
      <c r="O2735" s="1"/>
      <c r="P2735" s="1"/>
      <c r="Q2735" s="1"/>
      <c r="R2735" s="1"/>
      <c r="S2735" s="1"/>
      <c r="T2735" s="1"/>
      <c r="U2735" s="1"/>
      <c r="V2735" s="5"/>
      <c r="W2735" s="5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37" t="e">
        <f>BQ2735+BP2735+BO2735+BN2735+BM2735+#REF!+#REF!+BG2735+BF2735+#REF!+BC2735+#REF!+#REF!+AY2735+#REF!+#REF!+#REF!+#REF!+AS2735+#REF!+#REF!+#REF!+#REF!+AM2735+AK2735+#REF!+#REF!+#REF!+AF2735+AD2735+AC2735+AB2735+BL2735+AA2735+Z2735+Y2735+X2735+U2735+T2735+S2735+R2735+Q2735+P2735+O2735+N2735+M2735+L2735+K2735+J2735+I2735+H2735</f>
        <v>#REF!</v>
      </c>
    </row>
    <row r="2736" spans="1:70" hidden="1">
      <c r="A2736" s="6" t="s">
        <v>4407</v>
      </c>
      <c r="B2736" s="6" t="s">
        <v>7980</v>
      </c>
      <c r="C2736" s="6" t="s">
        <v>151</v>
      </c>
      <c r="D2736" s="6"/>
      <c r="E2736" s="6" t="s">
        <v>152</v>
      </c>
      <c r="F2736" s="6" t="s">
        <v>4190</v>
      </c>
      <c r="G2736" s="6"/>
      <c r="H2736" s="1"/>
      <c r="I2736" s="5"/>
      <c r="J2736" s="5"/>
      <c r="K2736" s="1"/>
      <c r="L2736" s="5"/>
      <c r="M2736" s="5"/>
      <c r="N2736" s="26"/>
      <c r="O2736" s="1"/>
      <c r="P2736" s="1"/>
      <c r="Q2736" s="1"/>
      <c r="R2736" s="1"/>
      <c r="S2736" s="1"/>
      <c r="T2736" s="1"/>
      <c r="U2736" s="1"/>
      <c r="V2736" s="5"/>
      <c r="W2736" s="5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37" t="e">
        <f>BQ2736+BP2736+BO2736+BN2736+BM2736+#REF!+#REF!+BG2736+BF2736+#REF!+BC2736+#REF!+#REF!+AY2736+#REF!+#REF!+#REF!+#REF!+AS2736+#REF!+#REF!+#REF!+#REF!+AM2736+AK2736+#REF!+#REF!+#REF!+AF2736+AD2736+AC2736+AB2736+BL2736+AA2736+Z2736+Y2736+X2736+U2736+T2736+S2736+R2736+Q2736+P2736+O2736+N2736+M2736+L2736+K2736+J2736+I2736+H2736</f>
        <v>#REF!</v>
      </c>
    </row>
    <row r="2737" spans="1:70" hidden="1">
      <c r="A2737" s="6" t="s">
        <v>4199</v>
      </c>
      <c r="B2737" s="6" t="s">
        <v>4200</v>
      </c>
      <c r="C2737" s="6" t="s">
        <v>7</v>
      </c>
      <c r="D2737" s="6" t="s">
        <v>67</v>
      </c>
      <c r="E2737" s="6" t="s">
        <v>67</v>
      </c>
      <c r="F2737" s="6" t="s">
        <v>4190</v>
      </c>
      <c r="G2737" s="6"/>
      <c r="H2737" s="1"/>
      <c r="I2737" s="5"/>
      <c r="J2737" s="5"/>
      <c r="K2737" s="1"/>
      <c r="L2737" s="5"/>
      <c r="M2737" s="5"/>
      <c r="N2737" s="26"/>
      <c r="O2737" s="1"/>
      <c r="P2737" s="1"/>
      <c r="Q2737" s="1"/>
      <c r="R2737" s="1"/>
      <c r="S2737" s="1"/>
      <c r="T2737" s="1"/>
      <c r="U2737" s="1"/>
      <c r="V2737" s="5"/>
      <c r="W2737" s="5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37" t="e">
        <f>BQ2737+BP2737+BO2737+BN2737+BM2737+#REF!+#REF!+BG2737+BF2737+#REF!+BC2737+#REF!+#REF!+AY2737+#REF!+#REF!+#REF!+#REF!+AS2737+#REF!+#REF!+#REF!+#REF!+AM2737+AK2737+#REF!+#REF!+#REF!+AF2737+AD2737+AC2737+AB2737+BL2737+AA2737+Z2737+Y2737+X2737+U2737+T2737+S2737+R2737+Q2737+P2737+O2737+N2737+M2737+L2737+K2737+J2737+I2737+H2737</f>
        <v>#REF!</v>
      </c>
    </row>
    <row r="2738" spans="1:70" hidden="1">
      <c r="A2738" s="6" t="s">
        <v>4408</v>
      </c>
      <c r="B2738" s="6" t="s">
        <v>4409</v>
      </c>
      <c r="C2738" s="6" t="s">
        <v>151</v>
      </c>
      <c r="D2738" s="6"/>
      <c r="E2738" s="6" t="s">
        <v>152</v>
      </c>
      <c r="F2738" s="6" t="s">
        <v>4190</v>
      </c>
      <c r="G2738" s="6"/>
      <c r="H2738" s="1"/>
      <c r="I2738" s="5"/>
      <c r="J2738" s="5"/>
      <c r="K2738" s="1"/>
      <c r="L2738" s="5"/>
      <c r="M2738" s="5"/>
      <c r="N2738" s="26"/>
      <c r="O2738" s="1"/>
      <c r="P2738" s="1"/>
      <c r="Q2738" s="1"/>
      <c r="R2738" s="1"/>
      <c r="S2738" s="1"/>
      <c r="T2738" s="1"/>
      <c r="U2738" s="1"/>
      <c r="V2738" s="5"/>
      <c r="W2738" s="5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37" t="e">
        <f>BQ2738+BP2738+BO2738+BN2738+BM2738+#REF!+#REF!+BG2738+BF2738+#REF!+BC2738+#REF!+#REF!+AY2738+#REF!+#REF!+#REF!+#REF!+AS2738+#REF!+#REF!+#REF!+#REF!+AM2738+AK2738+#REF!+#REF!+#REF!+AF2738+AD2738+AC2738+AB2738+BL2738+AA2738+Z2738+Y2738+X2738+U2738+T2738+S2738+R2738+Q2738+P2738+O2738+N2738+M2738+L2738+K2738+J2738+I2738+H2738</f>
        <v>#REF!</v>
      </c>
    </row>
    <row r="2739" spans="1:70" hidden="1">
      <c r="A2739" s="6" t="s">
        <v>4410</v>
      </c>
      <c r="B2739" s="6" t="s">
        <v>7981</v>
      </c>
      <c r="C2739" s="6" t="s">
        <v>151</v>
      </c>
      <c r="D2739" s="6"/>
      <c r="E2739" s="6" t="s">
        <v>152</v>
      </c>
      <c r="F2739" s="6" t="s">
        <v>4190</v>
      </c>
      <c r="G2739" s="6"/>
      <c r="H2739" s="1"/>
      <c r="I2739" s="5"/>
      <c r="J2739" s="5"/>
      <c r="K2739" s="1"/>
      <c r="L2739" s="5"/>
      <c r="M2739" s="5"/>
      <c r="N2739" s="26"/>
      <c r="O2739" s="1"/>
      <c r="P2739" s="1"/>
      <c r="Q2739" s="1"/>
      <c r="R2739" s="1"/>
      <c r="S2739" s="1"/>
      <c r="T2739" s="1"/>
      <c r="U2739" s="1"/>
      <c r="V2739" s="5"/>
      <c r="W2739" s="5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37" t="e">
        <f>BQ2739+BP2739+BO2739+BN2739+BM2739+#REF!+#REF!+BG2739+BF2739+#REF!+BC2739+#REF!+#REF!+AY2739+#REF!+#REF!+#REF!+#REF!+AS2739+#REF!+#REF!+#REF!+#REF!+AM2739+AK2739+#REF!+#REF!+#REF!+AF2739+AD2739+AC2739+AB2739+BL2739+AA2739+Z2739+Y2739+X2739+U2739+T2739+S2739+R2739+Q2739+P2739+O2739+N2739+M2739+L2739+K2739+J2739+I2739+H2739</f>
        <v>#REF!</v>
      </c>
    </row>
    <row r="2740" spans="1:70" hidden="1">
      <c r="A2740" s="6" t="s">
        <v>6918</v>
      </c>
      <c r="B2740" s="6" t="s">
        <v>7982</v>
      </c>
      <c r="C2740" s="6" t="s">
        <v>151</v>
      </c>
      <c r="D2740" s="6"/>
      <c r="E2740" s="6" t="s">
        <v>8192</v>
      </c>
      <c r="F2740" s="6" t="s">
        <v>4190</v>
      </c>
      <c r="G2740" s="6"/>
      <c r="H2740" s="1"/>
      <c r="I2740" s="5"/>
      <c r="J2740" s="5"/>
      <c r="K2740" s="1"/>
      <c r="L2740" s="5"/>
      <c r="M2740" s="5"/>
      <c r="N2740" s="26"/>
      <c r="O2740" s="1"/>
      <c r="P2740" s="1"/>
      <c r="Q2740" s="1"/>
      <c r="R2740" s="1"/>
      <c r="S2740" s="1"/>
      <c r="T2740" s="1"/>
      <c r="U2740" s="1"/>
      <c r="V2740" s="5"/>
      <c r="W2740" s="5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37" t="e">
        <f>BQ2740+BP2740+BO2740+BN2740+BM2740+#REF!+#REF!+BG2740+BF2740+#REF!+BC2740+#REF!+#REF!+AY2740+#REF!+#REF!+#REF!+#REF!+AS2740+#REF!+#REF!+#REF!+#REF!+AM2740+AK2740+#REF!+#REF!+#REF!+AF2740+AD2740+AC2740+AB2740+BL2740+AA2740+Z2740+Y2740+X2740+U2740+T2740+S2740+R2740+Q2740+P2740+O2740+N2740+M2740+L2740+K2740+J2740+I2740+H2740</f>
        <v>#REF!</v>
      </c>
    </row>
    <row r="2741" spans="1:70" hidden="1">
      <c r="A2741" s="6" t="s">
        <v>4411</v>
      </c>
      <c r="B2741" s="6" t="s">
        <v>7983</v>
      </c>
      <c r="C2741" s="6" t="s">
        <v>151</v>
      </c>
      <c r="D2741" s="6"/>
      <c r="E2741" s="6" t="s">
        <v>152</v>
      </c>
      <c r="F2741" s="6" t="s">
        <v>4190</v>
      </c>
      <c r="G2741" s="6"/>
      <c r="H2741" s="1"/>
      <c r="I2741" s="5"/>
      <c r="J2741" s="5"/>
      <c r="K2741" s="1"/>
      <c r="L2741" s="5"/>
      <c r="M2741" s="5"/>
      <c r="N2741" s="26"/>
      <c r="O2741" s="1"/>
      <c r="P2741" s="1"/>
      <c r="Q2741" s="1"/>
      <c r="R2741" s="1"/>
      <c r="S2741" s="1"/>
      <c r="T2741" s="1"/>
      <c r="U2741" s="1"/>
      <c r="V2741" s="5"/>
      <c r="W2741" s="5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37" t="e">
        <f>BQ2741+BP2741+BO2741+BN2741+BM2741+#REF!+#REF!+BG2741+BF2741+#REF!+BC2741+#REF!+#REF!+AY2741+#REF!+#REF!+#REF!+#REF!+AS2741+#REF!+#REF!+#REF!+#REF!+AM2741+AK2741+#REF!+#REF!+#REF!+AF2741+AD2741+AC2741+AB2741+BL2741+AA2741+Z2741+Y2741+X2741+U2741+T2741+S2741+R2741+Q2741+P2741+O2741+N2741+M2741+L2741+K2741+J2741+I2741+H2741</f>
        <v>#REF!</v>
      </c>
    </row>
    <row r="2742" spans="1:70" hidden="1">
      <c r="A2742" s="6" t="s">
        <v>4412</v>
      </c>
      <c r="B2742" s="6" t="s">
        <v>4413</v>
      </c>
      <c r="C2742" s="6" t="s">
        <v>151</v>
      </c>
      <c r="D2742" s="6"/>
      <c r="E2742" s="6" t="s">
        <v>152</v>
      </c>
      <c r="F2742" s="6" t="s">
        <v>4190</v>
      </c>
      <c r="G2742" s="6"/>
      <c r="H2742" s="1"/>
      <c r="I2742" s="5"/>
      <c r="J2742" s="5"/>
      <c r="K2742" s="1"/>
      <c r="L2742" s="5"/>
      <c r="M2742" s="5"/>
      <c r="N2742" s="26"/>
      <c r="O2742" s="1"/>
      <c r="P2742" s="1"/>
      <c r="Q2742" s="1"/>
      <c r="R2742" s="1"/>
      <c r="S2742" s="1"/>
      <c r="T2742" s="1"/>
      <c r="U2742" s="1"/>
      <c r="V2742" s="5"/>
      <c r="W2742" s="5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37" t="e">
        <f>BQ2742+BP2742+BO2742+BN2742+BM2742+#REF!+#REF!+BG2742+BF2742+#REF!+BC2742+#REF!+#REF!+AY2742+#REF!+#REF!+#REF!+#REF!+AS2742+#REF!+#REF!+#REF!+#REF!+AM2742+AK2742+#REF!+#REF!+#REF!+AF2742+AD2742+AC2742+AB2742+BL2742+AA2742+Z2742+Y2742+X2742+U2742+T2742+S2742+R2742+Q2742+P2742+O2742+N2742+M2742+L2742+K2742+J2742+I2742+H2742</f>
        <v>#REF!</v>
      </c>
    </row>
    <row r="2743" spans="1:70" hidden="1">
      <c r="A2743" s="6" t="s">
        <v>4414</v>
      </c>
      <c r="B2743" s="6" t="s">
        <v>4415</v>
      </c>
      <c r="C2743" s="6" t="s">
        <v>151</v>
      </c>
      <c r="D2743" s="6"/>
      <c r="E2743" s="6" t="s">
        <v>152</v>
      </c>
      <c r="F2743" s="6" t="s">
        <v>4190</v>
      </c>
      <c r="G2743" s="6"/>
      <c r="H2743" s="1"/>
      <c r="I2743" s="5"/>
      <c r="J2743" s="5"/>
      <c r="K2743" s="1"/>
      <c r="L2743" s="5"/>
      <c r="M2743" s="5"/>
      <c r="N2743" s="26"/>
      <c r="O2743" s="1"/>
      <c r="P2743" s="1"/>
      <c r="Q2743" s="1"/>
      <c r="R2743" s="1"/>
      <c r="S2743" s="1"/>
      <c r="T2743" s="1"/>
      <c r="U2743" s="1"/>
      <c r="V2743" s="5"/>
      <c r="W2743" s="5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37" t="e">
        <f>BQ2743+BP2743+BO2743+BN2743+BM2743+#REF!+#REF!+BG2743+BF2743+#REF!+BC2743+#REF!+#REF!+AY2743+#REF!+#REF!+#REF!+#REF!+AS2743+#REF!+#REF!+#REF!+#REF!+AM2743+AK2743+#REF!+#REF!+#REF!+AF2743+AD2743+AC2743+AB2743+BL2743+AA2743+Z2743+Y2743+X2743+U2743+T2743+S2743+R2743+Q2743+P2743+O2743+N2743+M2743+L2743+K2743+J2743+I2743+H2743</f>
        <v>#REF!</v>
      </c>
    </row>
    <row r="2744" spans="1:70" hidden="1">
      <c r="A2744" s="6" t="s">
        <v>4416</v>
      </c>
      <c r="B2744" s="6" t="s">
        <v>4417</v>
      </c>
      <c r="C2744" s="6" t="s">
        <v>151</v>
      </c>
      <c r="D2744" s="6"/>
      <c r="E2744" s="6" t="s">
        <v>152</v>
      </c>
      <c r="F2744" s="6" t="s">
        <v>4190</v>
      </c>
      <c r="G2744" s="6"/>
      <c r="H2744" s="1"/>
      <c r="I2744" s="5"/>
      <c r="J2744" s="5"/>
      <c r="K2744" s="1"/>
      <c r="L2744" s="5"/>
      <c r="M2744" s="5"/>
      <c r="N2744" s="26"/>
      <c r="O2744" s="1"/>
      <c r="P2744" s="1"/>
      <c r="Q2744" s="1"/>
      <c r="R2744" s="1"/>
      <c r="S2744" s="1"/>
      <c r="T2744" s="1"/>
      <c r="U2744" s="1"/>
      <c r="V2744" s="5"/>
      <c r="W2744" s="5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37" t="e">
        <f>BQ2744+BP2744+BO2744+BN2744+BM2744+#REF!+#REF!+BG2744+BF2744+#REF!+BC2744+#REF!+#REF!+AY2744+#REF!+#REF!+#REF!+#REF!+AS2744+#REF!+#REF!+#REF!+#REF!+AM2744+AK2744+#REF!+#REF!+#REF!+AF2744+AD2744+AC2744+AB2744+BL2744+AA2744+Z2744+Y2744+X2744+U2744+T2744+S2744+R2744+Q2744+P2744+O2744+N2744+M2744+L2744+K2744+J2744+I2744+H2744</f>
        <v>#REF!</v>
      </c>
    </row>
    <row r="2745" spans="1:70" hidden="1">
      <c r="A2745" s="6" t="s">
        <v>4418</v>
      </c>
      <c r="B2745" s="6" t="s">
        <v>7984</v>
      </c>
      <c r="C2745" s="6" t="s">
        <v>151</v>
      </c>
      <c r="D2745" s="6"/>
      <c r="E2745" s="6" t="s">
        <v>152</v>
      </c>
      <c r="F2745" s="6" t="s">
        <v>4190</v>
      </c>
      <c r="G2745" s="6"/>
      <c r="H2745" s="1"/>
      <c r="I2745" s="5"/>
      <c r="J2745" s="5"/>
      <c r="K2745" s="1"/>
      <c r="L2745" s="5"/>
      <c r="M2745" s="5"/>
      <c r="N2745" s="26"/>
      <c r="O2745" s="1"/>
      <c r="P2745" s="1"/>
      <c r="Q2745" s="1"/>
      <c r="R2745" s="1"/>
      <c r="S2745" s="1"/>
      <c r="T2745" s="1"/>
      <c r="U2745" s="1"/>
      <c r="V2745" s="5"/>
      <c r="W2745" s="5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37" t="e">
        <f>BQ2745+BP2745+BO2745+BN2745+BM2745+#REF!+#REF!+BG2745+BF2745+#REF!+BC2745+#REF!+#REF!+AY2745+#REF!+#REF!+#REF!+#REF!+AS2745+#REF!+#REF!+#REF!+#REF!+AM2745+AK2745+#REF!+#REF!+#REF!+AF2745+AD2745+AC2745+AB2745+BL2745+AA2745+Z2745+Y2745+X2745+U2745+T2745+S2745+R2745+Q2745+P2745+O2745+N2745+M2745+L2745+K2745+J2745+I2745+H2745</f>
        <v>#REF!</v>
      </c>
    </row>
    <row r="2746" spans="1:70" hidden="1">
      <c r="A2746" s="6" t="s">
        <v>4419</v>
      </c>
      <c r="B2746" s="6" t="s">
        <v>7985</v>
      </c>
      <c r="C2746" s="6" t="s">
        <v>151</v>
      </c>
      <c r="D2746" s="6"/>
      <c r="E2746" s="6" t="s">
        <v>152</v>
      </c>
      <c r="F2746" s="6" t="s">
        <v>4190</v>
      </c>
      <c r="G2746" s="6"/>
      <c r="H2746" s="1"/>
      <c r="I2746" s="5"/>
      <c r="J2746" s="5"/>
      <c r="K2746" s="1"/>
      <c r="L2746" s="5"/>
      <c r="M2746" s="5"/>
      <c r="N2746" s="26"/>
      <c r="O2746" s="1"/>
      <c r="P2746" s="1"/>
      <c r="Q2746" s="1"/>
      <c r="R2746" s="1"/>
      <c r="S2746" s="1"/>
      <c r="T2746" s="1"/>
      <c r="U2746" s="1"/>
      <c r="V2746" s="5"/>
      <c r="W2746" s="5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37" t="e">
        <f>BQ2746+BP2746+BO2746+BN2746+BM2746+#REF!+#REF!+BG2746+BF2746+#REF!+BC2746+#REF!+#REF!+AY2746+#REF!+#REF!+#REF!+#REF!+AS2746+#REF!+#REF!+#REF!+#REF!+AM2746+AK2746+#REF!+#REF!+#REF!+AF2746+AD2746+AC2746+AB2746+BL2746+AA2746+Z2746+Y2746+X2746+U2746+T2746+S2746+R2746+Q2746+P2746+O2746+N2746+M2746+L2746+K2746+J2746+I2746+H2746</f>
        <v>#REF!</v>
      </c>
    </row>
    <row r="2747" spans="1:70" hidden="1">
      <c r="A2747" s="6" t="s">
        <v>7354</v>
      </c>
      <c r="B2747" s="6" t="s">
        <v>7986</v>
      </c>
      <c r="C2747" s="6" t="s">
        <v>151</v>
      </c>
      <c r="D2747" s="6"/>
      <c r="E2747" s="6" t="s">
        <v>8202</v>
      </c>
      <c r="F2747" s="6" t="s">
        <v>4190</v>
      </c>
      <c r="G2747" s="6"/>
      <c r="H2747" s="1"/>
      <c r="I2747" s="5"/>
      <c r="J2747" s="5"/>
      <c r="K2747" s="1"/>
      <c r="L2747" s="5"/>
      <c r="M2747" s="5"/>
      <c r="N2747" s="26"/>
      <c r="O2747" s="1"/>
      <c r="P2747" s="1"/>
      <c r="Q2747" s="1"/>
      <c r="R2747" s="1"/>
      <c r="S2747" s="1"/>
      <c r="T2747" s="1"/>
      <c r="U2747" s="1"/>
      <c r="V2747" s="5"/>
      <c r="W2747" s="5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37" t="e">
        <f>BQ2747+BP2747+BO2747+BN2747+BM2747+#REF!+#REF!+BG2747+BF2747+#REF!+BC2747+#REF!+#REF!+AY2747+#REF!+#REF!+#REF!+#REF!+AS2747+#REF!+#REF!+#REF!+#REF!+AM2747+AK2747+#REF!+#REF!+#REF!+AF2747+AD2747+AC2747+AB2747+BL2747+AA2747+Z2747+Y2747+X2747+U2747+T2747+S2747+R2747+Q2747+P2747+O2747+N2747+M2747+L2747+K2747+J2747+I2747+H2747</f>
        <v>#REF!</v>
      </c>
    </row>
    <row r="2748" spans="1:70" hidden="1">
      <c r="A2748" s="6" t="s">
        <v>6919</v>
      </c>
      <c r="B2748" s="6" t="s">
        <v>7987</v>
      </c>
      <c r="C2748" s="6" t="s">
        <v>151</v>
      </c>
      <c r="D2748" s="6"/>
      <c r="E2748" s="6" t="s">
        <v>8192</v>
      </c>
      <c r="F2748" s="6" t="s">
        <v>4190</v>
      </c>
      <c r="G2748" s="6"/>
      <c r="H2748" s="1"/>
      <c r="I2748" s="5"/>
      <c r="J2748" s="5"/>
      <c r="K2748" s="1"/>
      <c r="L2748" s="5"/>
      <c r="M2748" s="5"/>
      <c r="N2748" s="26"/>
      <c r="O2748" s="1"/>
      <c r="P2748" s="1"/>
      <c r="Q2748" s="1"/>
      <c r="R2748" s="1"/>
      <c r="S2748" s="1"/>
      <c r="T2748" s="1"/>
      <c r="U2748" s="1"/>
      <c r="V2748" s="5"/>
      <c r="W2748" s="5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37" t="e">
        <f>BQ2748+BP2748+BO2748+BN2748+BM2748+#REF!+#REF!+BG2748+BF2748+#REF!+BC2748+#REF!+#REF!+AY2748+#REF!+#REF!+#REF!+#REF!+AS2748+#REF!+#REF!+#REF!+#REF!+AM2748+AK2748+#REF!+#REF!+#REF!+AF2748+AD2748+AC2748+AB2748+BL2748+AA2748+Z2748+Y2748+X2748+U2748+T2748+S2748+R2748+Q2748+P2748+O2748+N2748+M2748+L2748+K2748+J2748+I2748+H2748</f>
        <v>#REF!</v>
      </c>
    </row>
    <row r="2749" spans="1:70" hidden="1">
      <c r="A2749" s="6" t="s">
        <v>7355</v>
      </c>
      <c r="B2749" s="6" t="s">
        <v>7988</v>
      </c>
      <c r="C2749" s="6" t="s">
        <v>151</v>
      </c>
      <c r="D2749" s="6"/>
      <c r="E2749" s="6" t="s">
        <v>8202</v>
      </c>
      <c r="F2749" s="6" t="s">
        <v>4190</v>
      </c>
      <c r="G2749" s="6"/>
      <c r="H2749" s="1"/>
      <c r="I2749" s="5"/>
      <c r="J2749" s="5"/>
      <c r="K2749" s="1"/>
      <c r="L2749" s="5"/>
      <c r="M2749" s="5"/>
      <c r="N2749" s="26"/>
      <c r="O2749" s="1"/>
      <c r="P2749" s="1"/>
      <c r="Q2749" s="1"/>
      <c r="R2749" s="1"/>
      <c r="S2749" s="1"/>
      <c r="T2749" s="1"/>
      <c r="U2749" s="1"/>
      <c r="V2749" s="5"/>
      <c r="W2749" s="5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37" t="e">
        <f>BQ2749+BP2749+BO2749+BN2749+BM2749+#REF!+#REF!+BG2749+BF2749+#REF!+BC2749+#REF!+#REF!+AY2749+#REF!+#REF!+#REF!+#REF!+AS2749+#REF!+#REF!+#REF!+#REF!+AM2749+AK2749+#REF!+#REF!+#REF!+AF2749+AD2749+AC2749+AB2749+BL2749+AA2749+Z2749+Y2749+X2749+U2749+T2749+S2749+R2749+Q2749+P2749+O2749+N2749+M2749+L2749+K2749+J2749+I2749+H2749</f>
        <v>#REF!</v>
      </c>
    </row>
    <row r="2750" spans="1:70" hidden="1">
      <c r="A2750" s="6" t="s">
        <v>7356</v>
      </c>
      <c r="B2750" s="6" t="s">
        <v>7989</v>
      </c>
      <c r="C2750" s="6" t="s">
        <v>151</v>
      </c>
      <c r="D2750" s="6"/>
      <c r="E2750" s="6" t="s">
        <v>8202</v>
      </c>
      <c r="F2750" s="6" t="s">
        <v>4190</v>
      </c>
      <c r="G2750" s="6"/>
      <c r="H2750" s="1"/>
      <c r="I2750" s="5"/>
      <c r="J2750" s="5"/>
      <c r="K2750" s="1"/>
      <c r="L2750" s="5"/>
      <c r="M2750" s="5"/>
      <c r="N2750" s="26"/>
      <c r="O2750" s="1"/>
      <c r="P2750" s="1"/>
      <c r="Q2750" s="1"/>
      <c r="R2750" s="1"/>
      <c r="S2750" s="1"/>
      <c r="T2750" s="1"/>
      <c r="U2750" s="1"/>
      <c r="V2750" s="5"/>
      <c r="W2750" s="5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37" t="e">
        <f>BQ2750+BP2750+BO2750+BN2750+BM2750+#REF!+#REF!+BG2750+BF2750+#REF!+BC2750+#REF!+#REF!+AY2750+#REF!+#REF!+#REF!+#REF!+AS2750+#REF!+#REF!+#REF!+#REF!+AM2750+AK2750+#REF!+#REF!+#REF!+AF2750+AD2750+AC2750+AB2750+BL2750+AA2750+Z2750+Y2750+X2750+U2750+T2750+S2750+R2750+Q2750+P2750+O2750+N2750+M2750+L2750+K2750+J2750+I2750+H2750</f>
        <v>#REF!</v>
      </c>
    </row>
    <row r="2751" spans="1:70" hidden="1">
      <c r="A2751" s="6" t="s">
        <v>4201</v>
      </c>
      <c r="B2751" s="6" t="s">
        <v>4202</v>
      </c>
      <c r="C2751" s="6" t="s">
        <v>7</v>
      </c>
      <c r="D2751" s="6" t="s">
        <v>8180</v>
      </c>
      <c r="E2751" s="6" t="s">
        <v>13</v>
      </c>
      <c r="F2751" s="6" t="s">
        <v>4190</v>
      </c>
      <c r="G2751" s="6"/>
      <c r="H2751" s="1"/>
      <c r="I2751" s="5"/>
      <c r="J2751" s="5"/>
      <c r="K2751" s="1"/>
      <c r="L2751" s="5"/>
      <c r="M2751" s="5"/>
      <c r="N2751" s="26"/>
      <c r="O2751" s="1"/>
      <c r="P2751" s="1"/>
      <c r="Q2751" s="1"/>
      <c r="R2751" s="1"/>
      <c r="S2751" s="1"/>
      <c r="T2751" s="1"/>
      <c r="U2751" s="1"/>
      <c r="V2751" s="5"/>
      <c r="W2751" s="5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37" t="e">
        <f>BQ2751+BP2751+BO2751+BN2751+BM2751+#REF!+#REF!+BG2751+BF2751+#REF!+BC2751+#REF!+#REF!+AY2751+#REF!+#REF!+#REF!+#REF!+AS2751+#REF!+#REF!+#REF!+#REF!+AM2751+AK2751+#REF!+#REF!+#REF!+AF2751+AD2751+AC2751+AB2751+BL2751+AA2751+Z2751+Y2751+X2751+U2751+T2751+S2751+R2751+Q2751+P2751+O2751+N2751+M2751+L2751+K2751+J2751+I2751+H2751</f>
        <v>#REF!</v>
      </c>
    </row>
    <row r="2752" spans="1:70">
      <c r="A2752" s="7" t="s">
        <v>4203</v>
      </c>
      <c r="B2752" s="7" t="s">
        <v>4204</v>
      </c>
      <c r="C2752" s="7" t="s">
        <v>7</v>
      </c>
      <c r="D2752" s="7" t="s">
        <v>8180</v>
      </c>
      <c r="E2752" s="7" t="s">
        <v>13</v>
      </c>
      <c r="F2752" s="7" t="s">
        <v>4190</v>
      </c>
      <c r="G2752" s="25"/>
      <c r="H2752" s="1"/>
      <c r="I2752" s="5"/>
      <c r="J2752" s="1"/>
      <c r="K2752" s="1"/>
      <c r="L2752" s="5"/>
      <c r="M2752" s="5"/>
      <c r="N2752" s="26"/>
      <c r="O2752" s="1"/>
      <c r="P2752" s="1"/>
      <c r="Q2752" s="1"/>
      <c r="R2752" s="1"/>
      <c r="S2752" s="1"/>
      <c r="T2752" s="1"/>
      <c r="U2752" s="1">
        <v>1000</v>
      </c>
      <c r="V2752" s="47"/>
      <c r="W2752" s="1">
        <f>1000*98.4744531439179</f>
        <v>98474.453143917897</v>
      </c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37">
        <f>BQ2752+BP2752+BO2752+BN2752+BM2752+BG2752+BF2752+BC2752+AY2752+AS2752+AM2752+AL2752+AK2752+AF2752+AE2752+AD2752+AC2752+AB2752+BK2752+BL2752+AA2752+Z2752+Y2752+X2752+V2752+U2752+T2752+S2752+R2752+Q2752+P2752+O2752+N2752+M2752+L2752+K2752+J2752+I2752+H2752+G2752+AX2752+W2752</f>
        <v>99474.453143917897</v>
      </c>
    </row>
    <row r="2753" spans="1:70" hidden="1">
      <c r="A2753" s="6" t="s">
        <v>4205</v>
      </c>
      <c r="B2753" s="6" t="s">
        <v>4206</v>
      </c>
      <c r="C2753" s="6" t="s">
        <v>7</v>
      </c>
      <c r="D2753" s="6" t="s">
        <v>18</v>
      </c>
      <c r="E2753" s="6" t="s">
        <v>21</v>
      </c>
      <c r="F2753" s="6" t="s">
        <v>4190</v>
      </c>
      <c r="G2753" s="6"/>
      <c r="H2753" s="1"/>
      <c r="I2753" s="5"/>
      <c r="J2753" s="5"/>
      <c r="K2753" s="1"/>
      <c r="L2753" s="5"/>
      <c r="M2753" s="5"/>
      <c r="N2753" s="26"/>
      <c r="O2753" s="1"/>
      <c r="P2753" s="1"/>
      <c r="Q2753" s="1"/>
      <c r="R2753" s="1"/>
      <c r="S2753" s="1"/>
      <c r="T2753" s="1"/>
      <c r="U2753" s="1"/>
      <c r="V2753" s="5"/>
      <c r="W2753" s="5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37" t="e">
        <f>BQ2753+BP2753+BO2753+BN2753+BM2753+#REF!+#REF!+BG2753+BF2753+#REF!+BC2753+#REF!+#REF!+AY2753+#REF!+#REF!+#REF!+#REF!+AS2753+#REF!+#REF!+#REF!+#REF!+AM2753+AK2753+#REF!+#REF!+#REF!+AF2753+AD2753+AC2753+AB2753+BL2753+AA2753+Z2753+Y2753+X2753+U2753+T2753+S2753+R2753+Q2753+P2753+O2753+N2753+M2753+L2753+K2753+J2753+I2753+H2753</f>
        <v>#REF!</v>
      </c>
    </row>
    <row r="2754" spans="1:70" hidden="1">
      <c r="A2754" s="6" t="s">
        <v>4207</v>
      </c>
      <c r="B2754" s="6" t="s">
        <v>4208</v>
      </c>
      <c r="C2754" s="6" t="s">
        <v>7</v>
      </c>
      <c r="D2754" s="6" t="s">
        <v>8180</v>
      </c>
      <c r="E2754" s="6" t="s">
        <v>21</v>
      </c>
      <c r="F2754" s="6" t="s">
        <v>4190</v>
      </c>
      <c r="G2754" s="6"/>
      <c r="H2754" s="1"/>
      <c r="I2754" s="5"/>
      <c r="J2754" s="5"/>
      <c r="K2754" s="1"/>
      <c r="L2754" s="5"/>
      <c r="M2754" s="5"/>
      <c r="N2754" s="26"/>
      <c r="O2754" s="1"/>
      <c r="P2754" s="1"/>
      <c r="Q2754" s="1"/>
      <c r="R2754" s="1"/>
      <c r="S2754" s="1"/>
      <c r="T2754" s="1"/>
      <c r="U2754" s="1"/>
      <c r="V2754" s="5"/>
      <c r="W2754" s="5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37" t="e">
        <f>BQ2754+BP2754+BO2754+BN2754+BM2754+#REF!+#REF!+BG2754+BF2754+#REF!+BC2754+#REF!+#REF!+AY2754+#REF!+#REF!+#REF!+#REF!+AS2754+#REF!+#REF!+#REF!+#REF!+AM2754+AK2754+#REF!+#REF!+#REF!+AF2754+AD2754+AC2754+AB2754+BL2754+AA2754+Z2754+Y2754+X2754+U2754+T2754+S2754+R2754+Q2754+P2754+O2754+N2754+M2754+L2754+K2754+J2754+I2754+H2754</f>
        <v>#REF!</v>
      </c>
    </row>
    <row r="2755" spans="1:70" hidden="1">
      <c r="A2755" s="6" t="s">
        <v>4420</v>
      </c>
      <c r="B2755" s="6" t="s">
        <v>7990</v>
      </c>
      <c r="C2755" s="6" t="s">
        <v>151</v>
      </c>
      <c r="D2755" s="6"/>
      <c r="E2755" s="6" t="s">
        <v>152</v>
      </c>
      <c r="F2755" s="6" t="s">
        <v>4190</v>
      </c>
      <c r="G2755" s="6"/>
      <c r="H2755" s="1"/>
      <c r="I2755" s="5"/>
      <c r="J2755" s="5"/>
      <c r="K2755" s="1"/>
      <c r="L2755" s="5"/>
      <c r="M2755" s="5"/>
      <c r="N2755" s="26"/>
      <c r="O2755" s="1"/>
      <c r="P2755" s="1"/>
      <c r="Q2755" s="1"/>
      <c r="R2755" s="1"/>
      <c r="S2755" s="1"/>
      <c r="T2755" s="1"/>
      <c r="U2755" s="1"/>
      <c r="V2755" s="5"/>
      <c r="W2755" s="5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37" t="e">
        <f>BQ2755+BP2755+BO2755+BN2755+BM2755+#REF!+#REF!+BG2755+BF2755+#REF!+BC2755+#REF!+#REF!+AY2755+#REF!+#REF!+#REF!+#REF!+AS2755+#REF!+#REF!+#REF!+#REF!+AM2755+AK2755+#REF!+#REF!+#REF!+AF2755+AD2755+AC2755+AB2755+BL2755+AA2755+Z2755+Y2755+X2755+U2755+T2755+S2755+R2755+Q2755+P2755+O2755+N2755+M2755+L2755+K2755+J2755+I2755+H2755</f>
        <v>#REF!</v>
      </c>
    </row>
    <row r="2756" spans="1:70" hidden="1">
      <c r="A2756" s="6" t="s">
        <v>4421</v>
      </c>
      <c r="B2756" s="6" t="s">
        <v>4422</v>
      </c>
      <c r="C2756" s="6" t="s">
        <v>151</v>
      </c>
      <c r="D2756" s="6"/>
      <c r="E2756" s="6" t="s">
        <v>152</v>
      </c>
      <c r="F2756" s="6" t="s">
        <v>4190</v>
      </c>
      <c r="G2756" s="6"/>
      <c r="H2756" s="1"/>
      <c r="I2756" s="5"/>
      <c r="J2756" s="5"/>
      <c r="K2756" s="1"/>
      <c r="L2756" s="5"/>
      <c r="M2756" s="5"/>
      <c r="N2756" s="26"/>
      <c r="O2756" s="1"/>
      <c r="P2756" s="1"/>
      <c r="Q2756" s="1"/>
      <c r="R2756" s="1"/>
      <c r="S2756" s="1"/>
      <c r="T2756" s="1"/>
      <c r="U2756" s="1"/>
      <c r="V2756" s="5"/>
      <c r="W2756" s="5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37" t="e">
        <f>BQ2756+BP2756+BO2756+BN2756+BM2756+#REF!+#REF!+BG2756+BF2756+#REF!+BC2756+#REF!+#REF!+AY2756+#REF!+#REF!+#REF!+#REF!+AS2756+#REF!+#REF!+#REF!+#REF!+AM2756+AK2756+#REF!+#REF!+#REF!+AF2756+AD2756+AC2756+AB2756+BL2756+AA2756+Z2756+Y2756+X2756+U2756+T2756+S2756+R2756+Q2756+P2756+O2756+N2756+M2756+L2756+K2756+J2756+I2756+H2756</f>
        <v>#REF!</v>
      </c>
    </row>
    <row r="2757" spans="1:70" hidden="1">
      <c r="A2757" s="6" t="s">
        <v>4209</v>
      </c>
      <c r="B2757" s="6" t="s">
        <v>4210</v>
      </c>
      <c r="C2757" s="6" t="s">
        <v>7</v>
      </c>
      <c r="D2757" s="6" t="s">
        <v>18</v>
      </c>
      <c r="E2757" s="6" t="s">
        <v>13</v>
      </c>
      <c r="F2757" s="6" t="s">
        <v>4190</v>
      </c>
      <c r="G2757" s="6"/>
      <c r="H2757" s="1"/>
      <c r="I2757" s="5"/>
      <c r="J2757" s="5"/>
      <c r="K2757" s="1"/>
      <c r="L2757" s="5"/>
      <c r="M2757" s="5"/>
      <c r="N2757" s="26"/>
      <c r="O2757" s="1"/>
      <c r="P2757" s="1"/>
      <c r="Q2757" s="1"/>
      <c r="R2757" s="1"/>
      <c r="S2757" s="1"/>
      <c r="T2757" s="1"/>
      <c r="U2757" s="1"/>
      <c r="V2757" s="5"/>
      <c r="W2757" s="5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37" t="e">
        <f>BQ2757+BP2757+BO2757+BN2757+BM2757+#REF!+#REF!+BG2757+BF2757+#REF!+BC2757+#REF!+#REF!+AY2757+#REF!+#REF!+#REF!+#REF!+AS2757+#REF!+#REF!+#REF!+#REF!+AM2757+AK2757+#REF!+#REF!+#REF!+AF2757+AD2757+AC2757+AB2757+BL2757+AA2757+Z2757+Y2757+X2757+U2757+T2757+S2757+R2757+Q2757+P2757+O2757+N2757+M2757+L2757+K2757+J2757+I2757+H2757</f>
        <v>#REF!</v>
      </c>
    </row>
    <row r="2758" spans="1:70" hidden="1">
      <c r="A2758" s="6" t="s">
        <v>4211</v>
      </c>
      <c r="B2758" s="6" t="s">
        <v>4212</v>
      </c>
      <c r="C2758" s="6" t="s">
        <v>7</v>
      </c>
      <c r="D2758" s="6" t="s">
        <v>18</v>
      </c>
      <c r="E2758" s="6" t="s">
        <v>21</v>
      </c>
      <c r="F2758" s="6" t="s">
        <v>4190</v>
      </c>
      <c r="G2758" s="6"/>
      <c r="H2758" s="1"/>
      <c r="I2758" s="5"/>
      <c r="J2758" s="5"/>
      <c r="K2758" s="1"/>
      <c r="L2758" s="5"/>
      <c r="M2758" s="5"/>
      <c r="N2758" s="26"/>
      <c r="O2758" s="1"/>
      <c r="P2758" s="1"/>
      <c r="Q2758" s="1"/>
      <c r="R2758" s="1"/>
      <c r="S2758" s="1"/>
      <c r="T2758" s="1"/>
      <c r="U2758" s="1"/>
      <c r="V2758" s="5"/>
      <c r="W2758" s="5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37" t="e">
        <f>BQ2758+BP2758+BO2758+BN2758+BM2758+#REF!+#REF!+BG2758+BF2758+#REF!+BC2758+#REF!+#REF!+AY2758+#REF!+#REF!+#REF!+#REF!+AS2758+#REF!+#REF!+#REF!+#REF!+AM2758+AK2758+#REF!+#REF!+#REF!+AF2758+AD2758+AC2758+AB2758+BL2758+AA2758+Z2758+Y2758+X2758+U2758+T2758+S2758+R2758+Q2758+P2758+O2758+N2758+M2758+L2758+K2758+J2758+I2758+H2758</f>
        <v>#REF!</v>
      </c>
    </row>
    <row r="2759" spans="1:70">
      <c r="A2759" s="7" t="s">
        <v>4213</v>
      </c>
      <c r="B2759" s="7" t="s">
        <v>4214</v>
      </c>
      <c r="C2759" s="7" t="s">
        <v>7</v>
      </c>
      <c r="D2759" s="7" t="s">
        <v>8180</v>
      </c>
      <c r="E2759" s="7" t="s">
        <v>28</v>
      </c>
      <c r="F2759" s="7" t="s">
        <v>4190</v>
      </c>
      <c r="G2759" s="25"/>
      <c r="H2759" s="1"/>
      <c r="I2759" s="1"/>
      <c r="J2759" s="5"/>
      <c r="K2759" s="1"/>
      <c r="L2759" s="1"/>
      <c r="M2759" s="1"/>
      <c r="N2759" s="26"/>
      <c r="O2759" s="1"/>
      <c r="P2759" s="1">
        <f>1000*351.841887999995</f>
        <v>351841.88799999497</v>
      </c>
      <c r="Q2759" s="1"/>
      <c r="R2759" s="1"/>
      <c r="S2759" s="1"/>
      <c r="T2759" s="1"/>
      <c r="U2759" s="1">
        <v>39200</v>
      </c>
      <c r="V2759" s="1"/>
      <c r="W2759" s="1">
        <f>1000*828.154007587375</f>
        <v>828154.007587375</v>
      </c>
      <c r="X2759" s="1"/>
      <c r="Y2759" s="1"/>
      <c r="Z2759" s="1">
        <v>150000</v>
      </c>
      <c r="AA2759" s="1"/>
      <c r="AB2759" s="1"/>
      <c r="AC2759" s="1"/>
      <c r="AD2759" s="1"/>
      <c r="AE2759" s="1"/>
      <c r="AF2759" s="1">
        <v>184279</v>
      </c>
      <c r="AG2759" s="1"/>
      <c r="AH2759" s="1"/>
      <c r="AI2759" s="1"/>
      <c r="AJ2759" s="1"/>
      <c r="AK2759" s="1">
        <f>1000*22.103</f>
        <v>22103</v>
      </c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>
        <f>1000*19.125</f>
        <v>19125</v>
      </c>
      <c r="AZ2759" s="1"/>
      <c r="BA2759" s="1"/>
      <c r="BB2759" s="1"/>
      <c r="BC2759" s="1"/>
      <c r="BD2759" s="1"/>
      <c r="BE2759" s="1"/>
      <c r="BF2759" s="1"/>
      <c r="BG2759" s="1">
        <f>1000*85.8214</f>
        <v>85821.4</v>
      </c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37">
        <f>BQ2759+BP2759+BO2759+BN2759+BM2759+BG2759+BF2759+BC2759+AY2759+AS2759+AM2759+AL2759+AK2759+AF2759+AE2759+AD2759+AC2759+AB2759+BK2759+BL2759+AA2759+Z2759+Y2759+X2759+V2759+U2759+T2759+S2759+R2759+Q2759+P2759+O2759+N2759+M2759+L2759+K2759+J2759+I2759+H2759+G2759+AX2759+W2759</f>
        <v>1680524.2955873702</v>
      </c>
    </row>
    <row r="2760" spans="1:70" hidden="1">
      <c r="A2760" s="6" t="s">
        <v>4215</v>
      </c>
      <c r="B2760" s="6" t="s">
        <v>4216</v>
      </c>
      <c r="C2760" s="6" t="s">
        <v>7</v>
      </c>
      <c r="D2760" s="6" t="s">
        <v>8180</v>
      </c>
      <c r="E2760" s="6" t="s">
        <v>21</v>
      </c>
      <c r="F2760" s="6" t="s">
        <v>4190</v>
      </c>
      <c r="G2760" s="6"/>
      <c r="H2760" s="1"/>
      <c r="I2760" s="5"/>
      <c r="J2760" s="5"/>
      <c r="K2760" s="1"/>
      <c r="L2760" s="5"/>
      <c r="M2760" s="5"/>
      <c r="N2760" s="26"/>
      <c r="O2760" s="1"/>
      <c r="P2760" s="1"/>
      <c r="Q2760" s="1"/>
      <c r="R2760" s="1"/>
      <c r="S2760" s="1"/>
      <c r="T2760" s="1"/>
      <c r="U2760" s="1"/>
      <c r="V2760" s="5"/>
      <c r="W2760" s="5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37">
        <f t="shared" ref="BR2760" si="39">BQ2760+BP2760+BO2760+BN2760+BM2760+BG2760+BF2760+BC2760+AY2760+AS2760+AM2760+AL2760+AK2760+AF2760+AE2760+AD2760+AC2760+AB2760+++BK2760+BL2760+AA2760+Z2760+Y2760+X2760+V2760+U2760+T2760+S2760+R2760+Q2760+P2760+O2760+N2760+M2760+L2760+K2760+J2760+I2760+H2760+G2760</f>
        <v>0</v>
      </c>
    </row>
    <row r="2761" spans="1:70" hidden="1">
      <c r="A2761" s="6" t="s">
        <v>6920</v>
      </c>
      <c r="B2761" s="6" t="s">
        <v>7991</v>
      </c>
      <c r="C2761" s="6" t="s">
        <v>151</v>
      </c>
      <c r="D2761" s="6"/>
      <c r="E2761" s="6" t="s">
        <v>8192</v>
      </c>
      <c r="F2761" s="6" t="s">
        <v>4190</v>
      </c>
      <c r="G2761" s="6"/>
      <c r="H2761" s="1"/>
      <c r="I2761" s="5"/>
      <c r="J2761" s="5"/>
      <c r="K2761" s="1"/>
      <c r="L2761" s="5"/>
      <c r="M2761" s="5"/>
      <c r="N2761" s="26"/>
      <c r="O2761" s="1"/>
      <c r="P2761" s="1"/>
      <c r="Q2761" s="1"/>
      <c r="R2761" s="1"/>
      <c r="S2761" s="1"/>
      <c r="T2761" s="1"/>
      <c r="U2761" s="1"/>
      <c r="V2761" s="5"/>
      <c r="W2761" s="5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37" t="e">
        <f>BQ2761+BP2761+BO2761+BN2761+BM2761+#REF!+#REF!+BG2761+BF2761+#REF!+BC2761+#REF!+#REF!+AY2761+#REF!+#REF!+#REF!+#REF!+AS2761+#REF!+#REF!+#REF!+#REF!+AM2761+AK2761+#REF!+#REF!+#REF!+AF2761+AD2761+AC2761+AB2761+BL2761+AA2761+Z2761+Y2761+X2761+U2761+T2761+S2761+R2761+Q2761+P2761+O2761+N2761+M2761+L2761+K2761+J2761+I2761+H2761</f>
        <v>#REF!</v>
      </c>
    </row>
    <row r="2762" spans="1:70" hidden="1">
      <c r="A2762" s="7" t="s">
        <v>4423</v>
      </c>
      <c r="B2762" s="7" t="s">
        <v>4424</v>
      </c>
      <c r="C2762" s="7" t="s">
        <v>151</v>
      </c>
      <c r="D2762" s="7"/>
      <c r="E2762" s="7" t="s">
        <v>152</v>
      </c>
      <c r="F2762" s="7" t="s">
        <v>4190</v>
      </c>
      <c r="G2762" s="25"/>
      <c r="H2762" s="1"/>
      <c r="I2762" s="5"/>
      <c r="J2762" s="5"/>
      <c r="K2762" s="1"/>
      <c r="L2762" s="5"/>
      <c r="M2762" s="5"/>
      <c r="N2762" s="26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37">
        <f t="shared" ref="BR2762:BR2763" si="40">BQ2762+BP2762+BO2762+BN2762+BM2762+BG2762+BF2762+BC2762+AY2762+AS2762+AM2762+AL2762+AK2762+AF2762+AE2762+AD2762+AC2762+AB2762+++BK2762+BL2762+AA2762+Z2762+Y2762+X2762+V2762+U2762+T2762+S2762+R2762+Q2762+P2762+O2762+N2762+M2762+L2762+K2762+J2762+I2762+H2762+G2762</f>
        <v>0</v>
      </c>
    </row>
    <row r="2763" spans="1:70" hidden="1">
      <c r="A2763" s="7" t="s">
        <v>4425</v>
      </c>
      <c r="B2763" s="7" t="s">
        <v>4426</v>
      </c>
      <c r="C2763" s="7" t="s">
        <v>151</v>
      </c>
      <c r="D2763" s="7"/>
      <c r="E2763" s="7" t="s">
        <v>152</v>
      </c>
      <c r="F2763" s="7" t="s">
        <v>4190</v>
      </c>
      <c r="G2763" s="25"/>
      <c r="H2763" s="1"/>
      <c r="I2763" s="5"/>
      <c r="J2763" s="5"/>
      <c r="K2763" s="1"/>
      <c r="L2763" s="5"/>
      <c r="M2763" s="5"/>
      <c r="N2763" s="26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37">
        <f t="shared" si="40"/>
        <v>0</v>
      </c>
    </row>
    <row r="2764" spans="1:70" hidden="1">
      <c r="A2764" s="6" t="s">
        <v>4427</v>
      </c>
      <c r="B2764" s="6" t="s">
        <v>2997</v>
      </c>
      <c r="C2764" s="6" t="s">
        <v>151</v>
      </c>
      <c r="D2764" s="6"/>
      <c r="E2764" s="6" t="s">
        <v>152</v>
      </c>
      <c r="F2764" s="6" t="s">
        <v>4190</v>
      </c>
      <c r="G2764" s="6"/>
      <c r="H2764" s="1"/>
      <c r="I2764" s="5"/>
      <c r="J2764" s="5"/>
      <c r="K2764" s="1"/>
      <c r="L2764" s="5"/>
      <c r="M2764" s="5"/>
      <c r="N2764" s="26"/>
      <c r="O2764" s="1"/>
      <c r="P2764" s="1"/>
      <c r="Q2764" s="1"/>
      <c r="R2764" s="1"/>
      <c r="S2764" s="1"/>
      <c r="T2764" s="1"/>
      <c r="U2764" s="1"/>
      <c r="V2764" s="5"/>
      <c r="W2764" s="5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37" t="e">
        <f>BQ2764+BP2764+BO2764+BN2764+BM2764+#REF!+#REF!+BG2764+BF2764+#REF!+BC2764+#REF!+#REF!+AY2764+#REF!+#REF!+#REF!+#REF!+AS2764+#REF!+#REF!+#REF!+#REF!+AM2764+AK2764+#REF!+#REF!+#REF!+AF2764+AD2764+AC2764+AB2764+BL2764+AA2764+Z2764+Y2764+X2764+U2764+T2764+S2764+R2764+Q2764+P2764+O2764+N2764+M2764+L2764+K2764+J2764+I2764+H2764</f>
        <v>#REF!</v>
      </c>
    </row>
    <row r="2765" spans="1:70" hidden="1">
      <c r="A2765" s="7" t="s">
        <v>4428</v>
      </c>
      <c r="B2765" s="7" t="s">
        <v>4429</v>
      </c>
      <c r="C2765" s="7" t="s">
        <v>151</v>
      </c>
      <c r="D2765" s="7"/>
      <c r="E2765" s="7" t="s">
        <v>152</v>
      </c>
      <c r="F2765" s="7" t="s">
        <v>4190</v>
      </c>
      <c r="G2765" s="25"/>
      <c r="H2765" s="1"/>
      <c r="I2765" s="5"/>
      <c r="J2765" s="5"/>
      <c r="K2765" s="1"/>
      <c r="L2765" s="5"/>
      <c r="M2765" s="5"/>
      <c r="N2765" s="26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37">
        <f t="shared" ref="BR2765:BR2766" si="41">BQ2765+BP2765+BO2765+BN2765+BM2765+BG2765+BF2765+BC2765+AY2765+AS2765+AM2765+AL2765+AK2765+AF2765+AE2765+AD2765+AC2765+AB2765+++BK2765+BL2765+AA2765+Z2765+Y2765+X2765+V2765+U2765+T2765+S2765+R2765+Q2765+P2765+O2765+N2765+M2765+L2765+K2765+J2765+I2765+H2765+G2765</f>
        <v>0</v>
      </c>
    </row>
    <row r="2766" spans="1:70" hidden="1">
      <c r="A2766" s="7" t="s">
        <v>4217</v>
      </c>
      <c r="B2766" s="7" t="s">
        <v>4218</v>
      </c>
      <c r="C2766" s="7" t="s">
        <v>7</v>
      </c>
      <c r="D2766" s="7" t="s">
        <v>8180</v>
      </c>
      <c r="E2766" s="7" t="s">
        <v>21</v>
      </c>
      <c r="F2766" s="7" t="s">
        <v>4190</v>
      </c>
      <c r="G2766" s="25"/>
      <c r="H2766" s="1"/>
      <c r="I2766" s="5"/>
      <c r="J2766" s="5"/>
      <c r="K2766" s="1"/>
      <c r="L2766" s="5"/>
      <c r="M2766" s="5"/>
      <c r="N2766" s="26"/>
      <c r="O2766" s="1"/>
      <c r="P2766" s="1"/>
      <c r="Q2766" s="55"/>
      <c r="R2766" s="56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37">
        <f t="shared" si="41"/>
        <v>0</v>
      </c>
    </row>
    <row r="2767" spans="1:70" hidden="1">
      <c r="A2767" s="6" t="s">
        <v>4430</v>
      </c>
      <c r="B2767" s="6" t="s">
        <v>4431</v>
      </c>
      <c r="C2767" s="6" t="s">
        <v>151</v>
      </c>
      <c r="D2767" s="6"/>
      <c r="E2767" s="6" t="s">
        <v>152</v>
      </c>
      <c r="F2767" s="6" t="s">
        <v>4190</v>
      </c>
      <c r="G2767" s="6"/>
      <c r="H2767" s="1"/>
      <c r="I2767" s="5"/>
      <c r="J2767" s="5"/>
      <c r="K2767" s="1"/>
      <c r="L2767" s="5"/>
      <c r="M2767" s="5"/>
      <c r="N2767" s="26"/>
      <c r="O2767" s="1"/>
      <c r="P2767" s="1"/>
      <c r="Q2767" s="1"/>
      <c r="R2767" s="1"/>
      <c r="S2767" s="1"/>
      <c r="T2767" s="1"/>
      <c r="U2767" s="1"/>
      <c r="V2767" s="5"/>
      <c r="W2767" s="5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37" t="e">
        <f>BQ2767+BP2767+BO2767+BN2767+BM2767+#REF!+#REF!+BG2767+BF2767+#REF!+BC2767+#REF!+#REF!+AY2767+#REF!+#REF!+#REF!+#REF!+AS2767+#REF!+#REF!+#REF!+#REF!+AM2767+AK2767+#REF!+#REF!+#REF!+AF2767+AD2767+AC2767+AB2767+BL2767+AA2767+Z2767+Y2767+X2767+U2767+T2767+S2767+R2767+Q2767+P2767+O2767+N2767+M2767+L2767+K2767+J2767+I2767+H2767</f>
        <v>#REF!</v>
      </c>
    </row>
    <row r="2768" spans="1:70" hidden="1">
      <c r="A2768" s="7" t="s">
        <v>4219</v>
      </c>
      <c r="B2768" s="7" t="s">
        <v>4220</v>
      </c>
      <c r="C2768" s="7" t="s">
        <v>7</v>
      </c>
      <c r="D2768" s="7" t="s">
        <v>8180</v>
      </c>
      <c r="E2768" s="7" t="s">
        <v>21</v>
      </c>
      <c r="F2768" s="7" t="s">
        <v>4190</v>
      </c>
      <c r="G2768" s="25"/>
      <c r="H2768" s="1"/>
      <c r="I2768" s="5"/>
      <c r="J2768" s="5"/>
      <c r="K2768" s="1"/>
      <c r="L2768" s="5"/>
      <c r="M2768" s="5"/>
      <c r="N2768" s="26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37">
        <f>BQ2768+BP2768+BO2768+BN2768+BM2768+BG2768+BF2768+BC2768+AY2768+AS2768+AM2768+AL2768+AK2768+AF2768+AE2768+AD2768+AC2768+AB2768+++BK2768+BL2768+AA2768+Z2768+Y2768+X2768+V2768+U2768+T2768+S2768+R2768+Q2768+P2768+O2768+N2768+M2768+L2768+K2768+J2768+I2768+H2768+G2768</f>
        <v>0</v>
      </c>
    </row>
    <row r="2769" spans="1:70" hidden="1">
      <c r="A2769" s="6" t="s">
        <v>4221</v>
      </c>
      <c r="B2769" s="6" t="s">
        <v>4222</v>
      </c>
      <c r="C2769" s="6" t="s">
        <v>7</v>
      </c>
      <c r="D2769" s="6" t="s">
        <v>8180</v>
      </c>
      <c r="E2769" s="6" t="s">
        <v>21</v>
      </c>
      <c r="F2769" s="6" t="s">
        <v>4190</v>
      </c>
      <c r="G2769" s="6"/>
      <c r="H2769" s="1"/>
      <c r="I2769" s="5"/>
      <c r="J2769" s="5"/>
      <c r="K2769" s="1"/>
      <c r="L2769" s="5"/>
      <c r="M2769" s="5"/>
      <c r="N2769" s="26"/>
      <c r="O2769" s="1"/>
      <c r="P2769" s="1"/>
      <c r="Q2769" s="1"/>
      <c r="R2769" s="1"/>
      <c r="S2769" s="1"/>
      <c r="T2769" s="1"/>
      <c r="U2769" s="1"/>
      <c r="V2769" s="5"/>
      <c r="W2769" s="5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37" t="e">
        <f>BQ2769+BP2769+BO2769+BN2769+BM2769+#REF!+#REF!+BG2769+BF2769+#REF!+BC2769+#REF!+#REF!+AY2769+#REF!+#REF!+#REF!+#REF!+AS2769+#REF!+#REF!+#REF!+#REF!+AM2769+AK2769+#REF!+#REF!+#REF!+AF2769+AD2769+AC2769+AB2769+BL2769+AA2769+Z2769+Y2769+X2769+U2769+T2769+S2769+R2769+Q2769+P2769+O2769+N2769+M2769+L2769+K2769+J2769+I2769+H2769</f>
        <v>#REF!</v>
      </c>
    </row>
    <row r="2770" spans="1:70" hidden="1">
      <c r="A2770" s="6" t="s">
        <v>4223</v>
      </c>
      <c r="B2770" s="6" t="s">
        <v>4224</v>
      </c>
      <c r="C2770" s="6" t="s">
        <v>7</v>
      </c>
      <c r="D2770" s="6" t="s">
        <v>18</v>
      </c>
      <c r="E2770" s="6" t="s">
        <v>21</v>
      </c>
      <c r="F2770" s="6" t="s">
        <v>4190</v>
      </c>
      <c r="G2770" s="6"/>
      <c r="H2770" s="1"/>
      <c r="I2770" s="5"/>
      <c r="J2770" s="5"/>
      <c r="K2770" s="1"/>
      <c r="L2770" s="5"/>
      <c r="M2770" s="5"/>
      <c r="N2770" s="26"/>
      <c r="O2770" s="1"/>
      <c r="P2770" s="1"/>
      <c r="Q2770" s="1"/>
      <c r="R2770" s="1"/>
      <c r="S2770" s="1"/>
      <c r="T2770" s="1"/>
      <c r="U2770" s="1"/>
      <c r="V2770" s="5"/>
      <c r="W2770" s="5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37" t="e">
        <f>BQ2770+BP2770+BO2770+BN2770+BM2770+#REF!+#REF!+BG2770+BF2770+#REF!+BC2770+#REF!+#REF!+AY2770+#REF!+#REF!+#REF!+#REF!+AS2770+#REF!+#REF!+#REF!+#REF!+AM2770+AK2770+#REF!+#REF!+#REF!+AF2770+AD2770+AC2770+AB2770+BL2770+AA2770+Z2770+Y2770+X2770+U2770+T2770+S2770+R2770+Q2770+P2770+O2770+N2770+M2770+L2770+K2770+J2770+I2770+H2770</f>
        <v>#REF!</v>
      </c>
    </row>
    <row r="2771" spans="1:70" hidden="1">
      <c r="A2771" s="6" t="s">
        <v>4225</v>
      </c>
      <c r="B2771" s="6" t="s">
        <v>4226</v>
      </c>
      <c r="C2771" s="6" t="s">
        <v>7</v>
      </c>
      <c r="D2771" s="6" t="s">
        <v>18</v>
      </c>
      <c r="E2771" s="6" t="s">
        <v>21</v>
      </c>
      <c r="F2771" s="6" t="s">
        <v>4190</v>
      </c>
      <c r="G2771" s="6"/>
      <c r="H2771" s="1"/>
      <c r="I2771" s="5"/>
      <c r="J2771" s="5"/>
      <c r="K2771" s="1"/>
      <c r="L2771" s="5"/>
      <c r="M2771" s="5"/>
      <c r="N2771" s="26"/>
      <c r="O2771" s="1"/>
      <c r="P2771" s="1"/>
      <c r="Q2771" s="1"/>
      <c r="R2771" s="1"/>
      <c r="S2771" s="1"/>
      <c r="T2771" s="1"/>
      <c r="U2771" s="1"/>
      <c r="V2771" s="5"/>
      <c r="W2771" s="5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37" t="e">
        <f>BQ2771+BP2771+BO2771+BN2771+BM2771+#REF!+#REF!+BG2771+BF2771+#REF!+BC2771+#REF!+#REF!+AY2771+#REF!+#REF!+#REF!+#REF!+AS2771+#REF!+#REF!+#REF!+#REF!+AM2771+AK2771+#REF!+#REF!+#REF!+AF2771+AD2771+AC2771+AB2771+BL2771+AA2771+Z2771+Y2771+X2771+U2771+T2771+S2771+R2771+Q2771+P2771+O2771+N2771+M2771+L2771+K2771+J2771+I2771+H2771</f>
        <v>#REF!</v>
      </c>
    </row>
    <row r="2772" spans="1:70" hidden="1">
      <c r="A2772" s="6" t="s">
        <v>4227</v>
      </c>
      <c r="B2772" s="6" t="s">
        <v>4228</v>
      </c>
      <c r="C2772" s="6" t="s">
        <v>7</v>
      </c>
      <c r="D2772" s="6" t="s">
        <v>8180</v>
      </c>
      <c r="E2772" s="6" t="s">
        <v>21</v>
      </c>
      <c r="F2772" s="6" t="s">
        <v>4190</v>
      </c>
      <c r="G2772" s="6"/>
      <c r="H2772" s="1"/>
      <c r="I2772" s="5"/>
      <c r="J2772" s="5"/>
      <c r="K2772" s="1"/>
      <c r="L2772" s="5"/>
      <c r="M2772" s="5"/>
      <c r="N2772" s="26"/>
      <c r="O2772" s="1"/>
      <c r="P2772" s="1"/>
      <c r="Q2772" s="1"/>
      <c r="R2772" s="1"/>
      <c r="S2772" s="1"/>
      <c r="T2772" s="1"/>
      <c r="U2772" s="1"/>
      <c r="V2772" s="5"/>
      <c r="W2772" s="5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37" t="e">
        <f>BQ2772+BP2772+BO2772+BN2772+BM2772+#REF!+#REF!+BG2772+BF2772+#REF!+BC2772+#REF!+#REF!+AY2772+#REF!+#REF!+#REF!+#REF!+AS2772+#REF!+#REF!+#REF!+#REF!+AM2772+AK2772+#REF!+#REF!+#REF!+AF2772+AD2772+AC2772+AB2772+BL2772+AA2772+Z2772+Y2772+X2772+U2772+T2772+S2772+R2772+Q2772+P2772+O2772+N2772+M2772+L2772+K2772+J2772+I2772+H2772</f>
        <v>#REF!</v>
      </c>
    </row>
    <row r="2773" spans="1:70" hidden="1">
      <c r="A2773" s="7" t="s">
        <v>4229</v>
      </c>
      <c r="B2773" s="7" t="s">
        <v>4230</v>
      </c>
      <c r="C2773" s="7" t="s">
        <v>7</v>
      </c>
      <c r="D2773" s="7" t="s">
        <v>8180</v>
      </c>
      <c r="E2773" s="7" t="s">
        <v>21</v>
      </c>
      <c r="F2773" s="7" t="s">
        <v>4190</v>
      </c>
      <c r="G2773" s="25"/>
      <c r="H2773" s="1"/>
      <c r="I2773" s="5"/>
      <c r="J2773" s="5"/>
      <c r="K2773" s="1"/>
      <c r="L2773" s="5"/>
      <c r="M2773" s="5"/>
      <c r="N2773" s="26"/>
      <c r="O2773" s="1"/>
      <c r="P2773" s="24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37">
        <f>BQ2773+BP2773+BO2773+BN2773+BM2773+BG2773+BF2773+BC2773+AY2773+AS2773+AM2773+AL2773+AK2773+AF2773+AE2773+AD2773+AC2773+AB2773+++BK2773+BL2773+AA2773+Z2773+Y2773+X2773+V2773+U2773+T2773+S2773+R2773+Q2773+P2773+O2773+N2773+M2773+L2773+K2773+J2773+I2773+H2773+G2773</f>
        <v>0</v>
      </c>
    </row>
    <row r="2774" spans="1:70" hidden="1">
      <c r="A2774" s="6" t="s">
        <v>4231</v>
      </c>
      <c r="B2774" s="6" t="s">
        <v>4232</v>
      </c>
      <c r="C2774" s="6" t="s">
        <v>7</v>
      </c>
      <c r="D2774" s="6" t="s">
        <v>8180</v>
      </c>
      <c r="E2774" s="6" t="s">
        <v>21</v>
      </c>
      <c r="F2774" s="6" t="s">
        <v>4190</v>
      </c>
      <c r="G2774" s="6"/>
      <c r="H2774" s="1"/>
      <c r="I2774" s="5"/>
      <c r="J2774" s="5"/>
      <c r="K2774" s="1"/>
      <c r="L2774" s="5"/>
      <c r="M2774" s="5"/>
      <c r="N2774" s="26"/>
      <c r="O2774" s="1"/>
      <c r="P2774" s="1"/>
      <c r="Q2774" s="1"/>
      <c r="R2774" s="1"/>
      <c r="S2774" s="1"/>
      <c r="T2774" s="1"/>
      <c r="U2774" s="1"/>
      <c r="V2774" s="5"/>
      <c r="W2774" s="5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37" t="e">
        <f>BQ2774+BP2774+BO2774+BN2774+BM2774+#REF!+#REF!+BG2774+BF2774+#REF!+BC2774+#REF!+#REF!+AY2774+#REF!+#REF!+#REF!+#REF!+AS2774+#REF!+#REF!+#REF!+#REF!+AM2774+AK2774+#REF!+#REF!+#REF!+AF2774+AD2774+AC2774+AB2774+BL2774+AA2774+Z2774+Y2774+X2774+U2774+T2774+S2774+R2774+Q2774+P2774+O2774+N2774+M2774+L2774+K2774+J2774+I2774+H2774</f>
        <v>#REF!</v>
      </c>
    </row>
    <row r="2775" spans="1:70" hidden="1">
      <c r="A2775" s="6" t="s">
        <v>4233</v>
      </c>
      <c r="B2775" s="6" t="s">
        <v>4234</v>
      </c>
      <c r="C2775" s="6" t="s">
        <v>7</v>
      </c>
      <c r="D2775" s="6" t="s">
        <v>8180</v>
      </c>
      <c r="E2775" s="6" t="s">
        <v>21</v>
      </c>
      <c r="F2775" s="6" t="s">
        <v>4190</v>
      </c>
      <c r="G2775" s="6"/>
      <c r="H2775" s="1"/>
      <c r="I2775" s="5"/>
      <c r="J2775" s="5"/>
      <c r="K2775" s="1"/>
      <c r="L2775" s="5"/>
      <c r="M2775" s="5"/>
      <c r="N2775" s="26"/>
      <c r="O2775" s="1"/>
      <c r="P2775" s="1"/>
      <c r="Q2775" s="1"/>
      <c r="R2775" s="1"/>
      <c r="S2775" s="1"/>
      <c r="T2775" s="1"/>
      <c r="U2775" s="1"/>
      <c r="V2775" s="5"/>
      <c r="W2775" s="5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37" t="e">
        <f>BQ2775+BP2775+BO2775+BN2775+BM2775+#REF!+#REF!+BG2775+BF2775+#REF!+BC2775+#REF!+#REF!+AY2775+#REF!+#REF!+#REF!+#REF!+AS2775+#REF!+#REF!+#REF!+#REF!+AM2775+AK2775+#REF!+#REF!+#REF!+AF2775+AD2775+AC2775+AB2775+BL2775+AA2775+Z2775+Y2775+X2775+U2775+T2775+S2775+R2775+Q2775+P2775+O2775+N2775+M2775+L2775+K2775+J2775+I2775+H2775</f>
        <v>#REF!</v>
      </c>
    </row>
    <row r="2776" spans="1:70" hidden="1">
      <c r="A2776" s="6" t="s">
        <v>4235</v>
      </c>
      <c r="B2776" s="6" t="s">
        <v>4236</v>
      </c>
      <c r="C2776" s="6" t="s">
        <v>7</v>
      </c>
      <c r="D2776" s="6" t="s">
        <v>8180</v>
      </c>
      <c r="E2776" s="6" t="s">
        <v>21</v>
      </c>
      <c r="F2776" s="6" t="s">
        <v>4190</v>
      </c>
      <c r="G2776" s="6"/>
      <c r="H2776" s="1"/>
      <c r="I2776" s="5"/>
      <c r="J2776" s="5"/>
      <c r="K2776" s="1"/>
      <c r="L2776" s="5"/>
      <c r="M2776" s="5"/>
      <c r="N2776" s="26"/>
      <c r="O2776" s="1"/>
      <c r="P2776" s="1"/>
      <c r="Q2776" s="1"/>
      <c r="R2776" s="1"/>
      <c r="S2776" s="1"/>
      <c r="T2776" s="1"/>
      <c r="U2776" s="1"/>
      <c r="V2776" s="5"/>
      <c r="W2776" s="5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37" t="e">
        <f>BQ2776+BP2776+BO2776+BN2776+BM2776+#REF!+#REF!+BG2776+BF2776+#REF!+BC2776+#REF!+#REF!+AY2776+#REF!+#REF!+#REF!+#REF!+AS2776+#REF!+#REF!+#REF!+#REF!+AM2776+AK2776+#REF!+#REF!+#REF!+AF2776+AD2776+AC2776+AB2776+BL2776+AA2776+Z2776+Y2776+X2776+U2776+T2776+S2776+R2776+Q2776+P2776+O2776+N2776+M2776+L2776+K2776+J2776+I2776+H2776</f>
        <v>#REF!</v>
      </c>
    </row>
    <row r="2777" spans="1:70">
      <c r="A2777" s="7" t="s">
        <v>4237</v>
      </c>
      <c r="B2777" s="7" t="s">
        <v>4238</v>
      </c>
      <c r="C2777" s="7" t="s">
        <v>7</v>
      </c>
      <c r="D2777" s="7" t="s">
        <v>8180</v>
      </c>
      <c r="E2777" s="7" t="s">
        <v>21</v>
      </c>
      <c r="F2777" s="7" t="s">
        <v>4190</v>
      </c>
      <c r="G2777" s="25"/>
      <c r="H2777" s="1"/>
      <c r="I2777" s="5"/>
      <c r="J2777" s="5"/>
      <c r="K2777" s="1"/>
      <c r="L2777" s="5"/>
      <c r="M2777" s="5"/>
      <c r="N2777" s="26"/>
      <c r="O2777" s="1"/>
      <c r="P2777" s="1">
        <f>1000*32.57709</f>
        <v>32577.089999999997</v>
      </c>
      <c r="Q2777" s="1"/>
      <c r="R2777" s="1"/>
      <c r="S2777" s="1"/>
      <c r="T2777" s="1"/>
      <c r="U2777" s="1"/>
      <c r="V2777" s="1"/>
      <c r="W2777" s="1">
        <f>1000*13.452794145344</f>
        <v>13452.794145344</v>
      </c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37">
        <f>BQ2777+BP2777+BO2777+BN2777+BM2777+BG2777+BF2777+BC2777+AY2777+AS2777+AM2777+AL2777+AK2777+AF2777+AE2777+AD2777+AC2777+AB2777+BK2777+BL2777+AA2777+Z2777+Y2777+X2777+V2777+U2777+T2777+S2777+R2777+Q2777+P2777+O2777+N2777+M2777+L2777+K2777+J2777+I2777+H2777+G2777+AX2777+W2777</f>
        <v>46029.884145343996</v>
      </c>
    </row>
    <row r="2778" spans="1:70" hidden="1">
      <c r="A2778" s="6" t="s">
        <v>4432</v>
      </c>
      <c r="B2778" s="6" t="s">
        <v>7992</v>
      </c>
      <c r="C2778" s="6" t="s">
        <v>151</v>
      </c>
      <c r="D2778" s="6"/>
      <c r="E2778" s="6" t="s">
        <v>152</v>
      </c>
      <c r="F2778" s="6" t="s">
        <v>4190</v>
      </c>
      <c r="G2778" s="6"/>
      <c r="H2778" s="1"/>
      <c r="I2778" s="5"/>
      <c r="J2778" s="5"/>
      <c r="K2778" s="1"/>
      <c r="L2778" s="5"/>
      <c r="M2778" s="5"/>
      <c r="N2778" s="26"/>
      <c r="O2778" s="1"/>
      <c r="P2778" s="1"/>
      <c r="Q2778" s="1"/>
      <c r="R2778" s="1"/>
      <c r="S2778" s="1"/>
      <c r="T2778" s="1"/>
      <c r="U2778" s="1"/>
      <c r="V2778" s="5"/>
      <c r="W2778" s="5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37" t="e">
        <f>BQ2778+BP2778+BO2778+BN2778+BM2778+#REF!+#REF!+BG2778+BF2778+#REF!+BC2778+#REF!+#REF!+AY2778+#REF!+#REF!+#REF!+#REF!+AS2778+#REF!+#REF!+#REF!+#REF!+AM2778+AK2778+#REF!+#REF!+#REF!+AF2778+AD2778+AC2778+AB2778+BL2778+AA2778+Z2778+Y2778+X2778+U2778+T2778+S2778+R2778+Q2778+P2778+O2778+N2778+M2778+L2778+K2778+J2778+I2778+H2778</f>
        <v>#REF!</v>
      </c>
    </row>
    <row r="2779" spans="1:70" hidden="1">
      <c r="A2779" s="6" t="s">
        <v>4239</v>
      </c>
      <c r="B2779" s="6" t="s">
        <v>4240</v>
      </c>
      <c r="C2779" s="6" t="s">
        <v>7</v>
      </c>
      <c r="D2779" s="6" t="s">
        <v>8180</v>
      </c>
      <c r="E2779" s="6" t="s">
        <v>21</v>
      </c>
      <c r="F2779" s="6" t="s">
        <v>4190</v>
      </c>
      <c r="G2779" s="6"/>
      <c r="H2779" s="1"/>
      <c r="I2779" s="5"/>
      <c r="J2779" s="5"/>
      <c r="K2779" s="1"/>
      <c r="L2779" s="5"/>
      <c r="M2779" s="5"/>
      <c r="N2779" s="26"/>
      <c r="O2779" s="1"/>
      <c r="P2779" s="1"/>
      <c r="Q2779" s="1"/>
      <c r="R2779" s="1"/>
      <c r="S2779" s="1"/>
      <c r="T2779" s="1"/>
      <c r="U2779" s="1"/>
      <c r="V2779" s="5"/>
      <c r="W2779" s="5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37" t="e">
        <f>BQ2779+BP2779+BO2779+BN2779+BM2779+#REF!+#REF!+BG2779+BF2779+#REF!+BC2779+#REF!+#REF!+AY2779+#REF!+#REF!+#REF!+#REF!+AS2779+#REF!+#REF!+#REF!+#REF!+AM2779+AK2779+#REF!+#REF!+#REF!+AF2779+AD2779+AC2779+AB2779+BL2779+AA2779+Z2779+Y2779+X2779+U2779+T2779+S2779+R2779+Q2779+P2779+O2779+N2779+M2779+L2779+K2779+J2779+I2779+H2779</f>
        <v>#REF!</v>
      </c>
    </row>
    <row r="2780" spans="1:70" hidden="1">
      <c r="A2780" s="6" t="s">
        <v>4241</v>
      </c>
      <c r="B2780" s="6" t="s">
        <v>4242</v>
      </c>
      <c r="C2780" s="6" t="s">
        <v>7</v>
      </c>
      <c r="D2780" s="6" t="s">
        <v>8180</v>
      </c>
      <c r="E2780" s="6" t="s">
        <v>21</v>
      </c>
      <c r="F2780" s="6" t="s">
        <v>4190</v>
      </c>
      <c r="G2780" s="6"/>
      <c r="H2780" s="1"/>
      <c r="I2780" s="5"/>
      <c r="J2780" s="5"/>
      <c r="K2780" s="1"/>
      <c r="L2780" s="5"/>
      <c r="M2780" s="5"/>
      <c r="N2780" s="26"/>
      <c r="O2780" s="1"/>
      <c r="P2780" s="1"/>
      <c r="Q2780" s="1"/>
      <c r="R2780" s="1"/>
      <c r="S2780" s="1"/>
      <c r="T2780" s="1"/>
      <c r="U2780" s="1"/>
      <c r="V2780" s="5"/>
      <c r="W2780" s="5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37" t="e">
        <f>BQ2780+BP2780+BO2780+BN2780+BM2780+#REF!+#REF!+BG2780+BF2780+#REF!+BC2780+#REF!+#REF!+AY2780+#REF!+#REF!+#REF!+#REF!+AS2780+#REF!+#REF!+#REF!+#REF!+AM2780+AK2780+#REF!+#REF!+#REF!+AF2780+AD2780+AC2780+AB2780+BL2780+AA2780+Z2780+Y2780+X2780+U2780+T2780+S2780+R2780+Q2780+P2780+O2780+N2780+M2780+L2780+K2780+J2780+I2780+H2780</f>
        <v>#REF!</v>
      </c>
    </row>
    <row r="2781" spans="1:70">
      <c r="A2781" s="7" t="s">
        <v>4243</v>
      </c>
      <c r="B2781" s="7" t="s">
        <v>4244</v>
      </c>
      <c r="C2781" s="7" t="s">
        <v>7</v>
      </c>
      <c r="D2781" s="7" t="s">
        <v>8180</v>
      </c>
      <c r="E2781" s="7" t="s">
        <v>21</v>
      </c>
      <c r="F2781" s="7" t="s">
        <v>4190</v>
      </c>
      <c r="G2781" s="25"/>
      <c r="H2781" s="1"/>
      <c r="I2781" s="5"/>
      <c r="J2781" s="5"/>
      <c r="K2781" s="1"/>
      <c r="L2781" s="5"/>
      <c r="M2781" s="5"/>
      <c r="N2781" s="26"/>
      <c r="O2781" s="1"/>
      <c r="P2781" s="1">
        <f>1000*57.485446</f>
        <v>57485.446000000004</v>
      </c>
      <c r="Q2781" s="1"/>
      <c r="R2781" s="1"/>
      <c r="S2781" s="1"/>
      <c r="T2781" s="1"/>
      <c r="U2781" s="1"/>
      <c r="V2781" s="1"/>
      <c r="W2781" s="1">
        <f>1000*8.07167648720639</f>
        <v>8071.6764872063904</v>
      </c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37">
        <f>BQ2781+BP2781+BO2781+BN2781+BM2781+BG2781+BF2781+BC2781+AY2781+AS2781+AM2781+AL2781+AK2781+AF2781+AE2781+AD2781+AC2781+AB2781+BK2781+BL2781+AA2781+Z2781+Y2781+X2781+V2781+U2781+T2781+S2781+R2781+Q2781+P2781+O2781+N2781+M2781+L2781+K2781+J2781+I2781+H2781+G2781+AX2781+W2781</f>
        <v>65557.12248720639</v>
      </c>
    </row>
    <row r="2782" spans="1:70" hidden="1">
      <c r="A2782" s="6" t="s">
        <v>4433</v>
      </c>
      <c r="B2782" s="6" t="s">
        <v>4434</v>
      </c>
      <c r="C2782" s="6" t="s">
        <v>151</v>
      </c>
      <c r="D2782" s="6"/>
      <c r="E2782" s="6" t="s">
        <v>152</v>
      </c>
      <c r="F2782" s="6" t="s">
        <v>4190</v>
      </c>
      <c r="G2782" s="6"/>
      <c r="H2782" s="1"/>
      <c r="I2782" s="5"/>
      <c r="J2782" s="5"/>
      <c r="K2782" s="1"/>
      <c r="L2782" s="5"/>
      <c r="M2782" s="5"/>
      <c r="N2782" s="26"/>
      <c r="O2782" s="1"/>
      <c r="P2782" s="1"/>
      <c r="Q2782" s="1"/>
      <c r="R2782" s="1"/>
      <c r="S2782" s="1"/>
      <c r="T2782" s="1"/>
      <c r="U2782" s="1"/>
      <c r="V2782" s="5"/>
      <c r="W2782" s="5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37" t="e">
        <f>BQ2782+BP2782+BO2782+BN2782+BM2782+#REF!+#REF!+BG2782+BF2782+#REF!+BC2782+#REF!+#REF!+AY2782+#REF!+#REF!+#REF!+#REF!+AS2782+#REF!+#REF!+#REF!+#REF!+AM2782+AK2782+#REF!+#REF!+#REF!+AF2782+AD2782+AC2782+AB2782+BL2782+AA2782+Z2782+Y2782+X2782+U2782+T2782+S2782+R2782+Q2782+P2782+O2782+N2782+M2782+L2782+K2782+J2782+I2782+H2782</f>
        <v>#REF!</v>
      </c>
    </row>
    <row r="2783" spans="1:70" hidden="1">
      <c r="A2783" s="6" t="s">
        <v>6921</v>
      </c>
      <c r="B2783" s="6" t="s">
        <v>7993</v>
      </c>
      <c r="C2783" s="6" t="s">
        <v>151</v>
      </c>
      <c r="D2783" s="6"/>
      <c r="E2783" s="6" t="s">
        <v>8186</v>
      </c>
      <c r="F2783" s="6" t="s">
        <v>4190</v>
      </c>
      <c r="G2783" s="6"/>
      <c r="H2783" s="1"/>
      <c r="I2783" s="5"/>
      <c r="J2783" s="5"/>
      <c r="K2783" s="1"/>
      <c r="L2783" s="5"/>
      <c r="M2783" s="5"/>
      <c r="N2783" s="26"/>
      <c r="O2783" s="1"/>
      <c r="P2783" s="1"/>
      <c r="Q2783" s="1"/>
      <c r="R2783" s="1"/>
      <c r="S2783" s="1"/>
      <c r="T2783" s="1"/>
      <c r="U2783" s="1"/>
      <c r="V2783" s="5"/>
      <c r="W2783" s="5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37" t="e">
        <f>BQ2783+BP2783+BO2783+BN2783+BM2783+#REF!+#REF!+BG2783+BF2783+#REF!+BC2783+#REF!+#REF!+AY2783+#REF!+#REF!+#REF!+#REF!+AS2783+#REF!+#REF!+#REF!+#REF!+AM2783+AK2783+#REF!+#REF!+#REF!+AF2783+AD2783+AC2783+AB2783+BL2783+AA2783+Z2783+Y2783+X2783+U2783+T2783+S2783+R2783+Q2783+P2783+O2783+N2783+M2783+L2783+K2783+J2783+I2783+H2783</f>
        <v>#REF!</v>
      </c>
    </row>
    <row r="2784" spans="1:70" hidden="1">
      <c r="A2784" s="6" t="s">
        <v>4435</v>
      </c>
      <c r="B2784" s="6" t="s">
        <v>4436</v>
      </c>
      <c r="C2784" s="6" t="s">
        <v>151</v>
      </c>
      <c r="D2784" s="6"/>
      <c r="E2784" s="6" t="s">
        <v>152</v>
      </c>
      <c r="F2784" s="6" t="s">
        <v>4190</v>
      </c>
      <c r="G2784" s="6"/>
      <c r="H2784" s="1"/>
      <c r="I2784" s="5"/>
      <c r="J2784" s="5"/>
      <c r="K2784" s="1"/>
      <c r="L2784" s="5"/>
      <c r="M2784" s="5"/>
      <c r="N2784" s="26"/>
      <c r="O2784" s="1"/>
      <c r="P2784" s="1"/>
      <c r="Q2784" s="1"/>
      <c r="R2784" s="1"/>
      <c r="S2784" s="1"/>
      <c r="T2784" s="1"/>
      <c r="U2784" s="1"/>
      <c r="V2784" s="5"/>
      <c r="W2784" s="5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37" t="e">
        <f>BQ2784+BP2784+BO2784+BN2784+BM2784+#REF!+#REF!+BG2784+BF2784+#REF!+BC2784+#REF!+#REF!+AY2784+#REF!+#REF!+#REF!+#REF!+AS2784+#REF!+#REF!+#REF!+#REF!+AM2784+AK2784+#REF!+#REF!+#REF!+AF2784+AD2784+AC2784+AB2784+BL2784+AA2784+Z2784+Y2784+X2784+U2784+T2784+S2784+R2784+Q2784+P2784+O2784+N2784+M2784+L2784+K2784+J2784+I2784+H2784</f>
        <v>#REF!</v>
      </c>
    </row>
    <row r="2785" spans="1:70">
      <c r="A2785" s="7" t="s">
        <v>4245</v>
      </c>
      <c r="B2785" s="7" t="s">
        <v>4246</v>
      </c>
      <c r="C2785" s="7" t="s">
        <v>7</v>
      </c>
      <c r="D2785" s="7" t="s">
        <v>8180</v>
      </c>
      <c r="E2785" s="7" t="s">
        <v>21</v>
      </c>
      <c r="F2785" s="7" t="s">
        <v>4190</v>
      </c>
      <c r="G2785" s="25"/>
      <c r="H2785" s="1"/>
      <c r="I2785" s="5"/>
      <c r="J2785" s="5"/>
      <c r="K2785" s="1"/>
      <c r="L2785" s="5"/>
      <c r="M2785" s="5"/>
      <c r="N2785" s="26"/>
      <c r="O2785" s="1"/>
      <c r="P2785" s="1">
        <f>1000*20.25664</f>
        <v>20256.64</v>
      </c>
      <c r="Q2785" s="1"/>
      <c r="R2785" s="1"/>
      <c r="S2785" s="1"/>
      <c r="T2785" s="1"/>
      <c r="U2785" s="1"/>
      <c r="V2785" s="1"/>
      <c r="W2785" s="1">
        <f>1000*10.7622353162752</f>
        <v>10762.235316275201</v>
      </c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37">
        <f>BQ2785+BP2785+BO2785+BN2785+BM2785+BG2785+BF2785+BC2785+AY2785+AS2785+AM2785+AL2785+AK2785+AF2785+AE2785+AD2785+AC2785+AB2785+BK2785+BL2785+AA2785+Z2785+Y2785+X2785+V2785+U2785+T2785+S2785+R2785+Q2785+P2785+O2785+N2785+M2785+L2785+K2785+J2785+I2785+H2785+G2785+AX2785+W2785</f>
        <v>31018.8753162752</v>
      </c>
    </row>
    <row r="2786" spans="1:70" hidden="1">
      <c r="A2786" s="6" t="s">
        <v>4247</v>
      </c>
      <c r="B2786" s="6" t="s">
        <v>4248</v>
      </c>
      <c r="C2786" s="6" t="s">
        <v>7</v>
      </c>
      <c r="D2786" s="6" t="s">
        <v>8180</v>
      </c>
      <c r="E2786" s="6" t="s">
        <v>21</v>
      </c>
      <c r="F2786" s="6" t="s">
        <v>4190</v>
      </c>
      <c r="G2786" s="6"/>
      <c r="H2786" s="1"/>
      <c r="I2786" s="5"/>
      <c r="J2786" s="5"/>
      <c r="K2786" s="1"/>
      <c r="L2786" s="5"/>
      <c r="M2786" s="5"/>
      <c r="N2786" s="26"/>
      <c r="O2786" s="1"/>
      <c r="P2786" s="1"/>
      <c r="Q2786" s="1"/>
      <c r="R2786" s="1"/>
      <c r="S2786" s="1"/>
      <c r="T2786" s="1"/>
      <c r="U2786" s="1"/>
      <c r="V2786" s="5"/>
      <c r="W2786" s="5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37" t="e">
        <f>BQ2786+BP2786+BO2786+BN2786+BM2786+#REF!+#REF!+BG2786+BF2786+#REF!+BC2786+#REF!+#REF!+AY2786+#REF!+#REF!+#REF!+#REF!+AS2786+#REF!+#REF!+#REF!+#REF!+AM2786+AK2786+#REF!+#REF!+#REF!+AF2786+AD2786+AC2786+AB2786+BL2786+AA2786+Z2786+Y2786+X2786+U2786+T2786+S2786+R2786+Q2786+P2786+O2786+N2786+M2786+L2786+K2786+J2786+I2786+H2786</f>
        <v>#REF!</v>
      </c>
    </row>
    <row r="2787" spans="1:70" hidden="1">
      <c r="A2787" s="6" t="s">
        <v>4437</v>
      </c>
      <c r="B2787" s="6" t="s">
        <v>4438</v>
      </c>
      <c r="C2787" s="6" t="s">
        <v>151</v>
      </c>
      <c r="D2787" s="6"/>
      <c r="E2787" s="6" t="s">
        <v>152</v>
      </c>
      <c r="F2787" s="6" t="s">
        <v>4190</v>
      </c>
      <c r="G2787" s="6"/>
      <c r="H2787" s="1"/>
      <c r="I2787" s="5"/>
      <c r="J2787" s="5"/>
      <c r="K2787" s="1"/>
      <c r="L2787" s="5"/>
      <c r="M2787" s="5"/>
      <c r="N2787" s="26"/>
      <c r="O2787" s="1"/>
      <c r="P2787" s="1"/>
      <c r="Q2787" s="1"/>
      <c r="R2787" s="1"/>
      <c r="S2787" s="1"/>
      <c r="T2787" s="1"/>
      <c r="U2787" s="1"/>
      <c r="V2787" s="5"/>
      <c r="W2787" s="5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37" t="e">
        <f>BQ2787+BP2787+BO2787+BN2787+BM2787+#REF!+#REF!+BG2787+BF2787+#REF!+BC2787+#REF!+#REF!+AY2787+#REF!+#REF!+#REF!+#REF!+AS2787+#REF!+#REF!+#REF!+#REF!+AM2787+AK2787+#REF!+#REF!+#REF!+AF2787+AD2787+AC2787+AB2787+BL2787+AA2787+Z2787+Y2787+X2787+U2787+T2787+S2787+R2787+Q2787+P2787+O2787+N2787+M2787+L2787+K2787+J2787+I2787+H2787</f>
        <v>#REF!</v>
      </c>
    </row>
    <row r="2788" spans="1:70" hidden="1">
      <c r="A2788" s="6" t="s">
        <v>4439</v>
      </c>
      <c r="B2788" s="6" t="s">
        <v>4440</v>
      </c>
      <c r="C2788" s="6" t="s">
        <v>151</v>
      </c>
      <c r="D2788" s="6"/>
      <c r="E2788" s="6" t="s">
        <v>152</v>
      </c>
      <c r="F2788" s="6" t="s">
        <v>4190</v>
      </c>
      <c r="G2788" s="6"/>
      <c r="H2788" s="1"/>
      <c r="I2788" s="5"/>
      <c r="J2788" s="5"/>
      <c r="K2788" s="1"/>
      <c r="L2788" s="5"/>
      <c r="M2788" s="5"/>
      <c r="N2788" s="26"/>
      <c r="O2788" s="1"/>
      <c r="P2788" s="1"/>
      <c r="Q2788" s="1"/>
      <c r="R2788" s="1"/>
      <c r="S2788" s="1"/>
      <c r="T2788" s="1"/>
      <c r="U2788" s="1"/>
      <c r="V2788" s="5"/>
      <c r="W2788" s="5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37" t="e">
        <f>BQ2788+BP2788+BO2788+BN2788+BM2788+#REF!+#REF!+BG2788+BF2788+#REF!+BC2788+#REF!+#REF!+AY2788+#REF!+#REF!+#REF!+#REF!+AS2788+#REF!+#REF!+#REF!+#REF!+AM2788+AK2788+#REF!+#REF!+#REF!+AF2788+AD2788+AC2788+AB2788+BL2788+AA2788+Z2788+Y2788+X2788+U2788+T2788+S2788+R2788+Q2788+P2788+O2788+N2788+M2788+L2788+K2788+J2788+I2788+H2788</f>
        <v>#REF!</v>
      </c>
    </row>
    <row r="2789" spans="1:70" hidden="1">
      <c r="A2789" s="6" t="s">
        <v>4441</v>
      </c>
      <c r="B2789" s="6" t="s">
        <v>4442</v>
      </c>
      <c r="C2789" s="6" t="s">
        <v>151</v>
      </c>
      <c r="D2789" s="6"/>
      <c r="E2789" s="6" t="s">
        <v>152</v>
      </c>
      <c r="F2789" s="6" t="s">
        <v>4190</v>
      </c>
      <c r="G2789" s="6"/>
      <c r="H2789" s="1"/>
      <c r="I2789" s="5"/>
      <c r="J2789" s="5"/>
      <c r="K2789" s="1"/>
      <c r="L2789" s="5"/>
      <c r="M2789" s="5"/>
      <c r="N2789" s="26"/>
      <c r="O2789" s="1"/>
      <c r="P2789" s="1"/>
      <c r="Q2789" s="1"/>
      <c r="R2789" s="1"/>
      <c r="S2789" s="1"/>
      <c r="T2789" s="1"/>
      <c r="U2789" s="1"/>
      <c r="V2789" s="5"/>
      <c r="W2789" s="5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37" t="e">
        <f>BQ2789+BP2789+BO2789+BN2789+BM2789+#REF!+#REF!+BG2789+BF2789+#REF!+BC2789+#REF!+#REF!+AY2789+#REF!+#REF!+#REF!+#REF!+AS2789+#REF!+#REF!+#REF!+#REF!+AM2789+AK2789+#REF!+#REF!+#REF!+AF2789+AD2789+AC2789+AB2789+BL2789+AA2789+Z2789+Y2789+X2789+U2789+T2789+S2789+R2789+Q2789+P2789+O2789+N2789+M2789+L2789+K2789+J2789+I2789+H2789</f>
        <v>#REF!</v>
      </c>
    </row>
    <row r="2790" spans="1:70" hidden="1">
      <c r="A2790" s="6" t="s">
        <v>4249</v>
      </c>
      <c r="B2790" s="6" t="s">
        <v>4250</v>
      </c>
      <c r="C2790" s="6" t="s">
        <v>7</v>
      </c>
      <c r="D2790" s="6" t="s">
        <v>18</v>
      </c>
      <c r="E2790" s="6" t="s">
        <v>13</v>
      </c>
      <c r="F2790" s="6" t="s">
        <v>4190</v>
      </c>
      <c r="G2790" s="6"/>
      <c r="H2790" s="1"/>
      <c r="I2790" s="5"/>
      <c r="J2790" s="5"/>
      <c r="K2790" s="1"/>
      <c r="L2790" s="5"/>
      <c r="M2790" s="5"/>
      <c r="N2790" s="26"/>
      <c r="O2790" s="1"/>
      <c r="P2790" s="1"/>
      <c r="Q2790" s="1"/>
      <c r="R2790" s="1"/>
      <c r="S2790" s="1"/>
      <c r="T2790" s="1"/>
      <c r="U2790" s="1"/>
      <c r="V2790" s="5"/>
      <c r="W2790" s="5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37" t="e">
        <f>BQ2790+BP2790+BO2790+BN2790+BM2790+#REF!+#REF!+BG2790+BF2790+#REF!+BC2790+#REF!+#REF!+AY2790+#REF!+#REF!+#REF!+#REF!+AS2790+#REF!+#REF!+#REF!+#REF!+AM2790+AK2790+#REF!+#REF!+#REF!+AF2790+AD2790+AC2790+AB2790+BL2790+AA2790+Z2790+Y2790+X2790+U2790+T2790+S2790+R2790+Q2790+P2790+O2790+N2790+M2790+L2790+K2790+J2790+I2790+H2790</f>
        <v>#REF!</v>
      </c>
    </row>
    <row r="2791" spans="1:70">
      <c r="A2791" s="6" t="s">
        <v>4251</v>
      </c>
      <c r="B2791" s="6" t="s">
        <v>4252</v>
      </c>
      <c r="C2791" s="6" t="s">
        <v>7</v>
      </c>
      <c r="D2791" s="6" t="s">
        <v>8180</v>
      </c>
      <c r="E2791" s="6" t="s">
        <v>21</v>
      </c>
      <c r="F2791" s="6" t="s">
        <v>4190</v>
      </c>
      <c r="G2791" s="6"/>
      <c r="H2791" s="1"/>
      <c r="I2791" s="5"/>
      <c r="J2791" s="5"/>
      <c r="K2791" s="1"/>
      <c r="L2791" s="5"/>
      <c r="M2791" s="5"/>
      <c r="N2791" s="26"/>
      <c r="O2791" s="1"/>
      <c r="P2791" s="1">
        <f>1000*20.55661</f>
        <v>20556.61</v>
      </c>
      <c r="Q2791" s="1"/>
      <c r="R2791" s="1"/>
      <c r="S2791" s="1"/>
      <c r="T2791" s="1"/>
      <c r="U2791" s="1"/>
      <c r="V2791" s="5"/>
      <c r="W2791" s="5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37">
        <f>BQ2791+BP2791+BO2791+BN2791+BM2791+BG2791+BF2791+BC2791+AY2791+AS2791+AM2791+AL2791+AK2791+AF2791+AE2791+AD2791+AC2791+AB2791+BK2791+BL2791+AA2791+Z2791+Y2791+X2791+V2791+U2791+T2791+S2791+R2791+Q2791+P2791+O2791+N2791+M2791+L2791+K2791+J2791+I2791+H2791+G2791+AX2791+W2791</f>
        <v>20556.61</v>
      </c>
    </row>
    <row r="2792" spans="1:70" hidden="1">
      <c r="A2792" s="6" t="s">
        <v>4253</v>
      </c>
      <c r="B2792" s="6" t="s">
        <v>4254</v>
      </c>
      <c r="C2792" s="6" t="s">
        <v>7</v>
      </c>
      <c r="D2792" s="6" t="s">
        <v>8180</v>
      </c>
      <c r="E2792" s="6" t="s">
        <v>21</v>
      </c>
      <c r="F2792" s="6" t="s">
        <v>4190</v>
      </c>
      <c r="G2792" s="6"/>
      <c r="H2792" s="1"/>
      <c r="I2792" s="5"/>
      <c r="J2792" s="5"/>
      <c r="K2792" s="1"/>
      <c r="L2792" s="5"/>
      <c r="M2792" s="5"/>
      <c r="N2792" s="26"/>
      <c r="O2792" s="1"/>
      <c r="P2792" s="1"/>
      <c r="Q2792" s="1"/>
      <c r="R2792" s="1"/>
      <c r="S2792" s="1"/>
      <c r="T2792" s="1"/>
      <c r="U2792" s="1"/>
      <c r="V2792" s="5"/>
      <c r="W2792" s="5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37" t="e">
        <f>BQ2792+BP2792+BO2792+BN2792+BM2792+#REF!+#REF!+BG2792+BF2792+#REF!+BC2792+#REF!+#REF!+AY2792+#REF!+#REF!+#REF!+#REF!+AS2792+#REF!+#REF!+#REF!+#REF!+AM2792+AK2792+#REF!+#REF!+#REF!+AF2792+AD2792+AC2792+AB2792+BL2792+AA2792+Z2792+Y2792+X2792+U2792+T2792+S2792+R2792+Q2792+P2792+O2792+N2792+M2792+L2792+K2792+J2792+I2792+H2792</f>
        <v>#REF!</v>
      </c>
    </row>
    <row r="2793" spans="1:70" hidden="1">
      <c r="A2793" s="7" t="s">
        <v>4255</v>
      </c>
      <c r="B2793" s="7" t="s">
        <v>4256</v>
      </c>
      <c r="C2793" s="7" t="s">
        <v>7</v>
      </c>
      <c r="D2793" s="7" t="s">
        <v>8180</v>
      </c>
      <c r="E2793" s="7" t="s">
        <v>21</v>
      </c>
      <c r="F2793" s="7" t="s">
        <v>4190</v>
      </c>
      <c r="G2793" s="25"/>
      <c r="H2793" s="1"/>
      <c r="I2793" s="5"/>
      <c r="J2793" s="5"/>
      <c r="K2793" s="1"/>
      <c r="L2793" s="5"/>
      <c r="M2793" s="5"/>
      <c r="N2793" s="26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37">
        <f>BQ2793+BP2793+BO2793+BN2793+BM2793+BG2793+BF2793+BC2793+AY2793+AS2793+AM2793+AL2793+AK2793+AF2793+AE2793+AD2793+AC2793+AB2793+++BK2793+BL2793+AA2793+Z2793+Y2793+X2793+V2793+U2793+T2793+S2793+R2793+Q2793+P2793+O2793+N2793+M2793+L2793+K2793+J2793+I2793+H2793+G2793</f>
        <v>0</v>
      </c>
    </row>
    <row r="2794" spans="1:70" hidden="1">
      <c r="A2794" s="6" t="s">
        <v>4257</v>
      </c>
      <c r="B2794" s="6" t="s">
        <v>4258</v>
      </c>
      <c r="C2794" s="6" t="s">
        <v>7</v>
      </c>
      <c r="D2794" s="6" t="s">
        <v>18</v>
      </c>
      <c r="E2794" s="6" t="s">
        <v>21</v>
      </c>
      <c r="F2794" s="6" t="s">
        <v>4190</v>
      </c>
      <c r="G2794" s="6"/>
      <c r="H2794" s="1"/>
      <c r="I2794" s="5"/>
      <c r="J2794" s="5"/>
      <c r="K2794" s="1"/>
      <c r="L2794" s="5"/>
      <c r="M2794" s="5"/>
      <c r="N2794" s="26"/>
      <c r="O2794" s="1"/>
      <c r="P2794" s="1"/>
      <c r="Q2794" s="1"/>
      <c r="R2794" s="1"/>
      <c r="S2794" s="1"/>
      <c r="T2794" s="1"/>
      <c r="U2794" s="1"/>
      <c r="V2794" s="5"/>
      <c r="W2794" s="5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37" t="e">
        <f>BQ2794+BP2794+BO2794+BN2794+BM2794+#REF!+#REF!+BG2794+BF2794+#REF!+BC2794+#REF!+#REF!+AY2794+#REF!+#REF!+#REF!+#REF!+AS2794+#REF!+#REF!+#REF!+#REF!+AM2794+AK2794+#REF!+#REF!+#REF!+AF2794+AD2794+AC2794+AB2794+BL2794+AA2794+Z2794+Y2794+X2794+U2794+T2794+S2794+R2794+Q2794+P2794+O2794+N2794+M2794+L2794+K2794+J2794+I2794+H2794</f>
        <v>#REF!</v>
      </c>
    </row>
    <row r="2795" spans="1:70" hidden="1">
      <c r="A2795" s="6" t="s">
        <v>4259</v>
      </c>
      <c r="B2795" s="6" t="s">
        <v>4260</v>
      </c>
      <c r="C2795" s="6" t="s">
        <v>7</v>
      </c>
      <c r="D2795" s="6" t="s">
        <v>18</v>
      </c>
      <c r="E2795" s="6" t="s">
        <v>21</v>
      </c>
      <c r="F2795" s="6" t="s">
        <v>4190</v>
      </c>
      <c r="G2795" s="6"/>
      <c r="H2795" s="1"/>
      <c r="I2795" s="5"/>
      <c r="J2795" s="5"/>
      <c r="K2795" s="1"/>
      <c r="L2795" s="5"/>
      <c r="M2795" s="5"/>
      <c r="N2795" s="26"/>
      <c r="O2795" s="1"/>
      <c r="P2795" s="1"/>
      <c r="Q2795" s="1"/>
      <c r="R2795" s="1"/>
      <c r="S2795" s="1"/>
      <c r="T2795" s="1"/>
      <c r="U2795" s="1"/>
      <c r="V2795" s="5"/>
      <c r="W2795" s="5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37" t="e">
        <f>BQ2795+BP2795+BO2795+BN2795+BM2795+#REF!+#REF!+BG2795+BF2795+#REF!+BC2795+#REF!+#REF!+AY2795+#REF!+#REF!+#REF!+#REF!+AS2795+#REF!+#REF!+#REF!+#REF!+AM2795+AK2795+#REF!+#REF!+#REF!+AF2795+AD2795+AC2795+AB2795+BL2795+AA2795+Z2795+Y2795+X2795+U2795+T2795+S2795+R2795+Q2795+P2795+O2795+N2795+M2795+L2795+K2795+J2795+I2795+H2795</f>
        <v>#REF!</v>
      </c>
    </row>
    <row r="2796" spans="1:70" hidden="1">
      <c r="A2796" s="6" t="s">
        <v>4261</v>
      </c>
      <c r="B2796" s="6" t="s">
        <v>4262</v>
      </c>
      <c r="C2796" s="6" t="s">
        <v>7</v>
      </c>
      <c r="D2796" s="6" t="s">
        <v>18</v>
      </c>
      <c r="E2796" s="6" t="s">
        <v>13</v>
      </c>
      <c r="F2796" s="6" t="s">
        <v>4190</v>
      </c>
      <c r="G2796" s="6"/>
      <c r="H2796" s="1"/>
      <c r="I2796" s="5"/>
      <c r="J2796" s="5"/>
      <c r="K2796" s="1"/>
      <c r="L2796" s="5"/>
      <c r="M2796" s="5"/>
      <c r="N2796" s="26"/>
      <c r="O2796" s="1"/>
      <c r="P2796" s="1"/>
      <c r="Q2796" s="1"/>
      <c r="R2796" s="1"/>
      <c r="S2796" s="1"/>
      <c r="T2796" s="1"/>
      <c r="U2796" s="1"/>
      <c r="V2796" s="5"/>
      <c r="W2796" s="5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37" t="e">
        <f>BQ2796+BP2796+BO2796+BN2796+BM2796+#REF!+#REF!+BG2796+BF2796+#REF!+BC2796+#REF!+#REF!+AY2796+#REF!+#REF!+#REF!+#REF!+AS2796+#REF!+#REF!+#REF!+#REF!+AM2796+AK2796+#REF!+#REF!+#REF!+AF2796+AD2796+AC2796+AB2796+BL2796+AA2796+Z2796+Y2796+X2796+U2796+T2796+S2796+R2796+Q2796+P2796+O2796+N2796+M2796+L2796+K2796+J2796+I2796+H2796</f>
        <v>#REF!</v>
      </c>
    </row>
    <row r="2797" spans="1:70" hidden="1">
      <c r="A2797" s="6" t="s">
        <v>4263</v>
      </c>
      <c r="B2797" s="6" t="s">
        <v>4264</v>
      </c>
      <c r="C2797" s="6" t="s">
        <v>7</v>
      </c>
      <c r="D2797" s="6" t="s">
        <v>18</v>
      </c>
      <c r="E2797" s="6" t="s">
        <v>13</v>
      </c>
      <c r="F2797" s="6" t="s">
        <v>4190</v>
      </c>
      <c r="G2797" s="6"/>
      <c r="H2797" s="1"/>
      <c r="I2797" s="5"/>
      <c r="J2797" s="5"/>
      <c r="K2797" s="1"/>
      <c r="L2797" s="5"/>
      <c r="M2797" s="5"/>
      <c r="N2797" s="26"/>
      <c r="O2797" s="1"/>
      <c r="P2797" s="1"/>
      <c r="Q2797" s="1"/>
      <c r="R2797" s="1"/>
      <c r="S2797" s="1"/>
      <c r="T2797" s="1"/>
      <c r="U2797" s="1"/>
      <c r="V2797" s="5"/>
      <c r="W2797" s="5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37" t="e">
        <f>BQ2797+BP2797+BO2797+BN2797+BM2797+#REF!+#REF!+BG2797+BF2797+#REF!+BC2797+#REF!+#REF!+AY2797+#REF!+#REF!+#REF!+#REF!+AS2797+#REF!+#REF!+#REF!+#REF!+AM2797+AK2797+#REF!+#REF!+#REF!+AF2797+AD2797+AC2797+AB2797+BL2797+AA2797+Z2797+Y2797+X2797+U2797+T2797+S2797+R2797+Q2797+P2797+O2797+N2797+M2797+L2797+K2797+J2797+I2797+H2797</f>
        <v>#REF!</v>
      </c>
    </row>
    <row r="2798" spans="1:70" hidden="1">
      <c r="A2798" s="6" t="s">
        <v>6922</v>
      </c>
      <c r="B2798" s="6" t="s">
        <v>7994</v>
      </c>
      <c r="C2798" s="6" t="s">
        <v>151</v>
      </c>
      <c r="D2798" s="6"/>
      <c r="E2798" s="6" t="s">
        <v>8186</v>
      </c>
      <c r="F2798" s="6" t="s">
        <v>4190</v>
      </c>
      <c r="G2798" s="6"/>
      <c r="H2798" s="1"/>
      <c r="I2798" s="5"/>
      <c r="J2798" s="5"/>
      <c r="K2798" s="1"/>
      <c r="L2798" s="5"/>
      <c r="M2798" s="5"/>
      <c r="N2798" s="26"/>
      <c r="O2798" s="1"/>
      <c r="P2798" s="1"/>
      <c r="Q2798" s="1"/>
      <c r="R2798" s="1"/>
      <c r="S2798" s="1"/>
      <c r="T2798" s="1"/>
      <c r="U2798" s="1"/>
      <c r="V2798" s="5"/>
      <c r="W2798" s="5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37" t="e">
        <f>BQ2798+BP2798+BO2798+BN2798+BM2798+#REF!+#REF!+BG2798+BF2798+#REF!+BC2798+#REF!+#REF!+AY2798+#REF!+#REF!+#REF!+#REF!+AS2798+#REF!+#REF!+#REF!+#REF!+AM2798+AK2798+#REF!+#REF!+#REF!+AF2798+AD2798+AC2798+AB2798+BL2798+AA2798+Z2798+Y2798+X2798+U2798+T2798+S2798+R2798+Q2798+P2798+O2798+N2798+M2798+L2798+K2798+J2798+I2798+H2798</f>
        <v>#REF!</v>
      </c>
    </row>
    <row r="2799" spans="1:70">
      <c r="A2799" s="7" t="s">
        <v>4265</v>
      </c>
      <c r="B2799" s="7" t="s">
        <v>4266</v>
      </c>
      <c r="C2799" s="7" t="s">
        <v>7</v>
      </c>
      <c r="D2799" s="7" t="s">
        <v>8180</v>
      </c>
      <c r="E2799" s="7" t="s">
        <v>21</v>
      </c>
      <c r="F2799" s="7" t="s">
        <v>4190</v>
      </c>
      <c r="G2799" s="25"/>
      <c r="H2799" s="1"/>
      <c r="I2799" s="5"/>
      <c r="J2799" s="5"/>
      <c r="K2799" s="1"/>
      <c r="L2799" s="5"/>
      <c r="M2799" s="5"/>
      <c r="N2799" s="26"/>
      <c r="O2799" s="1"/>
      <c r="P2799" s="1">
        <f>1000*0.05283</f>
        <v>52.830000000000005</v>
      </c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37">
        <f>BQ2799+BP2799+BO2799+BN2799+BM2799+BG2799+BF2799+BC2799+AY2799+AS2799+AM2799+AL2799+AK2799+AF2799+AE2799+AD2799+AC2799+AB2799+BK2799+BL2799+AA2799+Z2799+Y2799+X2799+V2799+U2799+T2799+S2799+R2799+Q2799+P2799+O2799+N2799+M2799+L2799+K2799+J2799+I2799+H2799+G2799+AX2799+W2799</f>
        <v>52.830000000000005</v>
      </c>
    </row>
    <row r="2800" spans="1:70" hidden="1">
      <c r="A2800" s="6" t="s">
        <v>4267</v>
      </c>
      <c r="B2800" s="6" t="s">
        <v>4268</v>
      </c>
      <c r="C2800" s="6" t="s">
        <v>7</v>
      </c>
      <c r="D2800" s="6" t="s">
        <v>18</v>
      </c>
      <c r="E2800" s="6" t="s">
        <v>21</v>
      </c>
      <c r="F2800" s="6" t="s">
        <v>4190</v>
      </c>
      <c r="G2800" s="6"/>
      <c r="H2800" s="1"/>
      <c r="I2800" s="5"/>
      <c r="J2800" s="5"/>
      <c r="K2800" s="1"/>
      <c r="L2800" s="5"/>
      <c r="M2800" s="5"/>
      <c r="N2800" s="26"/>
      <c r="O2800" s="1"/>
      <c r="P2800" s="1"/>
      <c r="Q2800" s="1"/>
      <c r="R2800" s="1"/>
      <c r="S2800" s="1"/>
      <c r="T2800" s="1"/>
      <c r="U2800" s="1"/>
      <c r="V2800" s="5"/>
      <c r="W2800" s="5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37" t="e">
        <f>BQ2800+BP2800+BO2800+BN2800+BM2800+#REF!+#REF!+BG2800+BF2800+#REF!+BC2800+#REF!+#REF!+AY2800+#REF!+#REF!+#REF!+#REF!+AS2800+#REF!+#REF!+#REF!+#REF!+AM2800+AK2800+#REF!+#REF!+#REF!+AF2800+AD2800+AC2800+AB2800+BL2800+AA2800+Z2800+Y2800+X2800+U2800+T2800+S2800+R2800+Q2800+P2800+O2800+N2800+M2800+L2800+K2800+J2800+I2800+H2800</f>
        <v>#REF!</v>
      </c>
    </row>
    <row r="2801" spans="1:70" hidden="1">
      <c r="A2801" s="6" t="s">
        <v>4443</v>
      </c>
      <c r="B2801" s="6" t="s">
        <v>7995</v>
      </c>
      <c r="C2801" s="6" t="s">
        <v>151</v>
      </c>
      <c r="D2801" s="6"/>
      <c r="E2801" s="6" t="s">
        <v>152</v>
      </c>
      <c r="F2801" s="6" t="s">
        <v>4190</v>
      </c>
      <c r="G2801" s="6"/>
      <c r="H2801" s="1"/>
      <c r="I2801" s="5"/>
      <c r="J2801" s="5"/>
      <c r="K2801" s="1"/>
      <c r="L2801" s="5"/>
      <c r="M2801" s="5"/>
      <c r="N2801" s="26"/>
      <c r="O2801" s="1"/>
      <c r="P2801" s="1"/>
      <c r="Q2801" s="1"/>
      <c r="R2801" s="1"/>
      <c r="S2801" s="1"/>
      <c r="T2801" s="1"/>
      <c r="U2801" s="1"/>
      <c r="V2801" s="5"/>
      <c r="W2801" s="5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37" t="e">
        <f>BQ2801+BP2801+BO2801+BN2801+BM2801+#REF!+#REF!+BG2801+BF2801+#REF!+BC2801+#REF!+#REF!+AY2801+#REF!+#REF!+#REF!+#REF!+AS2801+#REF!+#REF!+#REF!+#REF!+AM2801+AK2801+#REF!+#REF!+#REF!+AF2801+AD2801+AC2801+AB2801+BL2801+AA2801+Z2801+Y2801+X2801+U2801+T2801+S2801+R2801+Q2801+P2801+O2801+N2801+M2801+L2801+K2801+J2801+I2801+H2801</f>
        <v>#REF!</v>
      </c>
    </row>
    <row r="2802" spans="1:70" hidden="1">
      <c r="A2802" s="6" t="s">
        <v>4444</v>
      </c>
      <c r="B2802" s="6" t="s">
        <v>7996</v>
      </c>
      <c r="C2802" s="6" t="s">
        <v>151</v>
      </c>
      <c r="D2802" s="6"/>
      <c r="E2802" s="6" t="s">
        <v>152</v>
      </c>
      <c r="F2802" s="6" t="s">
        <v>4190</v>
      </c>
      <c r="G2802" s="6"/>
      <c r="H2802" s="1"/>
      <c r="I2802" s="5"/>
      <c r="J2802" s="5"/>
      <c r="K2802" s="1"/>
      <c r="L2802" s="5"/>
      <c r="M2802" s="5"/>
      <c r="N2802" s="26"/>
      <c r="O2802" s="1"/>
      <c r="P2802" s="1"/>
      <c r="Q2802" s="1"/>
      <c r="R2802" s="1"/>
      <c r="S2802" s="1"/>
      <c r="T2802" s="1"/>
      <c r="U2802" s="1"/>
      <c r="V2802" s="5"/>
      <c r="W2802" s="5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37" t="e">
        <f>BQ2802+BP2802+BO2802+BN2802+BM2802+#REF!+#REF!+BG2802+BF2802+#REF!+BC2802+#REF!+#REF!+AY2802+#REF!+#REF!+#REF!+#REF!+AS2802+#REF!+#REF!+#REF!+#REF!+AM2802+AK2802+#REF!+#REF!+#REF!+AF2802+AD2802+AC2802+AB2802+BL2802+AA2802+Z2802+Y2802+X2802+U2802+T2802+S2802+R2802+Q2802+P2802+O2802+N2802+M2802+L2802+K2802+J2802+I2802+H2802</f>
        <v>#REF!</v>
      </c>
    </row>
    <row r="2803" spans="1:70" hidden="1">
      <c r="A2803" s="6" t="s">
        <v>4269</v>
      </c>
      <c r="B2803" s="6" t="s">
        <v>4270</v>
      </c>
      <c r="C2803" s="6" t="s">
        <v>7</v>
      </c>
      <c r="D2803" s="6" t="s">
        <v>18</v>
      </c>
      <c r="E2803" s="6" t="s">
        <v>13</v>
      </c>
      <c r="F2803" s="6" t="s">
        <v>4190</v>
      </c>
      <c r="G2803" s="6"/>
      <c r="H2803" s="1"/>
      <c r="I2803" s="5"/>
      <c r="J2803" s="5"/>
      <c r="K2803" s="1"/>
      <c r="L2803" s="5"/>
      <c r="M2803" s="5"/>
      <c r="N2803" s="26"/>
      <c r="O2803" s="1"/>
      <c r="P2803" s="1"/>
      <c r="Q2803" s="1"/>
      <c r="R2803" s="1"/>
      <c r="S2803" s="1"/>
      <c r="T2803" s="1"/>
      <c r="U2803" s="1"/>
      <c r="V2803" s="5"/>
      <c r="W2803" s="5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37" t="e">
        <f>BQ2803+BP2803+BO2803+BN2803+BM2803+#REF!+#REF!+BG2803+BF2803+#REF!+BC2803+#REF!+#REF!+AY2803+#REF!+#REF!+#REF!+#REF!+AS2803+#REF!+#REF!+#REF!+#REF!+AM2803+AK2803+#REF!+#REF!+#REF!+AF2803+AD2803+AC2803+AB2803+BL2803+AA2803+Z2803+Y2803+X2803+U2803+T2803+S2803+R2803+Q2803+P2803+O2803+N2803+M2803+L2803+K2803+J2803+I2803+H2803</f>
        <v>#REF!</v>
      </c>
    </row>
    <row r="2804" spans="1:70" hidden="1">
      <c r="A2804" s="6" t="s">
        <v>4271</v>
      </c>
      <c r="B2804" s="6" t="s">
        <v>4272</v>
      </c>
      <c r="C2804" s="6" t="s">
        <v>7</v>
      </c>
      <c r="D2804" s="6" t="s">
        <v>18</v>
      </c>
      <c r="E2804" s="6" t="s">
        <v>13</v>
      </c>
      <c r="F2804" s="6" t="s">
        <v>4190</v>
      </c>
      <c r="G2804" s="6"/>
      <c r="H2804" s="1"/>
      <c r="I2804" s="5"/>
      <c r="J2804" s="5"/>
      <c r="K2804" s="1"/>
      <c r="L2804" s="5"/>
      <c r="M2804" s="5"/>
      <c r="N2804" s="26"/>
      <c r="O2804" s="1"/>
      <c r="P2804" s="1"/>
      <c r="Q2804" s="1"/>
      <c r="R2804" s="1"/>
      <c r="S2804" s="1"/>
      <c r="T2804" s="1"/>
      <c r="U2804" s="1"/>
      <c r="V2804" s="5"/>
      <c r="W2804" s="5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37" t="e">
        <f>BQ2804+BP2804+BO2804+BN2804+BM2804+#REF!+#REF!+BG2804+BF2804+#REF!+BC2804+#REF!+#REF!+AY2804+#REF!+#REF!+#REF!+#REF!+AS2804+#REF!+#REF!+#REF!+#REF!+AM2804+AK2804+#REF!+#REF!+#REF!+AF2804+AD2804+AC2804+AB2804+BL2804+AA2804+Z2804+Y2804+X2804+U2804+T2804+S2804+R2804+Q2804+P2804+O2804+N2804+M2804+L2804+K2804+J2804+I2804+H2804</f>
        <v>#REF!</v>
      </c>
    </row>
    <row r="2805" spans="1:70" hidden="1">
      <c r="A2805" s="6" t="s">
        <v>4273</v>
      </c>
      <c r="B2805" s="6" t="s">
        <v>4274</v>
      </c>
      <c r="C2805" s="6" t="s">
        <v>7</v>
      </c>
      <c r="D2805" s="6" t="s">
        <v>18</v>
      </c>
      <c r="E2805" s="6" t="s">
        <v>21</v>
      </c>
      <c r="F2805" s="6" t="s">
        <v>4190</v>
      </c>
      <c r="G2805" s="6"/>
      <c r="H2805" s="1"/>
      <c r="I2805" s="5"/>
      <c r="J2805" s="5"/>
      <c r="K2805" s="1"/>
      <c r="L2805" s="5"/>
      <c r="M2805" s="5"/>
      <c r="N2805" s="26"/>
      <c r="O2805" s="1"/>
      <c r="P2805" s="1"/>
      <c r="Q2805" s="1"/>
      <c r="R2805" s="1"/>
      <c r="S2805" s="1"/>
      <c r="T2805" s="1"/>
      <c r="U2805" s="1"/>
      <c r="V2805" s="5"/>
      <c r="W2805" s="5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37" t="e">
        <f>BQ2805+BP2805+BO2805+BN2805+BM2805+#REF!+#REF!+BG2805+BF2805+#REF!+BC2805+#REF!+#REF!+AY2805+#REF!+#REF!+#REF!+#REF!+AS2805+#REF!+#REF!+#REF!+#REF!+AM2805+AK2805+#REF!+#REF!+#REF!+AF2805+AD2805+AC2805+AB2805+BL2805+AA2805+Z2805+Y2805+X2805+U2805+T2805+S2805+R2805+Q2805+P2805+O2805+N2805+M2805+L2805+K2805+J2805+I2805+H2805</f>
        <v>#REF!</v>
      </c>
    </row>
    <row r="2806" spans="1:70" hidden="1">
      <c r="A2806" s="6" t="s">
        <v>4275</v>
      </c>
      <c r="B2806" s="6" t="s">
        <v>4276</v>
      </c>
      <c r="C2806" s="6" t="s">
        <v>7</v>
      </c>
      <c r="D2806" s="6" t="s">
        <v>18</v>
      </c>
      <c r="E2806" s="6" t="s">
        <v>13</v>
      </c>
      <c r="F2806" s="6" t="s">
        <v>4190</v>
      </c>
      <c r="G2806" s="6"/>
      <c r="H2806" s="1"/>
      <c r="I2806" s="5"/>
      <c r="J2806" s="5"/>
      <c r="K2806" s="1"/>
      <c r="L2806" s="5"/>
      <c r="M2806" s="5"/>
      <c r="N2806" s="26"/>
      <c r="O2806" s="1"/>
      <c r="P2806" s="1"/>
      <c r="Q2806" s="1"/>
      <c r="R2806" s="1"/>
      <c r="S2806" s="1"/>
      <c r="T2806" s="1"/>
      <c r="U2806" s="1"/>
      <c r="V2806" s="5"/>
      <c r="W2806" s="5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37" t="e">
        <f>BQ2806+BP2806+BO2806+BN2806+BM2806+#REF!+#REF!+BG2806+BF2806+#REF!+BC2806+#REF!+#REF!+AY2806+#REF!+#REF!+#REF!+#REF!+AS2806+#REF!+#REF!+#REF!+#REF!+AM2806+AK2806+#REF!+#REF!+#REF!+AF2806+AD2806+AC2806+AB2806+BL2806+AA2806+Z2806+Y2806+X2806+U2806+T2806+S2806+R2806+Q2806+P2806+O2806+N2806+M2806+L2806+K2806+J2806+I2806+H2806</f>
        <v>#REF!</v>
      </c>
    </row>
    <row r="2807" spans="1:70" hidden="1">
      <c r="A2807" s="6" t="s">
        <v>4445</v>
      </c>
      <c r="B2807" s="6" t="s">
        <v>4446</v>
      </c>
      <c r="C2807" s="6" t="s">
        <v>151</v>
      </c>
      <c r="D2807" s="6"/>
      <c r="E2807" s="6" t="s">
        <v>152</v>
      </c>
      <c r="F2807" s="6" t="s">
        <v>4190</v>
      </c>
      <c r="G2807" s="6"/>
      <c r="H2807" s="1"/>
      <c r="I2807" s="5"/>
      <c r="J2807" s="5"/>
      <c r="K2807" s="1"/>
      <c r="L2807" s="5"/>
      <c r="M2807" s="5"/>
      <c r="N2807" s="26"/>
      <c r="O2807" s="1"/>
      <c r="P2807" s="1"/>
      <c r="Q2807" s="1"/>
      <c r="R2807" s="1"/>
      <c r="S2807" s="1"/>
      <c r="T2807" s="1"/>
      <c r="U2807" s="1"/>
      <c r="V2807" s="5"/>
      <c r="W2807" s="5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37" t="e">
        <f>BQ2807+BP2807+BO2807+BN2807+BM2807+#REF!+#REF!+BG2807+BF2807+#REF!+BC2807+#REF!+#REF!+AY2807+#REF!+#REF!+#REF!+#REF!+AS2807+#REF!+#REF!+#REF!+#REF!+AM2807+AK2807+#REF!+#REF!+#REF!+AF2807+AD2807+AC2807+AB2807+BL2807+AA2807+Z2807+Y2807+X2807+U2807+T2807+S2807+R2807+Q2807+P2807+O2807+N2807+M2807+L2807+K2807+J2807+I2807+H2807</f>
        <v>#REF!</v>
      </c>
    </row>
    <row r="2808" spans="1:70" hidden="1">
      <c r="A2808" s="6" t="s">
        <v>4277</v>
      </c>
      <c r="B2808" s="6" t="s">
        <v>4278</v>
      </c>
      <c r="C2808" s="6" t="s">
        <v>7</v>
      </c>
      <c r="D2808" s="6" t="s">
        <v>18</v>
      </c>
      <c r="E2808" s="6" t="s">
        <v>13</v>
      </c>
      <c r="F2808" s="6" t="s">
        <v>4190</v>
      </c>
      <c r="G2808" s="6"/>
      <c r="H2808" s="1"/>
      <c r="I2808" s="5"/>
      <c r="J2808" s="5"/>
      <c r="K2808" s="1"/>
      <c r="L2808" s="5"/>
      <c r="M2808" s="5"/>
      <c r="N2808" s="26"/>
      <c r="O2808" s="1"/>
      <c r="P2808" s="1"/>
      <c r="Q2808" s="1"/>
      <c r="R2808" s="1"/>
      <c r="S2808" s="1"/>
      <c r="T2808" s="1"/>
      <c r="U2808" s="1"/>
      <c r="V2808" s="5"/>
      <c r="W2808" s="5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37" t="e">
        <f>BQ2808+BP2808+BO2808+BN2808+BM2808+#REF!+#REF!+BG2808+BF2808+#REF!+BC2808+#REF!+#REF!+AY2808+#REF!+#REF!+#REF!+#REF!+AS2808+#REF!+#REF!+#REF!+#REF!+AM2808+AK2808+#REF!+#REF!+#REF!+AF2808+AD2808+AC2808+AB2808+BL2808+AA2808+Z2808+Y2808+X2808+U2808+T2808+S2808+R2808+Q2808+P2808+O2808+N2808+M2808+L2808+K2808+J2808+I2808+H2808</f>
        <v>#REF!</v>
      </c>
    </row>
    <row r="2809" spans="1:70" hidden="1">
      <c r="A2809" s="6" t="s">
        <v>4447</v>
      </c>
      <c r="B2809" s="6" t="s">
        <v>4448</v>
      </c>
      <c r="C2809" s="6" t="s">
        <v>151</v>
      </c>
      <c r="D2809" s="6"/>
      <c r="E2809" s="6" t="s">
        <v>152</v>
      </c>
      <c r="F2809" s="6" t="s">
        <v>4190</v>
      </c>
      <c r="G2809" s="6"/>
      <c r="H2809" s="1"/>
      <c r="I2809" s="5"/>
      <c r="J2809" s="5"/>
      <c r="K2809" s="1"/>
      <c r="L2809" s="5"/>
      <c r="M2809" s="5"/>
      <c r="N2809" s="26"/>
      <c r="O2809" s="1"/>
      <c r="P2809" s="1"/>
      <c r="Q2809" s="1"/>
      <c r="R2809" s="1"/>
      <c r="S2809" s="1"/>
      <c r="T2809" s="1"/>
      <c r="U2809" s="1"/>
      <c r="V2809" s="5"/>
      <c r="W2809" s="5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37" t="e">
        <f>BQ2809+BP2809+BO2809+BN2809+BM2809+#REF!+#REF!+BG2809+BF2809+#REF!+BC2809+#REF!+#REF!+AY2809+#REF!+#REF!+#REF!+#REF!+AS2809+#REF!+#REF!+#REF!+#REF!+AM2809+AK2809+#REF!+#REF!+#REF!+AF2809+AD2809+AC2809+AB2809+BL2809+AA2809+Z2809+Y2809+X2809+U2809+T2809+S2809+R2809+Q2809+P2809+O2809+N2809+M2809+L2809+K2809+J2809+I2809+H2809</f>
        <v>#REF!</v>
      </c>
    </row>
    <row r="2810" spans="1:70" hidden="1">
      <c r="A2810" s="6" t="s">
        <v>6923</v>
      </c>
      <c r="B2810" s="6" t="s">
        <v>6924</v>
      </c>
      <c r="C2810" s="6" t="s">
        <v>151</v>
      </c>
      <c r="D2810" s="6"/>
      <c r="E2810" s="6" t="s">
        <v>8186</v>
      </c>
      <c r="F2810" s="6" t="s">
        <v>4190</v>
      </c>
      <c r="G2810" s="6"/>
      <c r="H2810" s="1"/>
      <c r="I2810" s="5"/>
      <c r="J2810" s="5"/>
      <c r="K2810" s="1"/>
      <c r="L2810" s="5"/>
      <c r="M2810" s="5"/>
      <c r="N2810" s="26"/>
      <c r="O2810" s="1"/>
      <c r="P2810" s="1"/>
      <c r="Q2810" s="1"/>
      <c r="R2810" s="1"/>
      <c r="S2810" s="1"/>
      <c r="T2810" s="1"/>
      <c r="U2810" s="1"/>
      <c r="V2810" s="5"/>
      <c r="W2810" s="5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37" t="e">
        <f>BQ2810+BP2810+BO2810+BN2810+BM2810+#REF!+#REF!+BG2810+BF2810+#REF!+BC2810+#REF!+#REF!+AY2810+#REF!+#REF!+#REF!+#REF!+AS2810+#REF!+#REF!+#REF!+#REF!+AM2810+AK2810+#REF!+#REF!+#REF!+AF2810+AD2810+AC2810+AB2810+BL2810+AA2810+Z2810+Y2810+X2810+U2810+T2810+S2810+R2810+Q2810+P2810+O2810+N2810+M2810+L2810+K2810+J2810+I2810+H2810</f>
        <v>#REF!</v>
      </c>
    </row>
    <row r="2811" spans="1:70" hidden="1">
      <c r="A2811" s="6" t="s">
        <v>4279</v>
      </c>
      <c r="B2811" s="6" t="s">
        <v>4280</v>
      </c>
      <c r="C2811" s="6" t="s">
        <v>7</v>
      </c>
      <c r="D2811" s="6" t="s">
        <v>18</v>
      </c>
      <c r="E2811" s="6" t="s">
        <v>13</v>
      </c>
      <c r="F2811" s="6" t="s">
        <v>4190</v>
      </c>
      <c r="G2811" s="6"/>
      <c r="H2811" s="1"/>
      <c r="I2811" s="5"/>
      <c r="J2811" s="5"/>
      <c r="K2811" s="1"/>
      <c r="L2811" s="5"/>
      <c r="M2811" s="5"/>
      <c r="N2811" s="26"/>
      <c r="O2811" s="1"/>
      <c r="P2811" s="1"/>
      <c r="Q2811" s="1"/>
      <c r="R2811" s="1"/>
      <c r="S2811" s="1"/>
      <c r="T2811" s="1"/>
      <c r="U2811" s="1"/>
      <c r="V2811" s="5"/>
      <c r="W2811" s="5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37" t="e">
        <f>BQ2811+BP2811+BO2811+BN2811+BM2811+#REF!+#REF!+BG2811+BF2811+#REF!+BC2811+#REF!+#REF!+AY2811+#REF!+#REF!+#REF!+#REF!+AS2811+#REF!+#REF!+#REF!+#REF!+AM2811+AK2811+#REF!+#REF!+#REF!+AF2811+AD2811+AC2811+AB2811+BL2811+AA2811+Z2811+Y2811+X2811+U2811+T2811+S2811+R2811+Q2811+P2811+O2811+N2811+M2811+L2811+K2811+J2811+I2811+H2811</f>
        <v>#REF!</v>
      </c>
    </row>
    <row r="2812" spans="1:70" hidden="1">
      <c r="A2812" s="6" t="s">
        <v>6925</v>
      </c>
      <c r="B2812" s="6" t="s">
        <v>7997</v>
      </c>
      <c r="C2812" s="6" t="s">
        <v>151</v>
      </c>
      <c r="D2812" s="6"/>
      <c r="E2812" s="6" t="s">
        <v>8186</v>
      </c>
      <c r="F2812" s="6" t="s">
        <v>4190</v>
      </c>
      <c r="G2812" s="6"/>
      <c r="H2812" s="1"/>
      <c r="I2812" s="5"/>
      <c r="J2812" s="5"/>
      <c r="K2812" s="1"/>
      <c r="L2812" s="5"/>
      <c r="M2812" s="5"/>
      <c r="N2812" s="26"/>
      <c r="O2812" s="1"/>
      <c r="P2812" s="1"/>
      <c r="Q2812" s="1"/>
      <c r="R2812" s="1"/>
      <c r="S2812" s="1"/>
      <c r="T2812" s="1"/>
      <c r="U2812" s="1"/>
      <c r="V2812" s="5"/>
      <c r="W2812" s="5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37" t="e">
        <f>BQ2812+BP2812+BO2812+BN2812+BM2812+#REF!+#REF!+BG2812+BF2812+#REF!+BC2812+#REF!+#REF!+AY2812+#REF!+#REF!+#REF!+#REF!+AS2812+#REF!+#REF!+#REF!+#REF!+AM2812+AK2812+#REF!+#REF!+#REF!+AF2812+AD2812+AC2812+AB2812+BL2812+AA2812+Z2812+Y2812+X2812+U2812+T2812+S2812+R2812+Q2812+P2812+O2812+N2812+M2812+L2812+K2812+J2812+I2812+H2812</f>
        <v>#REF!</v>
      </c>
    </row>
    <row r="2813" spans="1:70" hidden="1">
      <c r="A2813" s="6" t="s">
        <v>4281</v>
      </c>
      <c r="B2813" s="6" t="s">
        <v>4282</v>
      </c>
      <c r="C2813" s="6" t="s">
        <v>7</v>
      </c>
      <c r="D2813" s="6" t="s">
        <v>67</v>
      </c>
      <c r="E2813" s="6" t="s">
        <v>67</v>
      </c>
      <c r="F2813" s="6" t="s">
        <v>4190</v>
      </c>
      <c r="G2813" s="6"/>
      <c r="H2813" s="1"/>
      <c r="I2813" s="5"/>
      <c r="J2813" s="5"/>
      <c r="K2813" s="1"/>
      <c r="L2813" s="5"/>
      <c r="M2813" s="5"/>
      <c r="N2813" s="26"/>
      <c r="O2813" s="1"/>
      <c r="P2813" s="1"/>
      <c r="Q2813" s="1"/>
      <c r="R2813" s="1"/>
      <c r="S2813" s="1"/>
      <c r="T2813" s="1"/>
      <c r="U2813" s="1"/>
      <c r="V2813" s="5"/>
      <c r="W2813" s="5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37" t="e">
        <f>BQ2813+BP2813+BO2813+BN2813+BM2813+#REF!+#REF!+BG2813+BF2813+#REF!+BC2813+#REF!+#REF!+AY2813+#REF!+#REF!+#REF!+#REF!+AS2813+#REF!+#REF!+#REF!+#REF!+AM2813+AK2813+#REF!+#REF!+#REF!+AF2813+AD2813+AC2813+AB2813+BL2813+AA2813+Z2813+Y2813+X2813+U2813+T2813+S2813+R2813+Q2813+P2813+O2813+N2813+M2813+L2813+K2813+J2813+I2813+H2813</f>
        <v>#REF!</v>
      </c>
    </row>
    <row r="2814" spans="1:70" hidden="1">
      <c r="A2814" s="6" t="s">
        <v>4283</v>
      </c>
      <c r="B2814" s="6" t="s">
        <v>4284</v>
      </c>
      <c r="C2814" s="6" t="s">
        <v>7</v>
      </c>
      <c r="D2814" s="6" t="s">
        <v>67</v>
      </c>
      <c r="E2814" s="6" t="s">
        <v>67</v>
      </c>
      <c r="F2814" s="6" t="s">
        <v>4190</v>
      </c>
      <c r="G2814" s="6"/>
      <c r="H2814" s="1"/>
      <c r="I2814" s="5"/>
      <c r="J2814" s="5"/>
      <c r="K2814" s="1"/>
      <c r="L2814" s="5"/>
      <c r="M2814" s="5"/>
      <c r="N2814" s="26"/>
      <c r="O2814" s="1"/>
      <c r="P2814" s="1"/>
      <c r="Q2814" s="1"/>
      <c r="R2814" s="1"/>
      <c r="S2814" s="1"/>
      <c r="T2814" s="1"/>
      <c r="U2814" s="1"/>
      <c r="V2814" s="5"/>
      <c r="W2814" s="5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37" t="e">
        <f>BQ2814+BP2814+BO2814+BN2814+BM2814+#REF!+#REF!+BG2814+BF2814+#REF!+BC2814+#REF!+#REF!+AY2814+#REF!+#REF!+#REF!+#REF!+AS2814+#REF!+#REF!+#REF!+#REF!+AM2814+AK2814+#REF!+#REF!+#REF!+AF2814+AD2814+AC2814+AB2814+BL2814+AA2814+Z2814+Y2814+X2814+U2814+T2814+S2814+R2814+Q2814+P2814+O2814+N2814+M2814+L2814+K2814+J2814+I2814+H2814</f>
        <v>#REF!</v>
      </c>
    </row>
    <row r="2815" spans="1:70" hidden="1">
      <c r="A2815" s="6" t="s">
        <v>4285</v>
      </c>
      <c r="B2815" s="6" t="s">
        <v>4286</v>
      </c>
      <c r="C2815" s="6" t="s">
        <v>7</v>
      </c>
      <c r="D2815" s="6" t="s">
        <v>67</v>
      </c>
      <c r="E2815" s="6" t="s">
        <v>67</v>
      </c>
      <c r="F2815" s="6" t="s">
        <v>4190</v>
      </c>
      <c r="G2815" s="6"/>
      <c r="H2815" s="1"/>
      <c r="I2815" s="5"/>
      <c r="J2815" s="5"/>
      <c r="K2815" s="1"/>
      <c r="L2815" s="5"/>
      <c r="M2815" s="5"/>
      <c r="N2815" s="26"/>
      <c r="O2815" s="1"/>
      <c r="P2815" s="1"/>
      <c r="Q2815" s="1"/>
      <c r="R2815" s="1"/>
      <c r="S2815" s="1"/>
      <c r="T2815" s="1"/>
      <c r="U2815" s="1"/>
      <c r="V2815" s="5"/>
      <c r="W2815" s="5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37" t="e">
        <f>BQ2815+BP2815+BO2815+BN2815+BM2815+#REF!+#REF!+BG2815+BF2815+#REF!+BC2815+#REF!+#REF!+AY2815+#REF!+#REF!+#REF!+#REF!+AS2815+#REF!+#REF!+#REF!+#REF!+AM2815+AK2815+#REF!+#REF!+#REF!+AF2815+AD2815+AC2815+AB2815+BL2815+AA2815+Z2815+Y2815+X2815+U2815+T2815+S2815+R2815+Q2815+P2815+O2815+N2815+M2815+L2815+K2815+J2815+I2815+H2815</f>
        <v>#REF!</v>
      </c>
    </row>
    <row r="2816" spans="1:70" hidden="1">
      <c r="A2816" s="6" t="s">
        <v>4287</v>
      </c>
      <c r="B2816" s="6" t="s">
        <v>4288</v>
      </c>
      <c r="C2816" s="6" t="s">
        <v>7</v>
      </c>
      <c r="D2816" s="6" t="s">
        <v>67</v>
      </c>
      <c r="E2816" s="6" t="s">
        <v>67</v>
      </c>
      <c r="F2816" s="6" t="s">
        <v>4190</v>
      </c>
      <c r="G2816" s="6"/>
      <c r="H2816" s="1"/>
      <c r="I2816" s="5"/>
      <c r="J2816" s="5"/>
      <c r="K2816" s="1"/>
      <c r="L2816" s="5"/>
      <c r="M2816" s="5"/>
      <c r="N2816" s="26"/>
      <c r="O2816" s="1"/>
      <c r="P2816" s="1"/>
      <c r="Q2816" s="1"/>
      <c r="R2816" s="1"/>
      <c r="S2816" s="1"/>
      <c r="T2816" s="1"/>
      <c r="U2816" s="1"/>
      <c r="V2816" s="5"/>
      <c r="W2816" s="5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37" t="e">
        <f>BQ2816+BP2816+BO2816+BN2816+BM2816+#REF!+#REF!+BG2816+BF2816+#REF!+BC2816+#REF!+#REF!+AY2816+#REF!+#REF!+#REF!+#REF!+AS2816+#REF!+#REF!+#REF!+#REF!+AM2816+AK2816+#REF!+#REF!+#REF!+AF2816+AD2816+AC2816+AB2816+BL2816+AA2816+Z2816+Y2816+X2816+U2816+T2816+S2816+R2816+Q2816+P2816+O2816+N2816+M2816+L2816+K2816+J2816+I2816+H2816</f>
        <v>#REF!</v>
      </c>
    </row>
    <row r="2817" spans="1:70" hidden="1">
      <c r="A2817" s="6" t="s">
        <v>4289</v>
      </c>
      <c r="B2817" s="6" t="s">
        <v>4290</v>
      </c>
      <c r="C2817" s="6" t="s">
        <v>7</v>
      </c>
      <c r="D2817" s="6" t="s">
        <v>67</v>
      </c>
      <c r="E2817" s="6" t="s">
        <v>67</v>
      </c>
      <c r="F2817" s="6" t="s">
        <v>4190</v>
      </c>
      <c r="G2817" s="6"/>
      <c r="H2817" s="1"/>
      <c r="I2817" s="5"/>
      <c r="J2817" s="5"/>
      <c r="K2817" s="1"/>
      <c r="L2817" s="5"/>
      <c r="M2817" s="5"/>
      <c r="N2817" s="26"/>
      <c r="O2817" s="1"/>
      <c r="P2817" s="1"/>
      <c r="Q2817" s="1"/>
      <c r="R2817" s="1"/>
      <c r="S2817" s="1"/>
      <c r="T2817" s="1"/>
      <c r="U2817" s="1"/>
      <c r="V2817" s="5"/>
      <c r="W2817" s="5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37" t="e">
        <f>BQ2817+BP2817+BO2817+BN2817+BM2817+#REF!+#REF!+BG2817+BF2817+#REF!+BC2817+#REF!+#REF!+AY2817+#REF!+#REF!+#REF!+#REF!+AS2817+#REF!+#REF!+#REF!+#REF!+AM2817+AK2817+#REF!+#REF!+#REF!+AF2817+AD2817+AC2817+AB2817+BL2817+AA2817+Z2817+Y2817+X2817+U2817+T2817+S2817+R2817+Q2817+P2817+O2817+N2817+M2817+L2817+K2817+J2817+I2817+H2817</f>
        <v>#REF!</v>
      </c>
    </row>
    <row r="2818" spans="1:70" hidden="1">
      <c r="A2818" s="6" t="s">
        <v>4291</v>
      </c>
      <c r="B2818" s="6" t="s">
        <v>4292</v>
      </c>
      <c r="C2818" s="6" t="s">
        <v>7</v>
      </c>
      <c r="D2818" s="6" t="s">
        <v>67</v>
      </c>
      <c r="E2818" s="6" t="s">
        <v>67</v>
      </c>
      <c r="F2818" s="6" t="s">
        <v>4190</v>
      </c>
      <c r="G2818" s="6"/>
      <c r="H2818" s="1"/>
      <c r="I2818" s="5"/>
      <c r="J2818" s="5"/>
      <c r="K2818" s="1"/>
      <c r="L2818" s="5"/>
      <c r="M2818" s="5"/>
      <c r="N2818" s="26"/>
      <c r="O2818" s="1"/>
      <c r="P2818" s="1"/>
      <c r="Q2818" s="1"/>
      <c r="R2818" s="1"/>
      <c r="S2818" s="1"/>
      <c r="T2818" s="1"/>
      <c r="U2818" s="1"/>
      <c r="V2818" s="5"/>
      <c r="W2818" s="5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37" t="e">
        <f>BQ2818+BP2818+BO2818+BN2818+BM2818+#REF!+#REF!+BG2818+BF2818+#REF!+BC2818+#REF!+#REF!+AY2818+#REF!+#REF!+#REF!+#REF!+AS2818+#REF!+#REF!+#REF!+#REF!+AM2818+AK2818+#REF!+#REF!+#REF!+AF2818+AD2818+AC2818+AB2818+BL2818+AA2818+Z2818+Y2818+X2818+U2818+T2818+S2818+R2818+Q2818+P2818+O2818+N2818+M2818+L2818+K2818+J2818+I2818+H2818</f>
        <v>#REF!</v>
      </c>
    </row>
    <row r="2819" spans="1:70" hidden="1">
      <c r="A2819" s="6" t="s">
        <v>4293</v>
      </c>
      <c r="B2819" s="6" t="s">
        <v>4294</v>
      </c>
      <c r="C2819" s="6" t="s">
        <v>7</v>
      </c>
      <c r="D2819" s="6" t="s">
        <v>67</v>
      </c>
      <c r="E2819" s="6" t="s">
        <v>67</v>
      </c>
      <c r="F2819" s="6" t="s">
        <v>4190</v>
      </c>
      <c r="G2819" s="6"/>
      <c r="H2819" s="1"/>
      <c r="I2819" s="5"/>
      <c r="J2819" s="5"/>
      <c r="K2819" s="1"/>
      <c r="L2819" s="5"/>
      <c r="M2819" s="5"/>
      <c r="N2819" s="26"/>
      <c r="O2819" s="1"/>
      <c r="P2819" s="1"/>
      <c r="Q2819" s="1"/>
      <c r="R2819" s="1"/>
      <c r="S2819" s="1"/>
      <c r="T2819" s="1"/>
      <c r="U2819" s="1"/>
      <c r="V2819" s="5"/>
      <c r="W2819" s="5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37" t="e">
        <f>BQ2819+BP2819+BO2819+BN2819+BM2819+#REF!+#REF!+BG2819+BF2819+#REF!+BC2819+#REF!+#REF!+AY2819+#REF!+#REF!+#REF!+#REF!+AS2819+#REF!+#REF!+#REF!+#REF!+AM2819+AK2819+#REF!+#REF!+#REF!+AF2819+AD2819+AC2819+AB2819+BL2819+AA2819+Z2819+Y2819+X2819+U2819+T2819+S2819+R2819+Q2819+P2819+O2819+N2819+M2819+L2819+K2819+J2819+I2819+H2819</f>
        <v>#REF!</v>
      </c>
    </row>
    <row r="2820" spans="1:70" hidden="1">
      <c r="A2820" s="6" t="s">
        <v>4295</v>
      </c>
      <c r="B2820" s="6" t="s">
        <v>4296</v>
      </c>
      <c r="C2820" s="6" t="s">
        <v>7</v>
      </c>
      <c r="D2820" s="6" t="s">
        <v>67</v>
      </c>
      <c r="E2820" s="6" t="s">
        <v>67</v>
      </c>
      <c r="F2820" s="6" t="s">
        <v>4190</v>
      </c>
      <c r="G2820" s="6"/>
      <c r="H2820" s="1"/>
      <c r="I2820" s="5"/>
      <c r="J2820" s="5"/>
      <c r="K2820" s="1"/>
      <c r="L2820" s="5"/>
      <c r="M2820" s="5"/>
      <c r="N2820" s="26"/>
      <c r="O2820" s="1"/>
      <c r="P2820" s="1"/>
      <c r="Q2820" s="1"/>
      <c r="R2820" s="1"/>
      <c r="S2820" s="1"/>
      <c r="T2820" s="1"/>
      <c r="U2820" s="1"/>
      <c r="V2820" s="5"/>
      <c r="W2820" s="5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37" t="e">
        <f>BQ2820+BP2820+BO2820+BN2820+BM2820+#REF!+#REF!+BG2820+BF2820+#REF!+BC2820+#REF!+#REF!+AY2820+#REF!+#REF!+#REF!+#REF!+AS2820+#REF!+#REF!+#REF!+#REF!+AM2820+AK2820+#REF!+#REF!+#REF!+AF2820+AD2820+AC2820+AB2820+BL2820+AA2820+Z2820+Y2820+X2820+U2820+T2820+S2820+R2820+Q2820+P2820+O2820+N2820+M2820+L2820+K2820+J2820+I2820+H2820</f>
        <v>#REF!</v>
      </c>
    </row>
    <row r="2821" spans="1:70" hidden="1">
      <c r="A2821" s="6" t="s">
        <v>4297</v>
      </c>
      <c r="B2821" s="6" t="s">
        <v>4298</v>
      </c>
      <c r="C2821" s="6" t="s">
        <v>7</v>
      </c>
      <c r="D2821" s="6" t="s">
        <v>67</v>
      </c>
      <c r="E2821" s="6" t="s">
        <v>67</v>
      </c>
      <c r="F2821" s="6" t="s">
        <v>4190</v>
      </c>
      <c r="G2821" s="6"/>
      <c r="H2821" s="1"/>
      <c r="I2821" s="5"/>
      <c r="J2821" s="5"/>
      <c r="K2821" s="1"/>
      <c r="L2821" s="5"/>
      <c r="M2821" s="5"/>
      <c r="N2821" s="26"/>
      <c r="O2821" s="1"/>
      <c r="P2821" s="1"/>
      <c r="Q2821" s="1"/>
      <c r="R2821" s="1"/>
      <c r="S2821" s="1"/>
      <c r="T2821" s="1"/>
      <c r="U2821" s="1"/>
      <c r="V2821" s="5"/>
      <c r="W2821" s="5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37" t="e">
        <f>BQ2821+BP2821+BO2821+BN2821+BM2821+#REF!+#REF!+BG2821+BF2821+#REF!+BC2821+#REF!+#REF!+AY2821+#REF!+#REF!+#REF!+#REF!+AS2821+#REF!+#REF!+#REF!+#REF!+AM2821+AK2821+#REF!+#REF!+#REF!+AF2821+AD2821+AC2821+AB2821+BL2821+AA2821+Z2821+Y2821+X2821+U2821+T2821+S2821+R2821+Q2821+P2821+O2821+N2821+M2821+L2821+K2821+J2821+I2821+H2821</f>
        <v>#REF!</v>
      </c>
    </row>
    <row r="2822" spans="1:70" hidden="1">
      <c r="A2822" s="6" t="s">
        <v>4299</v>
      </c>
      <c r="B2822" s="6" t="s">
        <v>4300</v>
      </c>
      <c r="C2822" s="6" t="s">
        <v>7</v>
      </c>
      <c r="D2822" s="6" t="s">
        <v>67</v>
      </c>
      <c r="E2822" s="6" t="s">
        <v>67</v>
      </c>
      <c r="F2822" s="6" t="s">
        <v>4190</v>
      </c>
      <c r="G2822" s="6"/>
      <c r="H2822" s="1"/>
      <c r="I2822" s="5"/>
      <c r="J2822" s="5"/>
      <c r="K2822" s="1"/>
      <c r="L2822" s="5"/>
      <c r="M2822" s="5"/>
      <c r="N2822" s="26"/>
      <c r="O2822" s="1"/>
      <c r="P2822" s="1"/>
      <c r="Q2822" s="1"/>
      <c r="R2822" s="1"/>
      <c r="S2822" s="1"/>
      <c r="T2822" s="1"/>
      <c r="U2822" s="1"/>
      <c r="V2822" s="5"/>
      <c r="W2822" s="5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37" t="e">
        <f>BQ2822+BP2822+BO2822+BN2822+BM2822+#REF!+#REF!+BG2822+BF2822+#REF!+BC2822+#REF!+#REF!+AY2822+#REF!+#REF!+#REF!+#REF!+AS2822+#REF!+#REF!+#REF!+#REF!+AM2822+AK2822+#REF!+#REF!+#REF!+AF2822+AD2822+AC2822+AB2822+BL2822+AA2822+Z2822+Y2822+X2822+U2822+T2822+S2822+R2822+Q2822+P2822+O2822+N2822+M2822+L2822+K2822+J2822+I2822+H2822</f>
        <v>#REF!</v>
      </c>
    </row>
    <row r="2823" spans="1:70" hidden="1">
      <c r="A2823" s="6" t="s">
        <v>4301</v>
      </c>
      <c r="B2823" s="6" t="s">
        <v>4302</v>
      </c>
      <c r="C2823" s="6" t="s">
        <v>7</v>
      </c>
      <c r="D2823" s="6" t="s">
        <v>67</v>
      </c>
      <c r="E2823" s="6" t="s">
        <v>67</v>
      </c>
      <c r="F2823" s="6" t="s">
        <v>4190</v>
      </c>
      <c r="G2823" s="6"/>
      <c r="H2823" s="1"/>
      <c r="I2823" s="5"/>
      <c r="J2823" s="5"/>
      <c r="K2823" s="1"/>
      <c r="L2823" s="5"/>
      <c r="M2823" s="5"/>
      <c r="N2823" s="26"/>
      <c r="O2823" s="1"/>
      <c r="P2823" s="1"/>
      <c r="Q2823" s="1"/>
      <c r="R2823" s="1"/>
      <c r="S2823" s="1"/>
      <c r="T2823" s="1"/>
      <c r="U2823" s="1"/>
      <c r="V2823" s="5"/>
      <c r="W2823" s="5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37" t="e">
        <f>BQ2823+BP2823+BO2823+BN2823+BM2823+#REF!+#REF!+BG2823+BF2823+#REF!+BC2823+#REF!+#REF!+AY2823+#REF!+#REF!+#REF!+#REF!+AS2823+#REF!+#REF!+#REF!+#REF!+AM2823+AK2823+#REF!+#REF!+#REF!+AF2823+AD2823+AC2823+AB2823+BL2823+AA2823+Z2823+Y2823+X2823+U2823+T2823+S2823+R2823+Q2823+P2823+O2823+N2823+M2823+L2823+K2823+J2823+I2823+H2823</f>
        <v>#REF!</v>
      </c>
    </row>
    <row r="2824" spans="1:70" hidden="1">
      <c r="A2824" s="6" t="s">
        <v>4449</v>
      </c>
      <c r="B2824" s="6" t="s">
        <v>4450</v>
      </c>
      <c r="C2824" s="6" t="s">
        <v>151</v>
      </c>
      <c r="D2824" s="6"/>
      <c r="E2824" s="6" t="s">
        <v>152</v>
      </c>
      <c r="F2824" s="6" t="s">
        <v>4190</v>
      </c>
      <c r="G2824" s="6"/>
      <c r="H2824" s="1"/>
      <c r="I2824" s="5"/>
      <c r="J2824" s="5"/>
      <c r="K2824" s="1"/>
      <c r="L2824" s="5"/>
      <c r="M2824" s="5"/>
      <c r="N2824" s="26"/>
      <c r="O2824" s="1"/>
      <c r="P2824" s="1"/>
      <c r="Q2824" s="1"/>
      <c r="R2824" s="1"/>
      <c r="S2824" s="1"/>
      <c r="T2824" s="1"/>
      <c r="U2824" s="1"/>
      <c r="V2824" s="5"/>
      <c r="W2824" s="5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37" t="e">
        <f>BQ2824+BP2824+BO2824+BN2824+BM2824+#REF!+#REF!+BG2824+BF2824+#REF!+BC2824+#REF!+#REF!+AY2824+#REF!+#REF!+#REF!+#REF!+AS2824+#REF!+#REF!+#REF!+#REF!+AM2824+AK2824+#REF!+#REF!+#REF!+AF2824+AD2824+AC2824+AB2824+BL2824+AA2824+Z2824+Y2824+X2824+U2824+T2824+S2824+R2824+Q2824+P2824+O2824+N2824+M2824+L2824+K2824+J2824+I2824+H2824</f>
        <v>#REF!</v>
      </c>
    </row>
    <row r="2825" spans="1:70" hidden="1">
      <c r="A2825" s="6" t="s">
        <v>4451</v>
      </c>
      <c r="B2825" s="6" t="s">
        <v>4452</v>
      </c>
      <c r="C2825" s="6" t="s">
        <v>151</v>
      </c>
      <c r="D2825" s="6"/>
      <c r="E2825" s="6" t="s">
        <v>152</v>
      </c>
      <c r="F2825" s="6" t="s">
        <v>4190</v>
      </c>
      <c r="G2825" s="6"/>
      <c r="H2825" s="1"/>
      <c r="I2825" s="5"/>
      <c r="J2825" s="5"/>
      <c r="K2825" s="1"/>
      <c r="L2825" s="5"/>
      <c r="M2825" s="5"/>
      <c r="N2825" s="26"/>
      <c r="O2825" s="1"/>
      <c r="P2825" s="1"/>
      <c r="Q2825" s="1"/>
      <c r="R2825" s="1"/>
      <c r="S2825" s="1"/>
      <c r="T2825" s="1"/>
      <c r="U2825" s="1"/>
      <c r="V2825" s="5"/>
      <c r="W2825" s="5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37" t="e">
        <f>BQ2825+BP2825+BO2825+BN2825+BM2825+#REF!+#REF!+BG2825+BF2825+#REF!+BC2825+#REF!+#REF!+AY2825+#REF!+#REF!+#REF!+#REF!+AS2825+#REF!+#REF!+#REF!+#REF!+AM2825+AK2825+#REF!+#REF!+#REF!+AF2825+AD2825+AC2825+AB2825+BL2825+AA2825+Z2825+Y2825+X2825+U2825+T2825+S2825+R2825+Q2825+P2825+O2825+N2825+M2825+L2825+K2825+J2825+I2825+H2825</f>
        <v>#REF!</v>
      </c>
    </row>
    <row r="2826" spans="1:70" hidden="1">
      <c r="A2826" s="6" t="s">
        <v>6926</v>
      </c>
      <c r="B2826" s="6" t="s">
        <v>7993</v>
      </c>
      <c r="C2826" s="6" t="s">
        <v>151</v>
      </c>
      <c r="D2826" s="6"/>
      <c r="E2826" s="6" t="s">
        <v>8186</v>
      </c>
      <c r="F2826" s="6" t="s">
        <v>4190</v>
      </c>
      <c r="G2826" s="6"/>
      <c r="H2826" s="1"/>
      <c r="I2826" s="5"/>
      <c r="J2826" s="5"/>
      <c r="K2826" s="1"/>
      <c r="L2826" s="5"/>
      <c r="M2826" s="5"/>
      <c r="N2826" s="26"/>
      <c r="O2826" s="1"/>
      <c r="P2826" s="1"/>
      <c r="Q2826" s="1"/>
      <c r="R2826" s="1"/>
      <c r="S2826" s="1"/>
      <c r="T2826" s="1"/>
      <c r="U2826" s="1"/>
      <c r="V2826" s="5"/>
      <c r="W2826" s="5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37" t="e">
        <f>BQ2826+BP2826+BO2826+BN2826+BM2826+#REF!+#REF!+BG2826+BF2826+#REF!+BC2826+#REF!+#REF!+AY2826+#REF!+#REF!+#REF!+#REF!+AS2826+#REF!+#REF!+#REF!+#REF!+AM2826+AK2826+#REF!+#REF!+#REF!+AF2826+AD2826+AC2826+AB2826+BL2826+AA2826+Z2826+Y2826+X2826+U2826+T2826+S2826+R2826+Q2826+P2826+O2826+N2826+M2826+L2826+K2826+J2826+I2826+H2826</f>
        <v>#REF!</v>
      </c>
    </row>
    <row r="2827" spans="1:70" hidden="1">
      <c r="A2827" s="6" t="s">
        <v>4453</v>
      </c>
      <c r="B2827" s="6" t="s">
        <v>4454</v>
      </c>
      <c r="C2827" s="6" t="s">
        <v>151</v>
      </c>
      <c r="D2827" s="6"/>
      <c r="E2827" s="6" t="s">
        <v>152</v>
      </c>
      <c r="F2827" s="6" t="s">
        <v>4190</v>
      </c>
      <c r="G2827" s="6"/>
      <c r="H2827" s="1"/>
      <c r="I2827" s="5"/>
      <c r="J2827" s="5"/>
      <c r="K2827" s="1"/>
      <c r="L2827" s="5"/>
      <c r="M2827" s="5"/>
      <c r="N2827" s="26"/>
      <c r="O2827" s="1"/>
      <c r="P2827" s="1"/>
      <c r="Q2827" s="1"/>
      <c r="R2827" s="1"/>
      <c r="S2827" s="1"/>
      <c r="T2827" s="1"/>
      <c r="U2827" s="1"/>
      <c r="V2827" s="5"/>
      <c r="W2827" s="5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37" t="e">
        <f>BQ2827+BP2827+BO2827+BN2827+BM2827+#REF!+#REF!+BG2827+BF2827+#REF!+BC2827+#REF!+#REF!+AY2827+#REF!+#REF!+#REF!+#REF!+AS2827+#REF!+#REF!+#REF!+#REF!+AM2827+AK2827+#REF!+#REF!+#REF!+AF2827+AD2827+AC2827+AB2827+BL2827+AA2827+Z2827+Y2827+X2827+U2827+T2827+S2827+R2827+Q2827+P2827+O2827+N2827+M2827+L2827+K2827+J2827+I2827+H2827</f>
        <v>#REF!</v>
      </c>
    </row>
    <row r="2828" spans="1:70" hidden="1">
      <c r="A2828" s="6" t="s">
        <v>6927</v>
      </c>
      <c r="B2828" s="6" t="s">
        <v>6928</v>
      </c>
      <c r="C2828" s="6" t="s">
        <v>151</v>
      </c>
      <c r="D2828" s="6"/>
      <c r="E2828" s="6" t="s">
        <v>8186</v>
      </c>
      <c r="F2828" s="6" t="s">
        <v>4190</v>
      </c>
      <c r="G2828" s="6"/>
      <c r="H2828" s="1"/>
      <c r="I2828" s="5"/>
      <c r="J2828" s="5"/>
      <c r="K2828" s="1"/>
      <c r="L2828" s="5"/>
      <c r="M2828" s="5"/>
      <c r="N2828" s="26"/>
      <c r="O2828" s="1"/>
      <c r="P2828" s="1"/>
      <c r="Q2828" s="1"/>
      <c r="R2828" s="1"/>
      <c r="S2828" s="1"/>
      <c r="T2828" s="1"/>
      <c r="U2828" s="1"/>
      <c r="V2828" s="5"/>
      <c r="W2828" s="5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37" t="e">
        <f>BQ2828+BP2828+BO2828+BN2828+BM2828+#REF!+#REF!+BG2828+BF2828+#REF!+BC2828+#REF!+#REF!+AY2828+#REF!+#REF!+#REF!+#REF!+AS2828+#REF!+#REF!+#REF!+#REF!+AM2828+AK2828+#REF!+#REF!+#REF!+AF2828+AD2828+AC2828+AB2828+BL2828+AA2828+Z2828+Y2828+X2828+U2828+T2828+S2828+R2828+Q2828+P2828+O2828+N2828+M2828+L2828+K2828+J2828+I2828+H2828</f>
        <v>#REF!</v>
      </c>
    </row>
    <row r="2829" spans="1:70" hidden="1">
      <c r="A2829" s="6" t="s">
        <v>4455</v>
      </c>
      <c r="B2829" s="6" t="s">
        <v>7998</v>
      </c>
      <c r="C2829" s="6" t="s">
        <v>151</v>
      </c>
      <c r="D2829" s="6"/>
      <c r="E2829" s="6" t="s">
        <v>152</v>
      </c>
      <c r="F2829" s="6" t="s">
        <v>4190</v>
      </c>
      <c r="G2829" s="6"/>
      <c r="H2829" s="1"/>
      <c r="I2829" s="5"/>
      <c r="J2829" s="5"/>
      <c r="K2829" s="1"/>
      <c r="L2829" s="5"/>
      <c r="M2829" s="5"/>
      <c r="N2829" s="26"/>
      <c r="O2829" s="1"/>
      <c r="P2829" s="1"/>
      <c r="Q2829" s="1"/>
      <c r="R2829" s="1"/>
      <c r="S2829" s="1"/>
      <c r="T2829" s="1"/>
      <c r="U2829" s="1"/>
      <c r="V2829" s="5"/>
      <c r="W2829" s="5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37" t="e">
        <f>BQ2829+BP2829+BO2829+BN2829+BM2829+#REF!+#REF!+BG2829+BF2829+#REF!+BC2829+#REF!+#REF!+AY2829+#REF!+#REF!+#REF!+#REF!+AS2829+#REF!+#REF!+#REF!+#REF!+AM2829+AK2829+#REF!+#REF!+#REF!+AF2829+AD2829+AC2829+AB2829+BL2829+AA2829+Z2829+Y2829+X2829+U2829+T2829+S2829+R2829+Q2829+P2829+O2829+N2829+M2829+L2829+K2829+J2829+I2829+H2829</f>
        <v>#REF!</v>
      </c>
    </row>
    <row r="2830" spans="1:70" hidden="1">
      <c r="A2830" s="6" t="s">
        <v>4456</v>
      </c>
      <c r="B2830" s="6" t="s">
        <v>7999</v>
      </c>
      <c r="C2830" s="6" t="s">
        <v>151</v>
      </c>
      <c r="D2830" s="6"/>
      <c r="E2830" s="6" t="s">
        <v>152</v>
      </c>
      <c r="F2830" s="6" t="s">
        <v>4190</v>
      </c>
      <c r="G2830" s="6"/>
      <c r="H2830" s="1"/>
      <c r="I2830" s="5"/>
      <c r="J2830" s="5"/>
      <c r="K2830" s="1"/>
      <c r="L2830" s="5"/>
      <c r="M2830" s="5"/>
      <c r="N2830" s="26"/>
      <c r="O2830" s="1"/>
      <c r="P2830" s="1"/>
      <c r="Q2830" s="1"/>
      <c r="R2830" s="1"/>
      <c r="S2830" s="1"/>
      <c r="T2830" s="1"/>
      <c r="U2830" s="1"/>
      <c r="V2830" s="5"/>
      <c r="W2830" s="5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37" t="e">
        <f>BQ2830+BP2830+BO2830+BN2830+BM2830+#REF!+#REF!+BG2830+BF2830+#REF!+BC2830+#REF!+#REF!+AY2830+#REF!+#REF!+#REF!+#REF!+AS2830+#REF!+#REF!+#REF!+#REF!+AM2830+AK2830+#REF!+#REF!+#REF!+AF2830+AD2830+AC2830+AB2830+BL2830+AA2830+Z2830+Y2830+X2830+U2830+T2830+S2830+R2830+Q2830+P2830+O2830+N2830+M2830+L2830+K2830+J2830+I2830+H2830</f>
        <v>#REF!</v>
      </c>
    </row>
    <row r="2831" spans="1:70" hidden="1">
      <c r="A2831" s="6" t="s">
        <v>4303</v>
      </c>
      <c r="B2831" s="6" t="s">
        <v>4304</v>
      </c>
      <c r="C2831" s="6" t="s">
        <v>7</v>
      </c>
      <c r="D2831" s="6" t="s">
        <v>67</v>
      </c>
      <c r="E2831" s="6" t="s">
        <v>67</v>
      </c>
      <c r="F2831" s="6" t="s">
        <v>4190</v>
      </c>
      <c r="G2831" s="6"/>
      <c r="H2831" s="1"/>
      <c r="I2831" s="5"/>
      <c r="J2831" s="5"/>
      <c r="K2831" s="1"/>
      <c r="L2831" s="5"/>
      <c r="M2831" s="5"/>
      <c r="N2831" s="26"/>
      <c r="O2831" s="1"/>
      <c r="P2831" s="1"/>
      <c r="Q2831" s="1"/>
      <c r="R2831" s="1"/>
      <c r="S2831" s="1"/>
      <c r="T2831" s="1"/>
      <c r="U2831" s="1"/>
      <c r="V2831" s="5"/>
      <c r="W2831" s="5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37" t="e">
        <f>BQ2831+BP2831+BO2831+BN2831+BM2831+#REF!+#REF!+BG2831+BF2831+#REF!+BC2831+#REF!+#REF!+AY2831+#REF!+#REF!+#REF!+#REF!+AS2831+#REF!+#REF!+#REF!+#REF!+AM2831+AK2831+#REF!+#REF!+#REF!+AF2831+AD2831+AC2831+AB2831+BL2831+AA2831+Z2831+Y2831+X2831+U2831+T2831+S2831+R2831+Q2831+P2831+O2831+N2831+M2831+L2831+K2831+J2831+I2831+H2831</f>
        <v>#REF!</v>
      </c>
    </row>
    <row r="2832" spans="1:70" hidden="1">
      <c r="A2832" s="6" t="s">
        <v>4305</v>
      </c>
      <c r="B2832" s="6" t="s">
        <v>4306</v>
      </c>
      <c r="C2832" s="6" t="s">
        <v>7</v>
      </c>
      <c r="D2832" s="6" t="s">
        <v>67</v>
      </c>
      <c r="E2832" s="6" t="s">
        <v>67</v>
      </c>
      <c r="F2832" s="6" t="s">
        <v>4190</v>
      </c>
      <c r="G2832" s="6"/>
      <c r="H2832" s="1"/>
      <c r="I2832" s="5"/>
      <c r="J2832" s="5"/>
      <c r="K2832" s="1"/>
      <c r="L2832" s="5"/>
      <c r="M2832" s="5"/>
      <c r="N2832" s="26"/>
      <c r="O2832" s="1"/>
      <c r="P2832" s="1"/>
      <c r="Q2832" s="1"/>
      <c r="R2832" s="1"/>
      <c r="S2832" s="1"/>
      <c r="T2832" s="1"/>
      <c r="U2832" s="1"/>
      <c r="V2832" s="5"/>
      <c r="W2832" s="5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37" t="e">
        <f>BQ2832+BP2832+BO2832+BN2832+BM2832+#REF!+#REF!+BG2832+BF2832+#REF!+BC2832+#REF!+#REF!+AY2832+#REF!+#REF!+#REF!+#REF!+AS2832+#REF!+#REF!+#REF!+#REF!+AM2832+AK2832+#REF!+#REF!+#REF!+AF2832+AD2832+AC2832+AB2832+BL2832+AA2832+Z2832+Y2832+X2832+U2832+T2832+S2832+R2832+Q2832+P2832+O2832+N2832+M2832+L2832+K2832+J2832+I2832+H2832</f>
        <v>#REF!</v>
      </c>
    </row>
    <row r="2833" spans="1:70" hidden="1">
      <c r="A2833" s="6" t="s">
        <v>4307</v>
      </c>
      <c r="B2833" s="6" t="s">
        <v>7436</v>
      </c>
      <c r="C2833" s="6" t="s">
        <v>7</v>
      </c>
      <c r="D2833" s="6" t="s">
        <v>8180</v>
      </c>
      <c r="E2833" s="6" t="s">
        <v>8182</v>
      </c>
      <c r="F2833" s="6" t="s">
        <v>4190</v>
      </c>
      <c r="G2833" s="6"/>
      <c r="H2833" s="1"/>
      <c r="I2833" s="5"/>
      <c r="J2833" s="5"/>
      <c r="K2833" s="1"/>
      <c r="L2833" s="5"/>
      <c r="M2833" s="5"/>
      <c r="N2833" s="26"/>
      <c r="O2833" s="1"/>
      <c r="P2833" s="1"/>
      <c r="Q2833" s="1"/>
      <c r="R2833" s="1"/>
      <c r="S2833" s="1"/>
      <c r="T2833" s="1"/>
      <c r="U2833" s="1"/>
      <c r="V2833" s="5"/>
      <c r="W2833" s="5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37" t="e">
        <f>BQ2833+BP2833+BO2833+BN2833+BM2833+#REF!+#REF!+BG2833+BF2833+#REF!+BC2833+#REF!+#REF!+AY2833+#REF!+#REF!+#REF!+#REF!+AS2833+#REF!+#REF!+#REF!+#REF!+AM2833+AK2833+#REF!+#REF!+#REF!+AF2833+AD2833+AC2833+AB2833+BL2833+AA2833+Z2833+Y2833+X2833+U2833+T2833+S2833+R2833+Q2833+P2833+O2833+N2833+M2833+L2833+K2833+J2833+I2833+H2833</f>
        <v>#REF!</v>
      </c>
    </row>
    <row r="2834" spans="1:70" hidden="1">
      <c r="A2834" s="6" t="s">
        <v>4457</v>
      </c>
      <c r="B2834" s="6" t="s">
        <v>8000</v>
      </c>
      <c r="C2834" s="6" t="s">
        <v>151</v>
      </c>
      <c r="D2834" s="6"/>
      <c r="E2834" s="6" t="s">
        <v>152</v>
      </c>
      <c r="F2834" s="6" t="s">
        <v>4190</v>
      </c>
      <c r="G2834" s="6"/>
      <c r="H2834" s="1"/>
      <c r="I2834" s="5"/>
      <c r="J2834" s="5"/>
      <c r="K2834" s="1"/>
      <c r="L2834" s="5"/>
      <c r="M2834" s="5"/>
      <c r="N2834" s="26"/>
      <c r="O2834" s="1"/>
      <c r="P2834" s="1"/>
      <c r="Q2834" s="1"/>
      <c r="R2834" s="1"/>
      <c r="S2834" s="1"/>
      <c r="T2834" s="1"/>
      <c r="U2834" s="1"/>
      <c r="V2834" s="5"/>
      <c r="W2834" s="5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37" t="e">
        <f>BQ2834+BP2834+BO2834+BN2834+BM2834+#REF!+#REF!+BG2834+BF2834+#REF!+BC2834+#REF!+#REF!+AY2834+#REF!+#REF!+#REF!+#REF!+AS2834+#REF!+#REF!+#REF!+#REF!+AM2834+AK2834+#REF!+#REF!+#REF!+AF2834+AD2834+AC2834+AB2834+BL2834+AA2834+Z2834+Y2834+X2834+U2834+T2834+S2834+R2834+Q2834+P2834+O2834+N2834+M2834+L2834+K2834+J2834+I2834+H2834</f>
        <v>#REF!</v>
      </c>
    </row>
    <row r="2835" spans="1:70" hidden="1">
      <c r="A2835" s="6" t="s">
        <v>4308</v>
      </c>
      <c r="B2835" s="6" t="s">
        <v>4309</v>
      </c>
      <c r="C2835" s="6" t="s">
        <v>7</v>
      </c>
      <c r="D2835" s="6" t="s">
        <v>67</v>
      </c>
      <c r="E2835" s="6" t="s">
        <v>67</v>
      </c>
      <c r="F2835" s="6" t="s">
        <v>4190</v>
      </c>
      <c r="G2835" s="6"/>
      <c r="H2835" s="1"/>
      <c r="I2835" s="5"/>
      <c r="J2835" s="5"/>
      <c r="K2835" s="1"/>
      <c r="L2835" s="5"/>
      <c r="M2835" s="5"/>
      <c r="N2835" s="26"/>
      <c r="O2835" s="1"/>
      <c r="P2835" s="1"/>
      <c r="Q2835" s="1"/>
      <c r="R2835" s="1"/>
      <c r="S2835" s="1"/>
      <c r="T2835" s="1"/>
      <c r="U2835" s="1"/>
      <c r="V2835" s="5"/>
      <c r="W2835" s="5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37" t="e">
        <f>BQ2835+BP2835+BO2835+BN2835+BM2835+#REF!+#REF!+BG2835+BF2835+#REF!+BC2835+#REF!+#REF!+AY2835+#REF!+#REF!+#REF!+#REF!+AS2835+#REF!+#REF!+#REF!+#REF!+AM2835+AK2835+#REF!+#REF!+#REF!+AF2835+AD2835+AC2835+AB2835+BL2835+AA2835+Z2835+Y2835+X2835+U2835+T2835+S2835+R2835+Q2835+P2835+O2835+N2835+M2835+L2835+K2835+J2835+I2835+H2835</f>
        <v>#REF!</v>
      </c>
    </row>
    <row r="2836" spans="1:70" hidden="1">
      <c r="A2836" s="6" t="s">
        <v>6929</v>
      </c>
      <c r="B2836" s="6" t="s">
        <v>6930</v>
      </c>
      <c r="C2836" s="6" t="s">
        <v>151</v>
      </c>
      <c r="D2836" s="6"/>
      <c r="E2836" s="6" t="s">
        <v>8192</v>
      </c>
      <c r="F2836" s="6" t="s">
        <v>4190</v>
      </c>
      <c r="G2836" s="6"/>
      <c r="H2836" s="1"/>
      <c r="I2836" s="5"/>
      <c r="J2836" s="5"/>
      <c r="K2836" s="1"/>
      <c r="L2836" s="5"/>
      <c r="M2836" s="5"/>
      <c r="N2836" s="26"/>
      <c r="O2836" s="1"/>
      <c r="P2836" s="1"/>
      <c r="Q2836" s="1"/>
      <c r="R2836" s="1"/>
      <c r="S2836" s="1"/>
      <c r="T2836" s="1"/>
      <c r="U2836" s="1"/>
      <c r="V2836" s="5"/>
      <c r="W2836" s="5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37" t="e">
        <f>BQ2836+BP2836+BO2836+BN2836+BM2836+#REF!+#REF!+BG2836+BF2836+#REF!+BC2836+#REF!+#REF!+AY2836+#REF!+#REF!+#REF!+#REF!+AS2836+#REF!+#REF!+#REF!+#REF!+AM2836+AK2836+#REF!+#REF!+#REF!+AF2836+AD2836+AC2836+AB2836+BL2836+AA2836+Z2836+Y2836+X2836+U2836+T2836+S2836+R2836+Q2836+P2836+O2836+N2836+M2836+L2836+K2836+J2836+I2836+H2836</f>
        <v>#REF!</v>
      </c>
    </row>
    <row r="2837" spans="1:70" hidden="1">
      <c r="A2837" s="6" t="s">
        <v>4459</v>
      </c>
      <c r="B2837" s="6" t="s">
        <v>4460</v>
      </c>
      <c r="C2837" s="6" t="s">
        <v>151</v>
      </c>
      <c r="D2837" s="6"/>
      <c r="E2837" s="6" t="s">
        <v>152</v>
      </c>
      <c r="F2837" s="6" t="s">
        <v>4190</v>
      </c>
      <c r="G2837" s="6"/>
      <c r="H2837" s="1"/>
      <c r="I2837" s="5"/>
      <c r="J2837" s="5"/>
      <c r="K2837" s="1"/>
      <c r="L2837" s="5"/>
      <c r="M2837" s="5"/>
      <c r="N2837" s="26"/>
      <c r="O2837" s="1"/>
      <c r="P2837" s="1"/>
      <c r="Q2837" s="1"/>
      <c r="R2837" s="1"/>
      <c r="S2837" s="1"/>
      <c r="T2837" s="1"/>
      <c r="U2837" s="1"/>
      <c r="V2837" s="5"/>
      <c r="W2837" s="5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37" t="e">
        <f>BQ2837+BP2837+BO2837+BN2837+BM2837+#REF!+#REF!+BG2837+BF2837+#REF!+BC2837+#REF!+#REF!+AY2837+#REF!+#REF!+#REF!+#REF!+AS2837+#REF!+#REF!+#REF!+#REF!+AM2837+AK2837+#REF!+#REF!+#REF!+AF2837+AD2837+AC2837+AB2837+BL2837+AA2837+Z2837+Y2837+X2837+U2837+T2837+S2837+R2837+Q2837+P2837+O2837+N2837+M2837+L2837+K2837+J2837+I2837+H2837</f>
        <v>#REF!</v>
      </c>
    </row>
    <row r="2838" spans="1:70" hidden="1">
      <c r="A2838" s="6" t="s">
        <v>4461</v>
      </c>
      <c r="B2838" s="6" t="s">
        <v>8001</v>
      </c>
      <c r="C2838" s="6" t="s">
        <v>151</v>
      </c>
      <c r="D2838" s="6"/>
      <c r="E2838" s="6" t="s">
        <v>152</v>
      </c>
      <c r="F2838" s="6" t="s">
        <v>4190</v>
      </c>
      <c r="G2838" s="6"/>
      <c r="H2838" s="1"/>
      <c r="I2838" s="5"/>
      <c r="J2838" s="5"/>
      <c r="K2838" s="1"/>
      <c r="L2838" s="5"/>
      <c r="M2838" s="5"/>
      <c r="N2838" s="26"/>
      <c r="O2838" s="1"/>
      <c r="P2838" s="1"/>
      <c r="Q2838" s="1"/>
      <c r="R2838" s="1"/>
      <c r="S2838" s="1"/>
      <c r="T2838" s="1"/>
      <c r="U2838" s="1"/>
      <c r="V2838" s="5"/>
      <c r="W2838" s="5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37" t="e">
        <f>BQ2838+BP2838+BO2838+BN2838+BM2838+#REF!+#REF!+BG2838+BF2838+#REF!+BC2838+#REF!+#REF!+AY2838+#REF!+#REF!+#REF!+#REF!+AS2838+#REF!+#REF!+#REF!+#REF!+AM2838+AK2838+#REF!+#REF!+#REF!+AF2838+AD2838+AC2838+AB2838+BL2838+AA2838+Z2838+Y2838+X2838+U2838+T2838+S2838+R2838+Q2838+P2838+O2838+N2838+M2838+L2838+K2838+J2838+I2838+H2838</f>
        <v>#REF!</v>
      </c>
    </row>
    <row r="2839" spans="1:70" hidden="1">
      <c r="A2839" s="6" t="s">
        <v>4462</v>
      </c>
      <c r="B2839" s="6" t="s">
        <v>8002</v>
      </c>
      <c r="C2839" s="6" t="s">
        <v>151</v>
      </c>
      <c r="D2839" s="6"/>
      <c r="E2839" s="6" t="s">
        <v>152</v>
      </c>
      <c r="F2839" s="6" t="s">
        <v>4190</v>
      </c>
      <c r="G2839" s="6"/>
      <c r="H2839" s="1"/>
      <c r="I2839" s="5"/>
      <c r="J2839" s="5"/>
      <c r="K2839" s="1"/>
      <c r="L2839" s="5"/>
      <c r="M2839" s="5"/>
      <c r="N2839" s="26"/>
      <c r="O2839" s="1"/>
      <c r="P2839" s="1"/>
      <c r="Q2839" s="1"/>
      <c r="R2839" s="1"/>
      <c r="S2839" s="1"/>
      <c r="T2839" s="1"/>
      <c r="U2839" s="1"/>
      <c r="V2839" s="5"/>
      <c r="W2839" s="5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37" t="e">
        <f>BQ2839+BP2839+BO2839+BN2839+BM2839+#REF!+#REF!+BG2839+BF2839+#REF!+BC2839+#REF!+#REF!+AY2839+#REF!+#REF!+#REF!+#REF!+AS2839+#REF!+#REF!+#REF!+#REF!+AM2839+AK2839+#REF!+#REF!+#REF!+AF2839+AD2839+AC2839+AB2839+BL2839+AA2839+Z2839+Y2839+X2839+U2839+T2839+S2839+R2839+Q2839+P2839+O2839+N2839+M2839+L2839+K2839+J2839+I2839+H2839</f>
        <v>#REF!</v>
      </c>
    </row>
    <row r="2840" spans="1:70" hidden="1">
      <c r="A2840" s="6" t="s">
        <v>4463</v>
      </c>
      <c r="B2840" s="6" t="s">
        <v>4464</v>
      </c>
      <c r="C2840" s="6" t="s">
        <v>151</v>
      </c>
      <c r="D2840" s="6"/>
      <c r="E2840" s="6" t="s">
        <v>152</v>
      </c>
      <c r="F2840" s="6" t="s">
        <v>4190</v>
      </c>
      <c r="G2840" s="6"/>
      <c r="H2840" s="1"/>
      <c r="I2840" s="5"/>
      <c r="J2840" s="5"/>
      <c r="K2840" s="1"/>
      <c r="L2840" s="5"/>
      <c r="M2840" s="5"/>
      <c r="N2840" s="26"/>
      <c r="O2840" s="1"/>
      <c r="P2840" s="1"/>
      <c r="Q2840" s="1"/>
      <c r="R2840" s="1"/>
      <c r="S2840" s="1"/>
      <c r="T2840" s="1"/>
      <c r="U2840" s="1"/>
      <c r="V2840" s="5"/>
      <c r="W2840" s="5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37" t="e">
        <f>BQ2840+BP2840+BO2840+BN2840+BM2840+#REF!+#REF!+BG2840+BF2840+#REF!+BC2840+#REF!+#REF!+AY2840+#REF!+#REF!+#REF!+#REF!+AS2840+#REF!+#REF!+#REF!+#REF!+AM2840+AK2840+#REF!+#REF!+#REF!+AF2840+AD2840+AC2840+AB2840+BL2840+AA2840+Z2840+Y2840+X2840+U2840+T2840+S2840+R2840+Q2840+P2840+O2840+N2840+M2840+L2840+K2840+J2840+I2840+H2840</f>
        <v>#REF!</v>
      </c>
    </row>
    <row r="2841" spans="1:70" hidden="1">
      <c r="A2841" s="6" t="s">
        <v>4465</v>
      </c>
      <c r="B2841" s="6" t="s">
        <v>4466</v>
      </c>
      <c r="C2841" s="6" t="s">
        <v>151</v>
      </c>
      <c r="D2841" s="6"/>
      <c r="E2841" s="6" t="s">
        <v>152</v>
      </c>
      <c r="F2841" s="6" t="s">
        <v>4190</v>
      </c>
      <c r="G2841" s="6"/>
      <c r="H2841" s="1"/>
      <c r="I2841" s="5"/>
      <c r="J2841" s="5"/>
      <c r="K2841" s="1"/>
      <c r="L2841" s="5"/>
      <c r="M2841" s="5"/>
      <c r="N2841" s="26"/>
      <c r="O2841" s="1"/>
      <c r="P2841" s="1"/>
      <c r="Q2841" s="1"/>
      <c r="R2841" s="1"/>
      <c r="S2841" s="1"/>
      <c r="T2841" s="1"/>
      <c r="U2841" s="1"/>
      <c r="V2841" s="5"/>
      <c r="W2841" s="5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37" t="e">
        <f>BQ2841+BP2841+BO2841+BN2841+BM2841+#REF!+#REF!+BG2841+BF2841+#REF!+BC2841+#REF!+#REF!+AY2841+#REF!+#REF!+#REF!+#REF!+AS2841+#REF!+#REF!+#REF!+#REF!+AM2841+AK2841+#REF!+#REF!+#REF!+AF2841+AD2841+AC2841+AB2841+BL2841+AA2841+Z2841+Y2841+X2841+U2841+T2841+S2841+R2841+Q2841+P2841+O2841+N2841+M2841+L2841+K2841+J2841+I2841+H2841</f>
        <v>#REF!</v>
      </c>
    </row>
    <row r="2842" spans="1:70" hidden="1">
      <c r="A2842" s="6" t="s">
        <v>4467</v>
      </c>
      <c r="B2842" s="6" t="s">
        <v>4468</v>
      </c>
      <c r="C2842" s="6" t="s">
        <v>151</v>
      </c>
      <c r="D2842" s="6"/>
      <c r="E2842" s="6" t="s">
        <v>152</v>
      </c>
      <c r="F2842" s="6" t="s">
        <v>4190</v>
      </c>
      <c r="G2842" s="6"/>
      <c r="H2842" s="1"/>
      <c r="I2842" s="5"/>
      <c r="J2842" s="5"/>
      <c r="K2842" s="1"/>
      <c r="L2842" s="5"/>
      <c r="M2842" s="5"/>
      <c r="N2842" s="26"/>
      <c r="O2842" s="1"/>
      <c r="P2842" s="1"/>
      <c r="Q2842" s="1"/>
      <c r="R2842" s="1"/>
      <c r="S2842" s="1"/>
      <c r="T2842" s="1"/>
      <c r="U2842" s="1"/>
      <c r="V2842" s="5"/>
      <c r="W2842" s="5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37" t="e">
        <f>BQ2842+BP2842+BO2842+BN2842+BM2842+#REF!+#REF!+BG2842+BF2842+#REF!+BC2842+#REF!+#REF!+AY2842+#REF!+#REF!+#REF!+#REF!+AS2842+#REF!+#REF!+#REF!+#REF!+AM2842+AK2842+#REF!+#REF!+#REF!+AF2842+AD2842+AC2842+AB2842+BL2842+AA2842+Z2842+Y2842+X2842+U2842+T2842+S2842+R2842+Q2842+P2842+O2842+N2842+M2842+L2842+K2842+J2842+I2842+H2842</f>
        <v>#REF!</v>
      </c>
    </row>
    <row r="2843" spans="1:70" hidden="1">
      <c r="A2843" s="6" t="s">
        <v>4469</v>
      </c>
      <c r="B2843" s="6" t="s">
        <v>4470</v>
      </c>
      <c r="C2843" s="6" t="s">
        <v>151</v>
      </c>
      <c r="D2843" s="6"/>
      <c r="E2843" s="6" t="s">
        <v>152</v>
      </c>
      <c r="F2843" s="6" t="s">
        <v>4190</v>
      </c>
      <c r="G2843" s="6"/>
      <c r="H2843" s="1"/>
      <c r="I2843" s="5"/>
      <c r="J2843" s="5"/>
      <c r="K2843" s="1"/>
      <c r="L2843" s="5"/>
      <c r="M2843" s="5"/>
      <c r="N2843" s="26"/>
      <c r="O2843" s="1"/>
      <c r="P2843" s="1"/>
      <c r="Q2843" s="1"/>
      <c r="R2843" s="1"/>
      <c r="S2843" s="1"/>
      <c r="T2843" s="1"/>
      <c r="U2843" s="1"/>
      <c r="V2843" s="5"/>
      <c r="W2843" s="5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37" t="e">
        <f>BQ2843+BP2843+BO2843+BN2843+BM2843+#REF!+#REF!+BG2843+BF2843+#REF!+BC2843+#REF!+#REF!+AY2843+#REF!+#REF!+#REF!+#REF!+AS2843+#REF!+#REF!+#REF!+#REF!+AM2843+AK2843+#REF!+#REF!+#REF!+AF2843+AD2843+AC2843+AB2843+BL2843+AA2843+Z2843+Y2843+X2843+U2843+T2843+S2843+R2843+Q2843+P2843+O2843+N2843+M2843+L2843+K2843+J2843+I2843+H2843</f>
        <v>#REF!</v>
      </c>
    </row>
    <row r="2844" spans="1:70" hidden="1">
      <c r="A2844" s="6" t="s">
        <v>4471</v>
      </c>
      <c r="B2844" s="6" t="s">
        <v>4472</v>
      </c>
      <c r="C2844" s="6" t="s">
        <v>151</v>
      </c>
      <c r="D2844" s="6"/>
      <c r="E2844" s="6" t="s">
        <v>152</v>
      </c>
      <c r="F2844" s="6" t="s">
        <v>4190</v>
      </c>
      <c r="G2844" s="6"/>
      <c r="H2844" s="1"/>
      <c r="I2844" s="5"/>
      <c r="J2844" s="5"/>
      <c r="K2844" s="1"/>
      <c r="L2844" s="5"/>
      <c r="M2844" s="5"/>
      <c r="N2844" s="26"/>
      <c r="O2844" s="1"/>
      <c r="P2844" s="1"/>
      <c r="Q2844" s="1"/>
      <c r="R2844" s="1"/>
      <c r="S2844" s="1"/>
      <c r="T2844" s="1"/>
      <c r="U2844" s="1"/>
      <c r="V2844" s="5"/>
      <c r="W2844" s="5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37" t="e">
        <f>BQ2844+BP2844+BO2844+BN2844+BM2844+#REF!+#REF!+BG2844+BF2844+#REF!+BC2844+#REF!+#REF!+AY2844+#REF!+#REF!+#REF!+#REF!+AS2844+#REF!+#REF!+#REF!+#REF!+AM2844+AK2844+#REF!+#REF!+#REF!+AF2844+AD2844+AC2844+AB2844+BL2844+AA2844+Z2844+Y2844+X2844+U2844+T2844+S2844+R2844+Q2844+P2844+O2844+N2844+M2844+L2844+K2844+J2844+I2844+H2844</f>
        <v>#REF!</v>
      </c>
    </row>
    <row r="2845" spans="1:70" hidden="1">
      <c r="A2845" s="6" t="s">
        <v>6931</v>
      </c>
      <c r="B2845" s="6" t="s">
        <v>6932</v>
      </c>
      <c r="C2845" s="6" t="s">
        <v>151</v>
      </c>
      <c r="D2845" s="6"/>
      <c r="E2845" s="6" t="s">
        <v>8192</v>
      </c>
      <c r="F2845" s="6" t="s">
        <v>4190</v>
      </c>
      <c r="G2845" s="6"/>
      <c r="H2845" s="1"/>
      <c r="I2845" s="5"/>
      <c r="J2845" s="5"/>
      <c r="K2845" s="1"/>
      <c r="L2845" s="5"/>
      <c r="M2845" s="5"/>
      <c r="N2845" s="26"/>
      <c r="O2845" s="1"/>
      <c r="P2845" s="1"/>
      <c r="Q2845" s="1"/>
      <c r="R2845" s="1"/>
      <c r="S2845" s="1"/>
      <c r="T2845" s="1"/>
      <c r="U2845" s="1"/>
      <c r="V2845" s="5"/>
      <c r="W2845" s="5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37" t="e">
        <f>BQ2845+BP2845+BO2845+BN2845+BM2845+#REF!+#REF!+BG2845+BF2845+#REF!+BC2845+#REF!+#REF!+AY2845+#REF!+#REF!+#REF!+#REF!+AS2845+#REF!+#REF!+#REF!+#REF!+AM2845+AK2845+#REF!+#REF!+#REF!+AF2845+AD2845+AC2845+AB2845+BL2845+AA2845+Z2845+Y2845+X2845+U2845+T2845+S2845+R2845+Q2845+P2845+O2845+N2845+M2845+L2845+K2845+J2845+I2845+H2845</f>
        <v>#REF!</v>
      </c>
    </row>
    <row r="2846" spans="1:70" hidden="1">
      <c r="A2846" s="6" t="s">
        <v>4473</v>
      </c>
      <c r="B2846" s="6" t="s">
        <v>4474</v>
      </c>
      <c r="C2846" s="6" t="s">
        <v>151</v>
      </c>
      <c r="D2846" s="6"/>
      <c r="E2846" s="6" t="s">
        <v>152</v>
      </c>
      <c r="F2846" s="6" t="s">
        <v>4190</v>
      </c>
      <c r="G2846" s="6"/>
      <c r="H2846" s="1"/>
      <c r="I2846" s="5"/>
      <c r="J2846" s="5"/>
      <c r="K2846" s="1"/>
      <c r="L2846" s="5"/>
      <c r="M2846" s="5"/>
      <c r="N2846" s="26"/>
      <c r="O2846" s="1"/>
      <c r="P2846" s="1"/>
      <c r="Q2846" s="1"/>
      <c r="R2846" s="1"/>
      <c r="S2846" s="1"/>
      <c r="T2846" s="1"/>
      <c r="U2846" s="1"/>
      <c r="V2846" s="5"/>
      <c r="W2846" s="5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37" t="e">
        <f>BQ2846+BP2846+BO2846+BN2846+BM2846+#REF!+#REF!+BG2846+BF2846+#REF!+BC2846+#REF!+#REF!+AY2846+#REF!+#REF!+#REF!+#REF!+AS2846+#REF!+#REF!+#REF!+#REF!+AM2846+AK2846+#REF!+#REF!+#REF!+AF2846+AD2846+AC2846+AB2846+BL2846+AA2846+Z2846+Y2846+X2846+U2846+T2846+S2846+R2846+Q2846+P2846+O2846+N2846+M2846+L2846+K2846+J2846+I2846+H2846</f>
        <v>#REF!</v>
      </c>
    </row>
    <row r="2847" spans="1:70" hidden="1">
      <c r="A2847" s="6" t="s">
        <v>4475</v>
      </c>
      <c r="B2847" s="6" t="s">
        <v>4476</v>
      </c>
      <c r="C2847" s="6" t="s">
        <v>151</v>
      </c>
      <c r="D2847" s="6"/>
      <c r="E2847" s="6" t="s">
        <v>152</v>
      </c>
      <c r="F2847" s="6" t="s">
        <v>4190</v>
      </c>
      <c r="G2847" s="6"/>
      <c r="H2847" s="1"/>
      <c r="I2847" s="5"/>
      <c r="J2847" s="5"/>
      <c r="K2847" s="1"/>
      <c r="L2847" s="5"/>
      <c r="M2847" s="5"/>
      <c r="N2847" s="26"/>
      <c r="O2847" s="1"/>
      <c r="P2847" s="1"/>
      <c r="Q2847" s="1"/>
      <c r="R2847" s="1"/>
      <c r="S2847" s="1"/>
      <c r="T2847" s="1"/>
      <c r="U2847" s="1"/>
      <c r="V2847" s="5"/>
      <c r="W2847" s="5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37" t="e">
        <f>BQ2847+BP2847+BO2847+BN2847+BM2847+#REF!+#REF!+BG2847+BF2847+#REF!+BC2847+#REF!+#REF!+AY2847+#REF!+#REF!+#REF!+#REF!+AS2847+#REF!+#REF!+#REF!+#REF!+AM2847+AK2847+#REF!+#REF!+#REF!+AF2847+AD2847+AC2847+AB2847+BL2847+AA2847+Z2847+Y2847+X2847+U2847+T2847+S2847+R2847+Q2847+P2847+O2847+N2847+M2847+L2847+K2847+J2847+I2847+H2847</f>
        <v>#REF!</v>
      </c>
    </row>
    <row r="2848" spans="1:70" hidden="1">
      <c r="A2848" s="7" t="s">
        <v>4310</v>
      </c>
      <c r="B2848" s="7" t="s">
        <v>4311</v>
      </c>
      <c r="C2848" s="7" t="s">
        <v>7</v>
      </c>
      <c r="D2848" s="7" t="s">
        <v>8180</v>
      </c>
      <c r="E2848" s="7" t="s">
        <v>13</v>
      </c>
      <c r="F2848" s="7" t="s">
        <v>4190</v>
      </c>
      <c r="G2848" s="25"/>
      <c r="H2848" s="1"/>
      <c r="I2848" s="5"/>
      <c r="J2848" s="5"/>
      <c r="K2848" s="1"/>
      <c r="L2848" s="5"/>
      <c r="M2848" s="5"/>
      <c r="N2848" s="26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37">
        <f>BQ2848+BP2848+BO2848+BN2848+BM2848+BG2848+BF2848+BC2848+AY2848+AS2848+AM2848+AL2848+AK2848+AF2848+AE2848+AD2848+AC2848+AB2848+++BK2848+BL2848+AA2848+Z2848+Y2848+X2848+V2848+U2848+T2848+S2848+R2848+Q2848+P2848+O2848+N2848+M2848+L2848+K2848+J2848+I2848+H2848+G2848</f>
        <v>0</v>
      </c>
    </row>
    <row r="2849" spans="1:70" hidden="1">
      <c r="A2849" s="6" t="s">
        <v>4312</v>
      </c>
      <c r="B2849" s="6" t="s">
        <v>4313</v>
      </c>
      <c r="C2849" s="6" t="s">
        <v>7</v>
      </c>
      <c r="D2849" s="6" t="s">
        <v>18</v>
      </c>
      <c r="E2849" s="6" t="s">
        <v>13</v>
      </c>
      <c r="F2849" s="6" t="s">
        <v>4190</v>
      </c>
      <c r="G2849" s="6"/>
      <c r="H2849" s="1"/>
      <c r="I2849" s="1"/>
      <c r="J2849" s="5"/>
      <c r="K2849" s="1"/>
      <c r="L2849" s="5"/>
      <c r="M2849" s="1"/>
      <c r="N2849" s="26"/>
      <c r="O2849" s="1"/>
      <c r="P2849" s="1"/>
      <c r="Q2849" s="1"/>
      <c r="R2849" s="1"/>
      <c r="S2849" s="1"/>
      <c r="T2849" s="1"/>
      <c r="U2849" s="1"/>
      <c r="V2849" s="5"/>
      <c r="W2849" s="5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37" t="e">
        <f>BQ2849+BP2849+BO2849+BN2849+BM2849+#REF!+#REF!+BG2849+BF2849+#REF!+BC2849+#REF!+#REF!+AY2849+#REF!+#REF!+#REF!+#REF!+AS2849+#REF!+#REF!+#REF!+#REF!+AM2849+AK2849+#REF!+#REF!+#REF!+AF2849+AD2849+AC2849+AB2849+BL2849+AA2849+Z2849+Y2849+X2849+U2849+T2849+S2849+R2849+Q2849+P2849+O2849+N2849+M2849+L2849+K2849+J2849+I2849+H2849</f>
        <v>#REF!</v>
      </c>
    </row>
    <row r="2850" spans="1:70" hidden="1">
      <c r="A2850" s="7" t="s">
        <v>4314</v>
      </c>
      <c r="B2850" s="7" t="s">
        <v>4315</v>
      </c>
      <c r="C2850" s="7" t="s">
        <v>7</v>
      </c>
      <c r="D2850" s="7" t="s">
        <v>8180</v>
      </c>
      <c r="E2850" s="7" t="s">
        <v>13</v>
      </c>
      <c r="F2850" s="7" t="s">
        <v>4190</v>
      </c>
      <c r="G2850" s="25"/>
      <c r="H2850" s="1"/>
      <c r="I2850" s="5"/>
      <c r="J2850" s="5"/>
      <c r="K2850" s="1"/>
      <c r="L2850" s="5"/>
      <c r="M2850" s="5"/>
      <c r="N2850" s="26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37">
        <f>BQ2850+BP2850+BO2850+BN2850+BM2850+BG2850+BF2850+BC2850+AY2850+AS2850+AM2850+AL2850+AK2850+AF2850+AE2850+AD2850+AC2850+AB2850+++BK2850+BL2850+AA2850+Z2850+Y2850+X2850+V2850+U2850+T2850+S2850+R2850+Q2850+P2850+O2850+N2850+M2850+L2850+K2850+J2850+I2850+H2850+G2850</f>
        <v>0</v>
      </c>
    </row>
    <row r="2851" spans="1:70" hidden="1">
      <c r="A2851" s="6" t="s">
        <v>4477</v>
      </c>
      <c r="B2851" s="6" t="s">
        <v>8003</v>
      </c>
      <c r="C2851" s="6" t="s">
        <v>151</v>
      </c>
      <c r="D2851" s="6"/>
      <c r="E2851" s="6" t="s">
        <v>152</v>
      </c>
      <c r="F2851" s="6" t="s">
        <v>4190</v>
      </c>
      <c r="G2851" s="6"/>
      <c r="H2851" s="1"/>
      <c r="I2851" s="5"/>
      <c r="J2851" s="5"/>
      <c r="K2851" s="1"/>
      <c r="L2851" s="5"/>
      <c r="M2851" s="5"/>
      <c r="N2851" s="26"/>
      <c r="O2851" s="1"/>
      <c r="P2851" s="1"/>
      <c r="Q2851" s="1"/>
      <c r="R2851" s="1"/>
      <c r="S2851" s="1"/>
      <c r="T2851" s="1"/>
      <c r="U2851" s="1"/>
      <c r="V2851" s="5"/>
      <c r="W2851" s="5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37" t="e">
        <f>BQ2851+BP2851+BO2851+BN2851+BM2851+#REF!+#REF!+BG2851+BF2851+#REF!+BC2851+#REF!+#REF!+AY2851+#REF!+#REF!+#REF!+#REF!+AS2851+#REF!+#REF!+#REF!+#REF!+AM2851+AK2851+#REF!+#REF!+#REF!+AF2851+AD2851+AC2851+AB2851+BL2851+AA2851+Z2851+Y2851+X2851+U2851+T2851+S2851+R2851+Q2851+P2851+O2851+N2851+M2851+L2851+K2851+J2851+I2851+H2851</f>
        <v>#REF!</v>
      </c>
    </row>
    <row r="2852" spans="1:70" hidden="1">
      <c r="A2852" s="6" t="s">
        <v>4478</v>
      </c>
      <c r="B2852" s="6" t="s">
        <v>4479</v>
      </c>
      <c r="C2852" s="6" t="s">
        <v>151</v>
      </c>
      <c r="D2852" s="6"/>
      <c r="E2852" s="6" t="s">
        <v>152</v>
      </c>
      <c r="F2852" s="6" t="s">
        <v>4190</v>
      </c>
      <c r="G2852" s="6"/>
      <c r="H2852" s="1"/>
      <c r="I2852" s="5"/>
      <c r="J2852" s="5"/>
      <c r="K2852" s="1"/>
      <c r="L2852" s="5"/>
      <c r="M2852" s="5"/>
      <c r="N2852" s="26"/>
      <c r="O2852" s="1"/>
      <c r="P2852" s="1"/>
      <c r="Q2852" s="1"/>
      <c r="R2852" s="1"/>
      <c r="S2852" s="1"/>
      <c r="T2852" s="1"/>
      <c r="U2852" s="1"/>
      <c r="V2852" s="5"/>
      <c r="W2852" s="5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37" t="e">
        <f>BQ2852+BP2852+BO2852+BN2852+BM2852+#REF!+#REF!+BG2852+BF2852+#REF!+BC2852+#REF!+#REF!+AY2852+#REF!+#REF!+#REF!+#REF!+AS2852+#REF!+#REF!+#REF!+#REF!+AM2852+AK2852+#REF!+#REF!+#REF!+AF2852+AD2852+AC2852+AB2852+BL2852+AA2852+Z2852+Y2852+X2852+U2852+T2852+S2852+R2852+Q2852+P2852+O2852+N2852+M2852+L2852+K2852+J2852+I2852+H2852</f>
        <v>#REF!</v>
      </c>
    </row>
    <row r="2853" spans="1:70" hidden="1">
      <c r="A2853" s="6" t="s">
        <v>4480</v>
      </c>
      <c r="B2853" s="6" t="s">
        <v>8004</v>
      </c>
      <c r="C2853" s="6" t="s">
        <v>151</v>
      </c>
      <c r="D2853" s="6"/>
      <c r="E2853" s="6" t="s">
        <v>152</v>
      </c>
      <c r="F2853" s="6" t="s">
        <v>4190</v>
      </c>
      <c r="G2853" s="6"/>
      <c r="H2853" s="1"/>
      <c r="I2853" s="5"/>
      <c r="J2853" s="5"/>
      <c r="K2853" s="1"/>
      <c r="L2853" s="5"/>
      <c r="M2853" s="5"/>
      <c r="N2853" s="26"/>
      <c r="O2853" s="1"/>
      <c r="P2853" s="1"/>
      <c r="Q2853" s="1"/>
      <c r="R2853" s="1"/>
      <c r="S2853" s="1"/>
      <c r="T2853" s="1"/>
      <c r="U2853" s="1"/>
      <c r="V2853" s="5"/>
      <c r="W2853" s="5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37" t="e">
        <f>BQ2853+BP2853+BO2853+BN2853+BM2853+#REF!+#REF!+BG2853+BF2853+#REF!+BC2853+#REF!+#REF!+AY2853+#REF!+#REF!+#REF!+#REF!+AS2853+#REF!+#REF!+#REF!+#REF!+AM2853+AK2853+#REF!+#REF!+#REF!+AF2853+AD2853+AC2853+AB2853+BL2853+AA2853+Z2853+Y2853+X2853+U2853+T2853+S2853+R2853+Q2853+P2853+O2853+N2853+M2853+L2853+K2853+J2853+I2853+H2853</f>
        <v>#REF!</v>
      </c>
    </row>
    <row r="2854" spans="1:70" hidden="1">
      <c r="A2854" s="6" t="s">
        <v>4481</v>
      </c>
      <c r="B2854" s="6" t="s">
        <v>8005</v>
      </c>
      <c r="C2854" s="6" t="s">
        <v>151</v>
      </c>
      <c r="D2854" s="6"/>
      <c r="E2854" s="6" t="s">
        <v>152</v>
      </c>
      <c r="F2854" s="6" t="s">
        <v>4190</v>
      </c>
      <c r="G2854" s="6"/>
      <c r="H2854" s="1"/>
      <c r="I2854" s="5"/>
      <c r="J2854" s="5"/>
      <c r="K2854" s="1"/>
      <c r="L2854" s="5"/>
      <c r="M2854" s="5"/>
      <c r="N2854" s="26"/>
      <c r="O2854" s="1"/>
      <c r="P2854" s="1"/>
      <c r="Q2854" s="1"/>
      <c r="R2854" s="1"/>
      <c r="S2854" s="1"/>
      <c r="T2854" s="1"/>
      <c r="U2854" s="1"/>
      <c r="V2854" s="5"/>
      <c r="W2854" s="5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37" t="e">
        <f>BQ2854+BP2854+BO2854+BN2854+BM2854+#REF!+#REF!+BG2854+BF2854+#REF!+BC2854+#REF!+#REF!+AY2854+#REF!+#REF!+#REF!+#REF!+AS2854+#REF!+#REF!+#REF!+#REF!+AM2854+AK2854+#REF!+#REF!+#REF!+AF2854+AD2854+AC2854+AB2854+BL2854+AA2854+Z2854+Y2854+X2854+U2854+T2854+S2854+R2854+Q2854+P2854+O2854+N2854+M2854+L2854+K2854+J2854+I2854+H2854</f>
        <v>#REF!</v>
      </c>
    </row>
    <row r="2855" spans="1:70" hidden="1">
      <c r="A2855" s="6" t="s">
        <v>4482</v>
      </c>
      <c r="B2855" s="6" t="s">
        <v>8006</v>
      </c>
      <c r="C2855" s="6" t="s">
        <v>151</v>
      </c>
      <c r="D2855" s="6"/>
      <c r="E2855" s="6" t="s">
        <v>152</v>
      </c>
      <c r="F2855" s="6" t="s">
        <v>4190</v>
      </c>
      <c r="G2855" s="6"/>
      <c r="H2855" s="1"/>
      <c r="I2855" s="5"/>
      <c r="J2855" s="5"/>
      <c r="K2855" s="1"/>
      <c r="L2855" s="5"/>
      <c r="M2855" s="5"/>
      <c r="N2855" s="26"/>
      <c r="O2855" s="1"/>
      <c r="P2855" s="1"/>
      <c r="Q2855" s="1"/>
      <c r="R2855" s="1"/>
      <c r="S2855" s="1"/>
      <c r="T2855" s="1"/>
      <c r="U2855" s="1"/>
      <c r="V2855" s="5"/>
      <c r="W2855" s="5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37" t="e">
        <f>BQ2855+BP2855+BO2855+BN2855+BM2855+#REF!+#REF!+BG2855+BF2855+#REF!+BC2855+#REF!+#REF!+AY2855+#REF!+#REF!+#REF!+#REF!+AS2855+#REF!+#REF!+#REF!+#REF!+AM2855+AK2855+#REF!+#REF!+#REF!+AF2855+AD2855+AC2855+AB2855+BL2855+AA2855+Z2855+Y2855+X2855+U2855+T2855+S2855+R2855+Q2855+P2855+O2855+N2855+M2855+L2855+K2855+J2855+I2855+H2855</f>
        <v>#REF!</v>
      </c>
    </row>
    <row r="2856" spans="1:70" hidden="1">
      <c r="A2856" s="6" t="s">
        <v>4483</v>
      </c>
      <c r="B2856" s="6" t="s">
        <v>8007</v>
      </c>
      <c r="C2856" s="6" t="s">
        <v>151</v>
      </c>
      <c r="D2856" s="6"/>
      <c r="E2856" s="6" t="s">
        <v>152</v>
      </c>
      <c r="F2856" s="6" t="s">
        <v>4190</v>
      </c>
      <c r="G2856" s="6"/>
      <c r="H2856" s="1"/>
      <c r="I2856" s="5"/>
      <c r="J2856" s="5"/>
      <c r="K2856" s="1"/>
      <c r="L2856" s="5"/>
      <c r="M2856" s="5"/>
      <c r="N2856" s="26"/>
      <c r="O2856" s="1"/>
      <c r="P2856" s="1"/>
      <c r="Q2856" s="1"/>
      <c r="R2856" s="1"/>
      <c r="S2856" s="1"/>
      <c r="T2856" s="1"/>
      <c r="U2856" s="1"/>
      <c r="V2856" s="5"/>
      <c r="W2856" s="5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37" t="e">
        <f>BQ2856+BP2856+BO2856+BN2856+BM2856+#REF!+#REF!+BG2856+BF2856+#REF!+BC2856+#REF!+#REF!+AY2856+#REF!+#REF!+#REF!+#REF!+AS2856+#REF!+#REF!+#REF!+#REF!+AM2856+AK2856+#REF!+#REF!+#REF!+AF2856+AD2856+AC2856+AB2856+BL2856+AA2856+Z2856+Y2856+X2856+U2856+T2856+S2856+R2856+Q2856+P2856+O2856+N2856+M2856+L2856+K2856+J2856+I2856+H2856</f>
        <v>#REF!</v>
      </c>
    </row>
    <row r="2857" spans="1:70" hidden="1">
      <c r="A2857" s="6" t="s">
        <v>4484</v>
      </c>
      <c r="B2857" s="6" t="s">
        <v>4485</v>
      </c>
      <c r="C2857" s="6" t="s">
        <v>151</v>
      </c>
      <c r="D2857" s="6"/>
      <c r="E2857" s="6" t="s">
        <v>152</v>
      </c>
      <c r="F2857" s="6" t="s">
        <v>4190</v>
      </c>
      <c r="G2857" s="6"/>
      <c r="H2857" s="1"/>
      <c r="I2857" s="5"/>
      <c r="J2857" s="5"/>
      <c r="K2857" s="1"/>
      <c r="L2857" s="5"/>
      <c r="M2857" s="5"/>
      <c r="N2857" s="26"/>
      <c r="O2857" s="1"/>
      <c r="P2857" s="1"/>
      <c r="Q2857" s="1"/>
      <c r="R2857" s="1"/>
      <c r="S2857" s="1"/>
      <c r="T2857" s="1"/>
      <c r="U2857" s="1"/>
      <c r="V2857" s="5"/>
      <c r="W2857" s="5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37" t="e">
        <f>BQ2857+BP2857+BO2857+BN2857+BM2857+#REF!+#REF!+BG2857+BF2857+#REF!+BC2857+#REF!+#REF!+AY2857+#REF!+#REF!+#REF!+#REF!+AS2857+#REF!+#REF!+#REF!+#REF!+AM2857+AK2857+#REF!+#REF!+#REF!+AF2857+AD2857+AC2857+AB2857+BL2857+AA2857+Z2857+Y2857+X2857+U2857+T2857+S2857+R2857+Q2857+P2857+O2857+N2857+M2857+L2857+K2857+J2857+I2857+H2857</f>
        <v>#REF!</v>
      </c>
    </row>
    <row r="2858" spans="1:70" hidden="1">
      <c r="A2858" s="6" t="s">
        <v>4486</v>
      </c>
      <c r="B2858" s="6" t="s">
        <v>8008</v>
      </c>
      <c r="C2858" s="6" t="s">
        <v>151</v>
      </c>
      <c r="D2858" s="6"/>
      <c r="E2858" s="6" t="s">
        <v>152</v>
      </c>
      <c r="F2858" s="6" t="s">
        <v>4190</v>
      </c>
      <c r="G2858" s="6"/>
      <c r="H2858" s="1"/>
      <c r="I2858" s="5"/>
      <c r="J2858" s="5"/>
      <c r="K2858" s="1"/>
      <c r="L2858" s="5"/>
      <c r="M2858" s="5"/>
      <c r="N2858" s="26"/>
      <c r="O2858" s="1"/>
      <c r="P2858" s="1"/>
      <c r="Q2858" s="1"/>
      <c r="R2858" s="1"/>
      <c r="S2858" s="1"/>
      <c r="T2858" s="1"/>
      <c r="U2858" s="1"/>
      <c r="V2858" s="5"/>
      <c r="W2858" s="5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37" t="e">
        <f>BQ2858+BP2858+BO2858+BN2858+BM2858+#REF!+#REF!+BG2858+BF2858+#REF!+BC2858+#REF!+#REF!+AY2858+#REF!+#REF!+#REF!+#REF!+AS2858+#REF!+#REF!+#REF!+#REF!+AM2858+AK2858+#REF!+#REF!+#REF!+AF2858+AD2858+AC2858+AB2858+BL2858+AA2858+Z2858+Y2858+X2858+U2858+T2858+S2858+R2858+Q2858+P2858+O2858+N2858+M2858+L2858+K2858+J2858+I2858+H2858</f>
        <v>#REF!</v>
      </c>
    </row>
    <row r="2859" spans="1:70" hidden="1">
      <c r="A2859" s="6" t="s">
        <v>4487</v>
      </c>
      <c r="B2859" s="6" t="s">
        <v>4488</v>
      </c>
      <c r="C2859" s="6" t="s">
        <v>151</v>
      </c>
      <c r="D2859" s="6"/>
      <c r="E2859" s="6" t="s">
        <v>152</v>
      </c>
      <c r="F2859" s="6" t="s">
        <v>4190</v>
      </c>
      <c r="G2859" s="6"/>
      <c r="H2859" s="1"/>
      <c r="I2859" s="5"/>
      <c r="J2859" s="5"/>
      <c r="K2859" s="1"/>
      <c r="L2859" s="5"/>
      <c r="M2859" s="5"/>
      <c r="N2859" s="26"/>
      <c r="O2859" s="1"/>
      <c r="P2859" s="1"/>
      <c r="Q2859" s="1"/>
      <c r="R2859" s="1"/>
      <c r="S2859" s="1"/>
      <c r="T2859" s="1"/>
      <c r="U2859" s="1"/>
      <c r="V2859" s="5"/>
      <c r="W2859" s="5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37" t="e">
        <f>BQ2859+BP2859+BO2859+BN2859+BM2859+#REF!+#REF!+BG2859+BF2859+#REF!+BC2859+#REF!+#REF!+AY2859+#REF!+#REF!+#REF!+#REF!+AS2859+#REF!+#REF!+#REF!+#REF!+AM2859+AK2859+#REF!+#REF!+#REF!+AF2859+AD2859+AC2859+AB2859+BL2859+AA2859+Z2859+Y2859+X2859+U2859+T2859+S2859+R2859+Q2859+P2859+O2859+N2859+M2859+L2859+K2859+J2859+I2859+H2859</f>
        <v>#REF!</v>
      </c>
    </row>
    <row r="2860" spans="1:70" hidden="1">
      <c r="A2860" s="6" t="s">
        <v>4489</v>
      </c>
      <c r="B2860" s="6" t="s">
        <v>4490</v>
      </c>
      <c r="C2860" s="6" t="s">
        <v>151</v>
      </c>
      <c r="D2860" s="6"/>
      <c r="E2860" s="6" t="s">
        <v>152</v>
      </c>
      <c r="F2860" s="6" t="s">
        <v>4190</v>
      </c>
      <c r="G2860" s="6"/>
      <c r="H2860" s="1"/>
      <c r="I2860" s="5"/>
      <c r="J2860" s="5"/>
      <c r="K2860" s="1"/>
      <c r="L2860" s="5"/>
      <c r="M2860" s="5"/>
      <c r="N2860" s="26"/>
      <c r="O2860" s="1"/>
      <c r="P2860" s="1"/>
      <c r="Q2860" s="1"/>
      <c r="R2860" s="1"/>
      <c r="S2860" s="1"/>
      <c r="T2860" s="1"/>
      <c r="U2860" s="1"/>
      <c r="V2860" s="5"/>
      <c r="W2860" s="5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37" t="e">
        <f>BQ2860+BP2860+BO2860+BN2860+BM2860+#REF!+#REF!+BG2860+BF2860+#REF!+BC2860+#REF!+#REF!+AY2860+#REF!+#REF!+#REF!+#REF!+AS2860+#REF!+#REF!+#REF!+#REF!+AM2860+AK2860+#REF!+#REF!+#REF!+AF2860+AD2860+AC2860+AB2860+BL2860+AA2860+Z2860+Y2860+X2860+U2860+T2860+S2860+R2860+Q2860+P2860+O2860+N2860+M2860+L2860+K2860+J2860+I2860+H2860</f>
        <v>#REF!</v>
      </c>
    </row>
    <row r="2861" spans="1:70" hidden="1">
      <c r="A2861" s="6" t="s">
        <v>4491</v>
      </c>
      <c r="B2861" s="6" t="s">
        <v>4492</v>
      </c>
      <c r="C2861" s="6" t="s">
        <v>151</v>
      </c>
      <c r="D2861" s="6"/>
      <c r="E2861" s="6" t="s">
        <v>152</v>
      </c>
      <c r="F2861" s="6" t="s">
        <v>4190</v>
      </c>
      <c r="G2861" s="6"/>
      <c r="H2861" s="1"/>
      <c r="I2861" s="5"/>
      <c r="J2861" s="5"/>
      <c r="K2861" s="1"/>
      <c r="L2861" s="5"/>
      <c r="M2861" s="5"/>
      <c r="N2861" s="26"/>
      <c r="O2861" s="1"/>
      <c r="P2861" s="1"/>
      <c r="Q2861" s="1"/>
      <c r="R2861" s="1"/>
      <c r="S2861" s="1"/>
      <c r="T2861" s="1"/>
      <c r="U2861" s="1"/>
      <c r="V2861" s="5"/>
      <c r="W2861" s="5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37" t="e">
        <f>BQ2861+BP2861+BO2861+BN2861+BM2861+#REF!+#REF!+BG2861+BF2861+#REF!+BC2861+#REF!+#REF!+AY2861+#REF!+#REF!+#REF!+#REF!+AS2861+#REF!+#REF!+#REF!+#REF!+AM2861+AK2861+#REF!+#REF!+#REF!+AF2861+AD2861+AC2861+AB2861+BL2861+AA2861+Z2861+Y2861+X2861+U2861+T2861+S2861+R2861+Q2861+P2861+O2861+N2861+M2861+L2861+K2861+J2861+I2861+H2861</f>
        <v>#REF!</v>
      </c>
    </row>
    <row r="2862" spans="1:70" hidden="1">
      <c r="A2862" s="6" t="s">
        <v>6933</v>
      </c>
      <c r="B2862" s="6" t="s">
        <v>8009</v>
      </c>
      <c r="C2862" s="6" t="s">
        <v>151</v>
      </c>
      <c r="D2862" s="6"/>
      <c r="E2862" s="6" t="s">
        <v>8192</v>
      </c>
      <c r="F2862" s="6" t="s">
        <v>4190</v>
      </c>
      <c r="G2862" s="6"/>
      <c r="H2862" s="1"/>
      <c r="I2862" s="5"/>
      <c r="J2862" s="5"/>
      <c r="K2862" s="1"/>
      <c r="L2862" s="5"/>
      <c r="M2862" s="5"/>
      <c r="N2862" s="26"/>
      <c r="O2862" s="1"/>
      <c r="P2862" s="1"/>
      <c r="Q2862" s="1"/>
      <c r="R2862" s="1"/>
      <c r="S2862" s="1"/>
      <c r="T2862" s="1"/>
      <c r="U2862" s="1"/>
      <c r="V2862" s="5"/>
      <c r="W2862" s="5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37" t="e">
        <f>BQ2862+BP2862+BO2862+BN2862+BM2862+#REF!+#REF!+BG2862+BF2862+#REF!+BC2862+#REF!+#REF!+AY2862+#REF!+#REF!+#REF!+#REF!+AS2862+#REF!+#REF!+#REF!+#REF!+AM2862+AK2862+#REF!+#REF!+#REF!+AF2862+AD2862+AC2862+AB2862+BL2862+AA2862+Z2862+Y2862+X2862+U2862+T2862+S2862+R2862+Q2862+P2862+O2862+N2862+M2862+L2862+K2862+J2862+I2862+H2862</f>
        <v>#REF!</v>
      </c>
    </row>
    <row r="2863" spans="1:70" hidden="1">
      <c r="A2863" s="6" t="s">
        <v>6934</v>
      </c>
      <c r="B2863" s="6" t="s">
        <v>6935</v>
      </c>
      <c r="C2863" s="6" t="s">
        <v>151</v>
      </c>
      <c r="D2863" s="6"/>
      <c r="E2863" s="6" t="s">
        <v>8192</v>
      </c>
      <c r="F2863" s="6" t="s">
        <v>4190</v>
      </c>
      <c r="G2863" s="6"/>
      <c r="H2863" s="1"/>
      <c r="I2863" s="5"/>
      <c r="J2863" s="5"/>
      <c r="K2863" s="1"/>
      <c r="L2863" s="5"/>
      <c r="M2863" s="5"/>
      <c r="N2863" s="26"/>
      <c r="O2863" s="1"/>
      <c r="P2863" s="1"/>
      <c r="Q2863" s="1"/>
      <c r="R2863" s="1"/>
      <c r="S2863" s="1"/>
      <c r="T2863" s="1"/>
      <c r="U2863" s="1"/>
      <c r="V2863" s="5"/>
      <c r="W2863" s="5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37" t="e">
        <f>BQ2863+BP2863+BO2863+BN2863+BM2863+#REF!+#REF!+BG2863+BF2863+#REF!+BC2863+#REF!+#REF!+AY2863+#REF!+#REF!+#REF!+#REF!+AS2863+#REF!+#REF!+#REF!+#REF!+AM2863+AK2863+#REF!+#REF!+#REF!+AF2863+AD2863+AC2863+AB2863+BL2863+AA2863+Z2863+Y2863+X2863+U2863+T2863+S2863+R2863+Q2863+P2863+O2863+N2863+M2863+L2863+K2863+J2863+I2863+H2863</f>
        <v>#REF!</v>
      </c>
    </row>
    <row r="2864" spans="1:70" hidden="1">
      <c r="A2864" s="6" t="s">
        <v>4493</v>
      </c>
      <c r="B2864" s="6" t="s">
        <v>8010</v>
      </c>
      <c r="C2864" s="6" t="s">
        <v>151</v>
      </c>
      <c r="D2864" s="6"/>
      <c r="E2864" s="6" t="s">
        <v>152</v>
      </c>
      <c r="F2864" s="6" t="s">
        <v>4190</v>
      </c>
      <c r="G2864" s="6"/>
      <c r="H2864" s="1"/>
      <c r="I2864" s="5"/>
      <c r="J2864" s="5"/>
      <c r="K2864" s="1"/>
      <c r="L2864" s="5"/>
      <c r="M2864" s="5"/>
      <c r="N2864" s="26"/>
      <c r="O2864" s="1"/>
      <c r="P2864" s="1"/>
      <c r="Q2864" s="1"/>
      <c r="R2864" s="1"/>
      <c r="S2864" s="1"/>
      <c r="T2864" s="1"/>
      <c r="U2864" s="1"/>
      <c r="V2864" s="5"/>
      <c r="W2864" s="5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37" t="e">
        <f>BQ2864+BP2864+BO2864+BN2864+BM2864+#REF!+#REF!+BG2864+BF2864+#REF!+BC2864+#REF!+#REF!+AY2864+#REF!+#REF!+#REF!+#REF!+AS2864+#REF!+#REF!+#REF!+#REF!+AM2864+AK2864+#REF!+#REF!+#REF!+AF2864+AD2864+AC2864+AB2864+BL2864+AA2864+Z2864+Y2864+X2864+U2864+T2864+S2864+R2864+Q2864+P2864+O2864+N2864+M2864+L2864+K2864+J2864+I2864+H2864</f>
        <v>#REF!</v>
      </c>
    </row>
    <row r="2865" spans="1:70" hidden="1">
      <c r="A2865" s="6" t="s">
        <v>6936</v>
      </c>
      <c r="B2865" s="6" t="s">
        <v>8011</v>
      </c>
      <c r="C2865" s="6" t="s">
        <v>151</v>
      </c>
      <c r="D2865" s="6"/>
      <c r="E2865" s="6" t="s">
        <v>8186</v>
      </c>
      <c r="F2865" s="6" t="s">
        <v>4190</v>
      </c>
      <c r="G2865" s="6"/>
      <c r="H2865" s="1"/>
      <c r="I2865" s="5"/>
      <c r="J2865" s="5"/>
      <c r="K2865" s="1"/>
      <c r="L2865" s="5"/>
      <c r="M2865" s="5"/>
      <c r="N2865" s="26"/>
      <c r="O2865" s="1"/>
      <c r="P2865" s="1"/>
      <c r="Q2865" s="1"/>
      <c r="R2865" s="1"/>
      <c r="S2865" s="1"/>
      <c r="T2865" s="1"/>
      <c r="U2865" s="1"/>
      <c r="V2865" s="5"/>
      <c r="W2865" s="5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37" t="e">
        <f>BQ2865+BP2865+BO2865+BN2865+BM2865+#REF!+#REF!+BG2865+BF2865+#REF!+BC2865+#REF!+#REF!+AY2865+#REF!+#REF!+#REF!+#REF!+AS2865+#REF!+#REF!+#REF!+#REF!+AM2865+AK2865+#REF!+#REF!+#REF!+AF2865+AD2865+AC2865+AB2865+BL2865+AA2865+Z2865+Y2865+X2865+U2865+T2865+S2865+R2865+Q2865+P2865+O2865+N2865+M2865+L2865+K2865+J2865+I2865+H2865</f>
        <v>#REF!</v>
      </c>
    </row>
    <row r="2866" spans="1:70" hidden="1">
      <c r="A2866" s="6" t="s">
        <v>7357</v>
      </c>
      <c r="B2866" s="6" t="s">
        <v>8012</v>
      </c>
      <c r="C2866" s="6" t="s">
        <v>151</v>
      </c>
      <c r="D2866" s="6"/>
      <c r="E2866" s="6" t="s">
        <v>8202</v>
      </c>
      <c r="F2866" s="6" t="s">
        <v>4190</v>
      </c>
      <c r="G2866" s="6"/>
      <c r="H2866" s="1"/>
      <c r="I2866" s="5"/>
      <c r="J2866" s="5"/>
      <c r="K2866" s="1"/>
      <c r="L2866" s="5"/>
      <c r="M2866" s="5"/>
      <c r="N2866" s="26"/>
      <c r="O2866" s="1"/>
      <c r="P2866" s="1"/>
      <c r="Q2866" s="1"/>
      <c r="R2866" s="1"/>
      <c r="S2866" s="1"/>
      <c r="T2866" s="1"/>
      <c r="U2866" s="1"/>
      <c r="V2866" s="5"/>
      <c r="W2866" s="5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37" t="e">
        <f>BQ2866+BP2866+BO2866+BN2866+BM2866+#REF!+#REF!+BG2866+BF2866+#REF!+BC2866+#REF!+#REF!+AY2866+#REF!+#REF!+#REF!+#REF!+AS2866+#REF!+#REF!+#REF!+#REF!+AM2866+AK2866+#REF!+#REF!+#REF!+AF2866+AD2866+AC2866+AB2866+BL2866+AA2866+Z2866+Y2866+X2866+U2866+T2866+S2866+R2866+Q2866+P2866+O2866+N2866+M2866+L2866+K2866+J2866+I2866+H2866</f>
        <v>#REF!</v>
      </c>
    </row>
    <row r="2867" spans="1:70" hidden="1">
      <c r="A2867" s="6" t="s">
        <v>4316</v>
      </c>
      <c r="B2867" s="6" t="s">
        <v>4317</v>
      </c>
      <c r="C2867" s="6" t="s">
        <v>7</v>
      </c>
      <c r="D2867" s="6" t="s">
        <v>8180</v>
      </c>
      <c r="E2867" s="6" t="s">
        <v>13</v>
      </c>
      <c r="F2867" s="6" t="s">
        <v>4190</v>
      </c>
      <c r="G2867" s="6"/>
      <c r="H2867" s="1"/>
      <c r="I2867" s="5"/>
      <c r="J2867" s="5"/>
      <c r="K2867" s="1"/>
      <c r="L2867" s="5"/>
      <c r="M2867" s="5"/>
      <c r="N2867" s="26"/>
      <c r="O2867" s="1"/>
      <c r="P2867" s="1"/>
      <c r="Q2867" s="1"/>
      <c r="R2867" s="1"/>
      <c r="S2867" s="1"/>
      <c r="T2867" s="1"/>
      <c r="U2867" s="1"/>
      <c r="V2867" s="5"/>
      <c r="W2867" s="5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37" t="e">
        <f>BQ2867+BP2867+BO2867+BN2867+BM2867+#REF!+#REF!+BG2867+BF2867+#REF!+BC2867+#REF!+#REF!+AY2867+#REF!+#REF!+#REF!+#REF!+AS2867+#REF!+#REF!+#REF!+#REF!+AM2867+AK2867+#REF!+#REF!+#REF!+AF2867+AD2867+AC2867+AB2867+BL2867+AA2867+Z2867+Y2867+X2867+U2867+T2867+S2867+R2867+Q2867+P2867+O2867+N2867+M2867+L2867+K2867+J2867+I2867+H2867</f>
        <v>#REF!</v>
      </c>
    </row>
    <row r="2868" spans="1:70" hidden="1">
      <c r="A2868" s="7" t="s">
        <v>4318</v>
      </c>
      <c r="B2868" s="7" t="s">
        <v>4319</v>
      </c>
      <c r="C2868" s="7" t="s">
        <v>7</v>
      </c>
      <c r="D2868" s="7" t="s">
        <v>8180</v>
      </c>
      <c r="E2868" s="7" t="s">
        <v>21</v>
      </c>
      <c r="F2868" s="7" t="s">
        <v>4190</v>
      </c>
      <c r="G2868" s="25"/>
      <c r="H2868" s="1"/>
      <c r="I2868" s="5"/>
      <c r="J2868" s="5"/>
      <c r="K2868" s="1"/>
      <c r="L2868" s="5"/>
      <c r="M2868" s="5"/>
      <c r="N2868" s="26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37">
        <f>BQ2868+BP2868+BO2868+BN2868+BM2868+BG2868+BF2868+BC2868+AY2868+AS2868+AM2868+AL2868+AK2868+AF2868+AE2868+AD2868+AC2868+AB2868+++BK2868+BL2868+AA2868+Z2868+Y2868+X2868+V2868+U2868+T2868+S2868+R2868+Q2868+P2868+O2868+N2868+M2868+L2868+K2868+J2868+I2868+H2868+G2868</f>
        <v>0</v>
      </c>
    </row>
    <row r="2869" spans="1:70" hidden="1">
      <c r="A2869" s="6" t="s">
        <v>4320</v>
      </c>
      <c r="B2869" s="6" t="s">
        <v>4321</v>
      </c>
      <c r="C2869" s="6" t="s">
        <v>7</v>
      </c>
      <c r="D2869" s="6" t="s">
        <v>18</v>
      </c>
      <c r="E2869" s="6" t="s">
        <v>21</v>
      </c>
      <c r="F2869" s="6" t="s">
        <v>4190</v>
      </c>
      <c r="G2869" s="6"/>
      <c r="H2869" s="1"/>
      <c r="I2869" s="5"/>
      <c r="J2869" s="5"/>
      <c r="K2869" s="1"/>
      <c r="L2869" s="5"/>
      <c r="M2869" s="5"/>
      <c r="N2869" s="26"/>
      <c r="O2869" s="1"/>
      <c r="P2869" s="1"/>
      <c r="Q2869" s="1"/>
      <c r="R2869" s="1"/>
      <c r="S2869" s="1"/>
      <c r="T2869" s="1"/>
      <c r="U2869" s="1"/>
      <c r="V2869" s="5"/>
      <c r="W2869" s="5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37" t="e">
        <f>BQ2869+BP2869+BO2869+BN2869+BM2869+#REF!+#REF!+BG2869+BF2869+#REF!+BC2869+#REF!+#REF!+AY2869+#REF!+#REF!+#REF!+#REF!+AS2869+#REF!+#REF!+#REF!+#REF!+AM2869+AK2869+#REF!+#REF!+#REF!+AF2869+AD2869+AC2869+AB2869+BL2869+AA2869+Z2869+Y2869+X2869+U2869+T2869+S2869+R2869+Q2869+P2869+O2869+N2869+M2869+L2869+K2869+J2869+I2869+H2869</f>
        <v>#REF!</v>
      </c>
    </row>
    <row r="2870" spans="1:70" hidden="1">
      <c r="A2870" s="6" t="s">
        <v>4322</v>
      </c>
      <c r="B2870" s="6" t="s">
        <v>4323</v>
      </c>
      <c r="C2870" s="6" t="s">
        <v>7</v>
      </c>
      <c r="D2870" s="6" t="s">
        <v>18</v>
      </c>
      <c r="E2870" s="6" t="s">
        <v>31</v>
      </c>
      <c r="F2870" s="6" t="s">
        <v>4190</v>
      </c>
      <c r="G2870" s="6"/>
      <c r="H2870" s="1"/>
      <c r="I2870" s="5"/>
      <c r="J2870" s="5"/>
      <c r="K2870" s="1"/>
      <c r="L2870" s="5"/>
      <c r="M2870" s="5"/>
      <c r="N2870" s="26"/>
      <c r="O2870" s="1"/>
      <c r="P2870" s="1"/>
      <c r="Q2870" s="1"/>
      <c r="R2870" s="1"/>
      <c r="S2870" s="1"/>
      <c r="T2870" s="1"/>
      <c r="U2870" s="1"/>
      <c r="V2870" s="5"/>
      <c r="W2870" s="5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37" t="e">
        <f>BQ2870+BP2870+BO2870+BN2870+BM2870+#REF!+#REF!+BG2870+BF2870+#REF!+BC2870+#REF!+#REF!+AY2870+#REF!+#REF!+#REF!+#REF!+AS2870+#REF!+#REF!+#REF!+#REF!+AM2870+AK2870+#REF!+#REF!+#REF!+AF2870+AD2870+AC2870+AB2870+BL2870+AA2870+Z2870+Y2870+X2870+U2870+T2870+S2870+R2870+Q2870+P2870+O2870+N2870+M2870+L2870+K2870+J2870+I2870+H2870</f>
        <v>#REF!</v>
      </c>
    </row>
    <row r="2871" spans="1:70" hidden="1">
      <c r="A2871" s="6" t="s">
        <v>4494</v>
      </c>
      <c r="B2871" s="6" t="s">
        <v>4495</v>
      </c>
      <c r="C2871" s="6" t="s">
        <v>151</v>
      </c>
      <c r="D2871" s="6"/>
      <c r="E2871" s="6" t="s">
        <v>152</v>
      </c>
      <c r="F2871" s="6" t="s">
        <v>4190</v>
      </c>
      <c r="G2871" s="6"/>
      <c r="H2871" s="1"/>
      <c r="I2871" s="5"/>
      <c r="J2871" s="5"/>
      <c r="K2871" s="1"/>
      <c r="L2871" s="5"/>
      <c r="M2871" s="5"/>
      <c r="N2871" s="26"/>
      <c r="O2871" s="1"/>
      <c r="P2871" s="1"/>
      <c r="Q2871" s="1"/>
      <c r="R2871" s="1"/>
      <c r="S2871" s="1"/>
      <c r="T2871" s="1"/>
      <c r="U2871" s="1"/>
      <c r="V2871" s="5"/>
      <c r="W2871" s="5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37" t="e">
        <f>BQ2871+BP2871+BO2871+BN2871+BM2871+#REF!+#REF!+BG2871+BF2871+#REF!+BC2871+#REF!+#REF!+AY2871+#REF!+#REF!+#REF!+#REF!+AS2871+#REF!+#REF!+#REF!+#REF!+AM2871+AK2871+#REF!+#REF!+#REF!+AF2871+AD2871+AC2871+AB2871+BL2871+AA2871+Z2871+Y2871+X2871+U2871+T2871+S2871+R2871+Q2871+P2871+O2871+N2871+M2871+L2871+K2871+J2871+I2871+H2871</f>
        <v>#REF!</v>
      </c>
    </row>
    <row r="2872" spans="1:70" hidden="1">
      <c r="A2872" s="6" t="s">
        <v>4324</v>
      </c>
      <c r="B2872" s="6" t="s">
        <v>4325</v>
      </c>
      <c r="C2872" s="6" t="s">
        <v>7</v>
      </c>
      <c r="D2872" s="6" t="s">
        <v>18</v>
      </c>
      <c r="E2872" s="6" t="s">
        <v>31</v>
      </c>
      <c r="F2872" s="6" t="s">
        <v>4190</v>
      </c>
      <c r="G2872" s="6"/>
      <c r="H2872" s="1"/>
      <c r="I2872" s="5"/>
      <c r="J2872" s="5"/>
      <c r="K2872" s="1"/>
      <c r="L2872" s="5"/>
      <c r="M2872" s="5"/>
      <c r="N2872" s="26"/>
      <c r="O2872" s="1"/>
      <c r="P2872" s="1"/>
      <c r="Q2872" s="1"/>
      <c r="R2872" s="1"/>
      <c r="S2872" s="1"/>
      <c r="T2872" s="1"/>
      <c r="U2872" s="1"/>
      <c r="V2872" s="5"/>
      <c r="W2872" s="5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37" t="e">
        <f>BQ2872+BP2872+BO2872+BN2872+BM2872+#REF!+#REF!+BG2872+BF2872+#REF!+BC2872+#REF!+#REF!+AY2872+#REF!+#REF!+#REF!+#REF!+AS2872+#REF!+#REF!+#REF!+#REF!+AM2872+AK2872+#REF!+#REF!+#REF!+AF2872+AD2872+AC2872+AB2872+BL2872+AA2872+Z2872+Y2872+X2872+U2872+T2872+S2872+R2872+Q2872+P2872+O2872+N2872+M2872+L2872+K2872+J2872+I2872+H2872</f>
        <v>#REF!</v>
      </c>
    </row>
    <row r="2873" spans="1:70" hidden="1">
      <c r="A2873" s="6" t="s">
        <v>4496</v>
      </c>
      <c r="B2873" s="6" t="s">
        <v>4497</v>
      </c>
      <c r="C2873" s="6" t="s">
        <v>151</v>
      </c>
      <c r="D2873" s="6"/>
      <c r="E2873" s="6" t="s">
        <v>152</v>
      </c>
      <c r="F2873" s="6" t="s">
        <v>4190</v>
      </c>
      <c r="G2873" s="6"/>
      <c r="H2873" s="1"/>
      <c r="I2873" s="5"/>
      <c r="J2873" s="5"/>
      <c r="K2873" s="1"/>
      <c r="L2873" s="5"/>
      <c r="M2873" s="5"/>
      <c r="N2873" s="26"/>
      <c r="O2873" s="1"/>
      <c r="P2873" s="1"/>
      <c r="Q2873" s="1"/>
      <c r="R2873" s="1"/>
      <c r="S2873" s="1"/>
      <c r="T2873" s="1"/>
      <c r="U2873" s="1"/>
      <c r="V2873" s="5"/>
      <c r="W2873" s="5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37" t="e">
        <f>BQ2873+BP2873+BO2873+BN2873+BM2873+#REF!+#REF!+BG2873+BF2873+#REF!+BC2873+#REF!+#REF!+AY2873+#REF!+#REF!+#REF!+#REF!+AS2873+#REF!+#REF!+#REF!+#REF!+AM2873+AK2873+#REF!+#REF!+#REF!+AF2873+AD2873+AC2873+AB2873+BL2873+AA2873+Z2873+Y2873+X2873+U2873+T2873+S2873+R2873+Q2873+P2873+O2873+N2873+M2873+L2873+K2873+J2873+I2873+H2873</f>
        <v>#REF!</v>
      </c>
    </row>
    <row r="2874" spans="1:70" hidden="1">
      <c r="A2874" s="6" t="s">
        <v>6937</v>
      </c>
      <c r="B2874" s="6" t="s">
        <v>6938</v>
      </c>
      <c r="C2874" s="6" t="s">
        <v>151</v>
      </c>
      <c r="D2874" s="6"/>
      <c r="E2874" s="6" t="s">
        <v>8186</v>
      </c>
      <c r="F2874" s="6" t="s">
        <v>4190</v>
      </c>
      <c r="G2874" s="6"/>
      <c r="H2874" s="1"/>
      <c r="I2874" s="5"/>
      <c r="J2874" s="5"/>
      <c r="K2874" s="1"/>
      <c r="L2874" s="5"/>
      <c r="M2874" s="5"/>
      <c r="N2874" s="26"/>
      <c r="O2874" s="1"/>
      <c r="P2874" s="1"/>
      <c r="Q2874" s="1"/>
      <c r="R2874" s="1"/>
      <c r="S2874" s="1"/>
      <c r="T2874" s="1"/>
      <c r="U2874" s="1"/>
      <c r="V2874" s="5"/>
      <c r="W2874" s="5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37" t="e">
        <f>BQ2874+BP2874+BO2874+BN2874+BM2874+#REF!+#REF!+BG2874+BF2874+#REF!+BC2874+#REF!+#REF!+AY2874+#REF!+#REF!+#REF!+#REF!+AS2874+#REF!+#REF!+#REF!+#REF!+AM2874+AK2874+#REF!+#REF!+#REF!+AF2874+AD2874+AC2874+AB2874+BL2874+AA2874+Z2874+Y2874+X2874+U2874+T2874+S2874+R2874+Q2874+P2874+O2874+N2874+M2874+L2874+K2874+J2874+I2874+H2874</f>
        <v>#REF!</v>
      </c>
    </row>
    <row r="2875" spans="1:70">
      <c r="A2875" s="7" t="s">
        <v>4326</v>
      </c>
      <c r="B2875" s="7" t="s">
        <v>4327</v>
      </c>
      <c r="C2875" s="7" t="s">
        <v>7</v>
      </c>
      <c r="D2875" s="7" t="s">
        <v>8180</v>
      </c>
      <c r="E2875" s="7" t="s">
        <v>21</v>
      </c>
      <c r="F2875" s="7" t="s">
        <v>4190</v>
      </c>
      <c r="G2875" s="25"/>
      <c r="H2875" s="1"/>
      <c r="I2875" s="5"/>
      <c r="J2875" s="5"/>
      <c r="K2875" s="1"/>
      <c r="L2875" s="5"/>
      <c r="M2875" s="5"/>
      <c r="N2875" s="26"/>
      <c r="O2875" s="1"/>
      <c r="P2875" s="1">
        <f>1000*25.424213</f>
        <v>25424.213000000003</v>
      </c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37">
        <f>BQ2875+BP2875+BO2875+BN2875+BM2875+BG2875+BF2875+BC2875+AY2875+AS2875+AM2875+AL2875+AK2875+AF2875+AE2875+AD2875+AC2875+AB2875+BK2875+BL2875+AA2875+Z2875+Y2875+X2875+V2875+U2875+T2875+S2875+R2875+Q2875+P2875+O2875+N2875+M2875+L2875+K2875+J2875+I2875+H2875+G2875+AX2875+W2875</f>
        <v>25424.213000000003</v>
      </c>
    </row>
    <row r="2876" spans="1:70" hidden="1">
      <c r="A2876" s="6" t="s">
        <v>4328</v>
      </c>
      <c r="B2876" s="6" t="s">
        <v>4329</v>
      </c>
      <c r="C2876" s="6" t="s">
        <v>7</v>
      </c>
      <c r="D2876" s="6" t="s">
        <v>18</v>
      </c>
      <c r="E2876" s="6" t="s">
        <v>21</v>
      </c>
      <c r="F2876" s="6" t="s">
        <v>4190</v>
      </c>
      <c r="G2876" s="6"/>
      <c r="H2876" s="1"/>
      <c r="I2876" s="5"/>
      <c r="J2876" s="5"/>
      <c r="K2876" s="1"/>
      <c r="L2876" s="5"/>
      <c r="M2876" s="5"/>
      <c r="N2876" s="26"/>
      <c r="O2876" s="1"/>
      <c r="P2876" s="1"/>
      <c r="Q2876" s="1"/>
      <c r="R2876" s="1"/>
      <c r="S2876" s="1"/>
      <c r="T2876" s="1"/>
      <c r="U2876" s="1"/>
      <c r="V2876" s="5"/>
      <c r="W2876" s="5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37" t="e">
        <f>BQ2876+BP2876+BO2876+BN2876+BM2876+#REF!+#REF!+BG2876+BF2876+#REF!+BC2876+#REF!+#REF!+AY2876+#REF!+#REF!+#REF!+#REF!+AS2876+#REF!+#REF!+#REF!+#REF!+AM2876+AK2876+#REF!+#REF!+#REF!+AF2876+AD2876+AC2876+AB2876+BL2876+AA2876+Z2876+Y2876+X2876+U2876+T2876+S2876+R2876+Q2876+P2876+O2876+N2876+M2876+L2876+K2876+J2876+I2876+H2876</f>
        <v>#REF!</v>
      </c>
    </row>
    <row r="2877" spans="1:70" hidden="1">
      <c r="A2877" s="6" t="s">
        <v>4330</v>
      </c>
      <c r="B2877" s="6" t="s">
        <v>4331</v>
      </c>
      <c r="C2877" s="6" t="s">
        <v>7</v>
      </c>
      <c r="D2877" s="6" t="s">
        <v>8180</v>
      </c>
      <c r="E2877" s="6" t="s">
        <v>21</v>
      </c>
      <c r="F2877" s="6" t="s">
        <v>4190</v>
      </c>
      <c r="G2877" s="6"/>
      <c r="H2877" s="1"/>
      <c r="I2877" s="5"/>
      <c r="J2877" s="5"/>
      <c r="K2877" s="1"/>
      <c r="L2877" s="5"/>
      <c r="M2877" s="5"/>
      <c r="N2877" s="26"/>
      <c r="O2877" s="1"/>
      <c r="P2877" s="1"/>
      <c r="Q2877" s="1"/>
      <c r="R2877" s="1"/>
      <c r="S2877" s="1"/>
      <c r="T2877" s="1"/>
      <c r="U2877" s="1"/>
      <c r="V2877" s="5"/>
      <c r="W2877" s="5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37" t="e">
        <f>BQ2877+BP2877+BO2877+BN2877+BM2877+#REF!+#REF!+BG2877+BF2877+#REF!+BC2877+#REF!+#REF!+AY2877+#REF!+#REF!+#REF!+#REF!+AS2877+#REF!+#REF!+#REF!+#REF!+AM2877+AK2877+#REF!+#REF!+#REF!+AF2877+AD2877+AC2877+AB2877+BL2877+AA2877+Z2877+Y2877+X2877+U2877+T2877+S2877+R2877+Q2877+P2877+O2877+N2877+M2877+L2877+K2877+J2877+I2877+H2877</f>
        <v>#REF!</v>
      </c>
    </row>
    <row r="2878" spans="1:70">
      <c r="A2878" s="7" t="s">
        <v>4332</v>
      </c>
      <c r="B2878" s="7" t="s">
        <v>4333</v>
      </c>
      <c r="C2878" s="7" t="s">
        <v>7</v>
      </c>
      <c r="D2878" s="7" t="s">
        <v>8180</v>
      </c>
      <c r="E2878" s="7" t="s">
        <v>21</v>
      </c>
      <c r="F2878" s="7" t="s">
        <v>4190</v>
      </c>
      <c r="G2878" s="25"/>
      <c r="H2878" s="1"/>
      <c r="I2878" s="5"/>
      <c r="J2878" s="5"/>
      <c r="K2878" s="1"/>
      <c r="L2878" s="5"/>
      <c r="M2878" s="5"/>
      <c r="N2878" s="26"/>
      <c r="O2878" s="1"/>
      <c r="P2878" s="1">
        <f>1000*9.31152</f>
        <v>9311.52</v>
      </c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37">
        <f>BQ2878+BP2878+BO2878+BN2878+BM2878+BG2878+BF2878+BC2878+AY2878+AS2878+AM2878+AL2878+AK2878+AF2878+AE2878+AD2878+AC2878+AB2878+BK2878+BL2878+AA2878+Z2878+Y2878+X2878+V2878+U2878+T2878+S2878+R2878+Q2878+P2878+O2878+N2878+M2878+L2878+K2878+J2878+I2878+H2878+G2878+AX2878+W2878</f>
        <v>9311.52</v>
      </c>
    </row>
    <row r="2879" spans="1:70" hidden="1">
      <c r="A2879" s="6" t="s">
        <v>4498</v>
      </c>
      <c r="B2879" s="6" t="s">
        <v>4499</v>
      </c>
      <c r="C2879" s="6" t="s">
        <v>151</v>
      </c>
      <c r="D2879" s="6"/>
      <c r="E2879" s="6" t="s">
        <v>152</v>
      </c>
      <c r="F2879" s="6" t="s">
        <v>4190</v>
      </c>
      <c r="G2879" s="6"/>
      <c r="H2879" s="1"/>
      <c r="I2879" s="5"/>
      <c r="J2879" s="5"/>
      <c r="K2879" s="1"/>
      <c r="L2879" s="5"/>
      <c r="M2879" s="5"/>
      <c r="N2879" s="26"/>
      <c r="O2879" s="1"/>
      <c r="P2879" s="1"/>
      <c r="Q2879" s="1"/>
      <c r="R2879" s="1"/>
      <c r="S2879" s="1"/>
      <c r="T2879" s="1"/>
      <c r="U2879" s="1"/>
      <c r="V2879" s="5"/>
      <c r="W2879" s="5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37" t="e">
        <f>BQ2879+BP2879+BO2879+BN2879+BM2879+#REF!+#REF!+BG2879+BF2879+#REF!+BC2879+#REF!+#REF!+AY2879+#REF!+#REF!+#REF!+#REF!+AS2879+#REF!+#REF!+#REF!+#REF!+AM2879+AK2879+#REF!+#REF!+#REF!+AF2879+AD2879+AC2879+AB2879+BL2879+AA2879+Z2879+Y2879+X2879+U2879+T2879+S2879+R2879+Q2879+P2879+O2879+N2879+M2879+L2879+K2879+J2879+I2879+H2879</f>
        <v>#REF!</v>
      </c>
    </row>
    <row r="2880" spans="1:70">
      <c r="A2880" s="7" t="s">
        <v>4500</v>
      </c>
      <c r="B2880" s="7" t="s">
        <v>2997</v>
      </c>
      <c r="C2880" s="7" t="s">
        <v>151</v>
      </c>
      <c r="D2880" s="7"/>
      <c r="E2880" s="7" t="s">
        <v>152</v>
      </c>
      <c r="F2880" s="7" t="s">
        <v>4190</v>
      </c>
      <c r="G2880" s="25"/>
      <c r="H2880" s="1"/>
      <c r="I2880" s="5"/>
      <c r="J2880" s="5"/>
      <c r="K2880" s="1"/>
      <c r="L2880" s="5"/>
      <c r="M2880" s="5"/>
      <c r="N2880" s="26"/>
      <c r="O2880" s="1"/>
      <c r="P2880" s="1">
        <f>1000*0.58197</f>
        <v>581.97</v>
      </c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37">
        <f>BQ2880+BP2880+BO2880+BN2880+BM2880+BG2880+BF2880+BC2880+AY2880+AS2880+AM2880+AL2880+AK2880+AF2880+AE2880+AD2880+AC2880+AB2880+BK2880+BL2880+AA2880+Z2880+Y2880+X2880+V2880+U2880+T2880+S2880+R2880+Q2880+P2880+O2880+N2880+M2880+L2880+K2880+J2880+I2880+H2880+G2880+AX2880+W2880</f>
        <v>581.97</v>
      </c>
    </row>
    <row r="2881" spans="1:70" hidden="1">
      <c r="A2881" s="6" t="s">
        <v>4334</v>
      </c>
      <c r="B2881" s="6" t="s">
        <v>4335</v>
      </c>
      <c r="C2881" s="6" t="s">
        <v>7</v>
      </c>
      <c r="D2881" s="6" t="s">
        <v>18</v>
      </c>
      <c r="E2881" s="6" t="s">
        <v>21</v>
      </c>
      <c r="F2881" s="6" t="s">
        <v>4190</v>
      </c>
      <c r="G2881" s="6"/>
      <c r="H2881" s="1"/>
      <c r="I2881" s="5"/>
      <c r="J2881" s="5"/>
      <c r="K2881" s="1"/>
      <c r="L2881" s="5"/>
      <c r="M2881" s="5"/>
      <c r="N2881" s="26"/>
      <c r="O2881" s="1"/>
      <c r="P2881" s="1"/>
      <c r="Q2881" s="1"/>
      <c r="R2881" s="1"/>
      <c r="S2881" s="1"/>
      <c r="T2881" s="1"/>
      <c r="U2881" s="1"/>
      <c r="V2881" s="5"/>
      <c r="W2881" s="5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37" t="e">
        <f>BQ2881+BP2881+BO2881+BN2881+BM2881+#REF!+#REF!+BG2881+BF2881+#REF!+BC2881+#REF!+#REF!+AY2881+#REF!+#REF!+#REF!+#REF!+AS2881+#REF!+#REF!+#REF!+#REF!+AM2881+AK2881+#REF!+#REF!+#REF!+AF2881+AD2881+AC2881+AB2881+BL2881+AA2881+Z2881+Y2881+X2881+U2881+T2881+S2881+R2881+Q2881+P2881+O2881+N2881+M2881+L2881+K2881+J2881+I2881+H2881</f>
        <v>#REF!</v>
      </c>
    </row>
    <row r="2882" spans="1:70" hidden="1">
      <c r="A2882" s="6" t="s">
        <v>4336</v>
      </c>
      <c r="B2882" s="6" t="s">
        <v>4337</v>
      </c>
      <c r="C2882" s="6" t="s">
        <v>7</v>
      </c>
      <c r="D2882" s="6" t="s">
        <v>18</v>
      </c>
      <c r="E2882" s="6" t="s">
        <v>31</v>
      </c>
      <c r="F2882" s="6" t="s">
        <v>4190</v>
      </c>
      <c r="G2882" s="6"/>
      <c r="H2882" s="1"/>
      <c r="I2882" s="5"/>
      <c r="J2882" s="5"/>
      <c r="K2882" s="1"/>
      <c r="L2882" s="5"/>
      <c r="M2882" s="5"/>
      <c r="N2882" s="26"/>
      <c r="O2882" s="1"/>
      <c r="P2882" s="1"/>
      <c r="Q2882" s="1"/>
      <c r="R2882" s="1"/>
      <c r="S2882" s="1"/>
      <c r="T2882" s="1"/>
      <c r="U2882" s="1"/>
      <c r="V2882" s="5"/>
      <c r="W2882" s="5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37" t="e">
        <f>BQ2882+BP2882+BO2882+BN2882+BM2882+#REF!+#REF!+BG2882+BF2882+#REF!+BC2882+#REF!+#REF!+AY2882+#REF!+#REF!+#REF!+#REF!+AS2882+#REF!+#REF!+#REF!+#REF!+AM2882+AK2882+#REF!+#REF!+#REF!+AF2882+AD2882+AC2882+AB2882+BL2882+AA2882+Z2882+Y2882+X2882+U2882+T2882+S2882+R2882+Q2882+P2882+O2882+N2882+M2882+L2882+K2882+J2882+I2882+H2882</f>
        <v>#REF!</v>
      </c>
    </row>
    <row r="2883" spans="1:70" hidden="1">
      <c r="A2883" s="6" t="s">
        <v>4501</v>
      </c>
      <c r="B2883" s="6" t="s">
        <v>4502</v>
      </c>
      <c r="C2883" s="6" t="s">
        <v>151</v>
      </c>
      <c r="D2883" s="6"/>
      <c r="E2883" s="6" t="s">
        <v>152</v>
      </c>
      <c r="F2883" s="6" t="s">
        <v>4190</v>
      </c>
      <c r="G2883" s="6"/>
      <c r="H2883" s="1"/>
      <c r="I2883" s="5"/>
      <c r="J2883" s="5"/>
      <c r="K2883" s="1"/>
      <c r="L2883" s="5"/>
      <c r="M2883" s="5"/>
      <c r="N2883" s="26"/>
      <c r="O2883" s="1"/>
      <c r="P2883" s="1"/>
      <c r="Q2883" s="1"/>
      <c r="R2883" s="1"/>
      <c r="S2883" s="1"/>
      <c r="T2883" s="1"/>
      <c r="U2883" s="1"/>
      <c r="V2883" s="5"/>
      <c r="W2883" s="5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37" t="e">
        <f>BQ2883+BP2883+BO2883+BN2883+BM2883+#REF!+#REF!+BG2883+BF2883+#REF!+BC2883+#REF!+#REF!+AY2883+#REF!+#REF!+#REF!+#REF!+AS2883+#REF!+#REF!+#REF!+#REF!+AM2883+AK2883+#REF!+#REF!+#REF!+AF2883+AD2883+AC2883+AB2883+BL2883+AA2883+Z2883+Y2883+X2883+U2883+T2883+S2883+R2883+Q2883+P2883+O2883+N2883+M2883+L2883+K2883+J2883+I2883+H2883</f>
        <v>#REF!</v>
      </c>
    </row>
    <row r="2884" spans="1:70">
      <c r="A2884" s="7" t="s">
        <v>4338</v>
      </c>
      <c r="B2884" s="7" t="s">
        <v>4339</v>
      </c>
      <c r="C2884" s="7" t="s">
        <v>7</v>
      </c>
      <c r="D2884" s="7" t="s">
        <v>8180</v>
      </c>
      <c r="E2884" s="7" t="s">
        <v>21</v>
      </c>
      <c r="F2884" s="7" t="s">
        <v>4190</v>
      </c>
      <c r="G2884" s="25"/>
      <c r="H2884" s="1"/>
      <c r="I2884" s="5"/>
      <c r="J2884" s="5"/>
      <c r="K2884" s="1"/>
      <c r="L2884" s="5"/>
      <c r="M2884" s="5"/>
      <c r="N2884" s="26"/>
      <c r="O2884" s="1"/>
      <c r="P2884" s="1">
        <f>1000*8.265</f>
        <v>8265</v>
      </c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37">
        <f>BQ2884+BP2884+BO2884+BN2884+BM2884+BG2884+BF2884+BC2884+AY2884+AS2884+AM2884+AL2884+AK2884+AF2884+AE2884+AD2884+AC2884+AB2884+BK2884+BL2884+AA2884+Z2884+Y2884+X2884+V2884+U2884+T2884+S2884+R2884+Q2884+P2884+O2884+N2884+M2884+L2884+K2884+J2884+I2884+H2884+G2884+AX2884+W2884</f>
        <v>8265</v>
      </c>
    </row>
    <row r="2885" spans="1:70" hidden="1">
      <c r="A2885" s="6" t="s">
        <v>4340</v>
      </c>
      <c r="B2885" s="6" t="s">
        <v>4341</v>
      </c>
      <c r="C2885" s="6" t="s">
        <v>7</v>
      </c>
      <c r="D2885" s="6" t="s">
        <v>8180</v>
      </c>
      <c r="E2885" s="6" t="s">
        <v>21</v>
      </c>
      <c r="F2885" s="6" t="s">
        <v>4190</v>
      </c>
      <c r="G2885" s="6"/>
      <c r="H2885" s="1"/>
      <c r="I2885" s="5"/>
      <c r="J2885" s="5"/>
      <c r="K2885" s="1"/>
      <c r="L2885" s="5"/>
      <c r="M2885" s="5"/>
      <c r="N2885" s="26"/>
      <c r="O2885" s="1"/>
      <c r="P2885" s="1"/>
      <c r="Q2885" s="1"/>
      <c r="R2885" s="1"/>
      <c r="S2885" s="1"/>
      <c r="T2885" s="1"/>
      <c r="U2885" s="1"/>
      <c r="V2885" s="5"/>
      <c r="W2885" s="5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37" t="e">
        <f>BQ2885+BP2885+BO2885+BN2885+BM2885+#REF!+#REF!+BG2885+BF2885+#REF!+BC2885+#REF!+#REF!+AY2885+#REF!+#REF!+#REF!+#REF!+AS2885+#REF!+#REF!+#REF!+#REF!+AM2885+AK2885+#REF!+#REF!+#REF!+AF2885+AD2885+AC2885+AB2885+BL2885+AA2885+Z2885+Y2885+X2885+U2885+T2885+S2885+R2885+Q2885+P2885+O2885+N2885+M2885+L2885+K2885+J2885+I2885+H2885</f>
        <v>#REF!</v>
      </c>
    </row>
    <row r="2886" spans="1:70" hidden="1">
      <c r="A2886" s="6" t="s">
        <v>4503</v>
      </c>
      <c r="B2886" s="6" t="s">
        <v>4504</v>
      </c>
      <c r="C2886" s="6" t="s">
        <v>151</v>
      </c>
      <c r="D2886" s="6"/>
      <c r="E2886" s="6" t="s">
        <v>152</v>
      </c>
      <c r="F2886" s="6" t="s">
        <v>4190</v>
      </c>
      <c r="G2886" s="6"/>
      <c r="H2886" s="1"/>
      <c r="I2886" s="5"/>
      <c r="J2886" s="5"/>
      <c r="K2886" s="1"/>
      <c r="L2886" s="5"/>
      <c r="M2886" s="5"/>
      <c r="N2886" s="26"/>
      <c r="O2886" s="1"/>
      <c r="P2886" s="1"/>
      <c r="Q2886" s="1"/>
      <c r="R2886" s="1"/>
      <c r="S2886" s="1"/>
      <c r="T2886" s="1"/>
      <c r="U2886" s="1"/>
      <c r="V2886" s="5"/>
      <c r="W2886" s="5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37" t="e">
        <f>BQ2886+BP2886+BO2886+BN2886+BM2886+#REF!+#REF!+BG2886+BF2886+#REF!+BC2886+#REF!+#REF!+AY2886+#REF!+#REF!+#REF!+#REF!+AS2886+#REF!+#REF!+#REF!+#REF!+AM2886+AK2886+#REF!+#REF!+#REF!+AF2886+AD2886+AC2886+AB2886+BL2886+AA2886+Z2886+Y2886+X2886+U2886+T2886+S2886+R2886+Q2886+P2886+O2886+N2886+M2886+L2886+K2886+J2886+I2886+H2886</f>
        <v>#REF!</v>
      </c>
    </row>
    <row r="2887" spans="1:70" hidden="1">
      <c r="A2887" s="6" t="s">
        <v>4342</v>
      </c>
      <c r="B2887" s="6" t="s">
        <v>4343</v>
      </c>
      <c r="C2887" s="6" t="s">
        <v>7</v>
      </c>
      <c r="D2887" s="6" t="s">
        <v>18</v>
      </c>
      <c r="E2887" s="6" t="s">
        <v>13</v>
      </c>
      <c r="F2887" s="6" t="s">
        <v>4190</v>
      </c>
      <c r="G2887" s="6"/>
      <c r="H2887" s="1"/>
      <c r="I2887" s="5"/>
      <c r="J2887" s="5"/>
      <c r="K2887" s="1"/>
      <c r="L2887" s="5"/>
      <c r="M2887" s="5"/>
      <c r="N2887" s="26"/>
      <c r="O2887" s="1"/>
      <c r="P2887" s="1"/>
      <c r="Q2887" s="1"/>
      <c r="R2887" s="1"/>
      <c r="S2887" s="1"/>
      <c r="T2887" s="1"/>
      <c r="U2887" s="1"/>
      <c r="V2887" s="5"/>
      <c r="W2887" s="5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37" t="e">
        <f>BQ2887+BP2887+BO2887+BN2887+BM2887+#REF!+#REF!+BG2887+BF2887+#REF!+BC2887+#REF!+#REF!+AY2887+#REF!+#REF!+#REF!+#REF!+AS2887+#REF!+#REF!+#REF!+#REF!+AM2887+AK2887+#REF!+#REF!+#REF!+AF2887+AD2887+AC2887+AB2887+BL2887+AA2887+Z2887+Y2887+X2887+U2887+T2887+S2887+R2887+Q2887+P2887+O2887+N2887+M2887+L2887+K2887+J2887+I2887+H2887</f>
        <v>#REF!</v>
      </c>
    </row>
    <row r="2888" spans="1:70" hidden="1">
      <c r="A2888" s="7" t="s">
        <v>4344</v>
      </c>
      <c r="B2888" s="7" t="s">
        <v>4345</v>
      </c>
      <c r="C2888" s="7" t="s">
        <v>7</v>
      </c>
      <c r="D2888" s="7" t="s">
        <v>8180</v>
      </c>
      <c r="E2888" s="7" t="s">
        <v>21</v>
      </c>
      <c r="F2888" s="7" t="s">
        <v>4190</v>
      </c>
      <c r="G2888" s="25"/>
      <c r="H2888" s="1"/>
      <c r="I2888" s="5"/>
      <c r="J2888" s="5"/>
      <c r="K2888" s="1"/>
      <c r="L2888" s="5"/>
      <c r="M2888" s="5"/>
      <c r="N2888" s="26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37">
        <f t="shared" ref="BR2888" si="42">BQ2888+BP2888+BO2888+BN2888+BM2888+BG2888+BF2888+BC2888+AY2888+AS2888+AM2888+AL2888+AK2888+AF2888+AE2888+AD2888+AC2888+AB2888+++BK2888+BL2888+AA2888+Z2888+Y2888+X2888+V2888+U2888+T2888+S2888+R2888+Q2888+P2888+O2888+N2888+M2888+L2888+K2888+J2888+I2888+H2888+G2888</f>
        <v>0</v>
      </c>
    </row>
    <row r="2889" spans="1:70">
      <c r="A2889" s="7" t="s">
        <v>4346</v>
      </c>
      <c r="B2889" s="7" t="s">
        <v>4347</v>
      </c>
      <c r="C2889" s="7" t="s">
        <v>7</v>
      </c>
      <c r="D2889" s="7" t="s">
        <v>8180</v>
      </c>
      <c r="E2889" s="7" t="s">
        <v>21</v>
      </c>
      <c r="F2889" s="7" t="s">
        <v>4190</v>
      </c>
      <c r="G2889" s="25"/>
      <c r="H2889" s="1"/>
      <c r="I2889" s="5"/>
      <c r="J2889" s="5"/>
      <c r="K2889" s="1"/>
      <c r="L2889" s="5"/>
      <c r="M2889" s="5"/>
      <c r="N2889" s="26"/>
      <c r="O2889" s="1"/>
      <c r="P2889" s="1">
        <f>1000*0.980160000000011</f>
        <v>980.160000000011</v>
      </c>
      <c r="Q2889" s="1"/>
      <c r="R2889" s="1"/>
      <c r="S2889" s="1"/>
      <c r="T2889" s="1"/>
      <c r="U2889" s="1"/>
      <c r="V2889" s="1"/>
      <c r="W2889" s="1">
        <f>1000*21.5244706325504</f>
        <v>21524.470632550401</v>
      </c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37">
        <f>BQ2889+BP2889+BO2889+BN2889+BM2889+BG2889+BF2889+BC2889+AY2889+AS2889+AM2889+AL2889+AK2889+AF2889+AE2889+AD2889+AC2889+AB2889+BK2889+BL2889+AA2889+Z2889+Y2889+X2889+V2889+U2889+T2889+S2889+R2889+Q2889+P2889+O2889+N2889+M2889+L2889+K2889+J2889+I2889+H2889+G2889+AX2889+W2889</f>
        <v>22504.630632550412</v>
      </c>
    </row>
    <row r="2890" spans="1:70" hidden="1">
      <c r="A2890" s="6" t="s">
        <v>4505</v>
      </c>
      <c r="B2890" s="6" t="s">
        <v>4506</v>
      </c>
      <c r="C2890" s="6" t="s">
        <v>151</v>
      </c>
      <c r="D2890" s="6"/>
      <c r="E2890" s="6" t="s">
        <v>152</v>
      </c>
      <c r="F2890" s="6" t="s">
        <v>4190</v>
      </c>
      <c r="G2890" s="6"/>
      <c r="H2890" s="1"/>
      <c r="I2890" s="5"/>
      <c r="J2890" s="5"/>
      <c r="K2890" s="1"/>
      <c r="L2890" s="5"/>
      <c r="M2890" s="5"/>
      <c r="N2890" s="26"/>
      <c r="O2890" s="1"/>
      <c r="P2890" s="1"/>
      <c r="Q2890" s="1"/>
      <c r="R2890" s="1"/>
      <c r="S2890" s="1"/>
      <c r="T2890" s="1"/>
      <c r="U2890" s="1"/>
      <c r="V2890" s="5"/>
      <c r="W2890" s="5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37" t="e">
        <f>BQ2890+BP2890+BO2890+BN2890+BM2890+#REF!+#REF!+BG2890+BF2890+#REF!+BC2890+#REF!+#REF!+AY2890+#REF!+#REF!+#REF!+#REF!+AS2890+#REF!+#REF!+#REF!+#REF!+AM2890+AK2890+#REF!+#REF!+#REF!+AF2890+AD2890+AC2890+AB2890+BL2890+AA2890+Z2890+Y2890+X2890+U2890+T2890+S2890+R2890+Q2890+P2890+O2890+N2890+M2890+L2890+K2890+J2890+I2890+H2890</f>
        <v>#REF!</v>
      </c>
    </row>
    <row r="2891" spans="1:70" hidden="1">
      <c r="A2891" s="6" t="s">
        <v>4348</v>
      </c>
      <c r="B2891" s="6" t="s">
        <v>4349</v>
      </c>
      <c r="C2891" s="6" t="s">
        <v>7</v>
      </c>
      <c r="D2891" s="6" t="s">
        <v>67</v>
      </c>
      <c r="E2891" s="6" t="s">
        <v>67</v>
      </c>
      <c r="F2891" s="6" t="s">
        <v>4190</v>
      </c>
      <c r="G2891" s="6"/>
      <c r="H2891" s="1"/>
      <c r="I2891" s="5"/>
      <c r="J2891" s="1"/>
      <c r="K2891" s="1"/>
      <c r="L2891" s="5"/>
      <c r="M2891" s="5"/>
      <c r="N2891" s="26"/>
      <c r="O2891" s="1"/>
      <c r="P2891" s="1"/>
      <c r="Q2891" s="1"/>
      <c r="R2891" s="1"/>
      <c r="S2891" s="1"/>
      <c r="T2891" s="1"/>
      <c r="U2891" s="1"/>
      <c r="V2891" s="5"/>
      <c r="W2891" s="5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37" t="e">
        <f>BQ2891+BP2891+BO2891+BN2891+BM2891+#REF!+#REF!+BG2891+BF2891+#REF!+BC2891+#REF!+#REF!+AY2891+#REF!+#REF!+#REF!+#REF!+AS2891+#REF!+#REF!+#REF!+#REF!+AM2891+AK2891+#REF!+#REF!+#REF!+AF2891+AD2891+AC2891+AB2891+BL2891+AA2891+Z2891+Y2891+X2891+U2891+T2891+S2891+R2891+Q2891+P2891+O2891+N2891+M2891+L2891+K2891+J2891+I2891+H2891</f>
        <v>#REF!</v>
      </c>
    </row>
    <row r="2892" spans="1:70" hidden="1">
      <c r="A2892" s="6" t="s">
        <v>4350</v>
      </c>
      <c r="B2892" s="6" t="s">
        <v>4351</v>
      </c>
      <c r="C2892" s="6" t="s">
        <v>7</v>
      </c>
      <c r="D2892" s="6" t="s">
        <v>67</v>
      </c>
      <c r="E2892" s="6" t="s">
        <v>67</v>
      </c>
      <c r="F2892" s="6" t="s">
        <v>4190</v>
      </c>
      <c r="G2892" s="6"/>
      <c r="H2892" s="1"/>
      <c r="I2892" s="5"/>
      <c r="J2892" s="5"/>
      <c r="K2892" s="1"/>
      <c r="L2892" s="5"/>
      <c r="M2892" s="5"/>
      <c r="N2892" s="26"/>
      <c r="O2892" s="1"/>
      <c r="P2892" s="1"/>
      <c r="Q2892" s="1"/>
      <c r="R2892" s="1"/>
      <c r="S2892" s="1"/>
      <c r="T2892" s="1"/>
      <c r="U2892" s="1"/>
      <c r="V2892" s="5"/>
      <c r="W2892" s="5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37" t="e">
        <f>BQ2892+BP2892+BO2892+BN2892+BM2892+#REF!+#REF!+BG2892+BF2892+#REF!+BC2892+#REF!+#REF!+AY2892+#REF!+#REF!+#REF!+#REF!+AS2892+#REF!+#REF!+#REF!+#REF!+AM2892+AK2892+#REF!+#REF!+#REF!+AF2892+AD2892+AC2892+AB2892+BL2892+AA2892+Z2892+Y2892+X2892+U2892+T2892+S2892+R2892+Q2892+P2892+O2892+N2892+M2892+L2892+K2892+J2892+I2892+H2892</f>
        <v>#REF!</v>
      </c>
    </row>
    <row r="2893" spans="1:70" hidden="1">
      <c r="A2893" s="6" t="s">
        <v>4507</v>
      </c>
      <c r="B2893" s="6" t="s">
        <v>8013</v>
      </c>
      <c r="C2893" s="6" t="s">
        <v>151</v>
      </c>
      <c r="D2893" s="6"/>
      <c r="E2893" s="6" t="s">
        <v>152</v>
      </c>
      <c r="F2893" s="6" t="s">
        <v>4190</v>
      </c>
      <c r="G2893" s="6"/>
      <c r="H2893" s="1"/>
      <c r="I2893" s="5"/>
      <c r="J2893" s="5"/>
      <c r="K2893" s="1"/>
      <c r="L2893" s="5"/>
      <c r="M2893" s="5"/>
      <c r="N2893" s="26"/>
      <c r="O2893" s="1"/>
      <c r="P2893" s="1"/>
      <c r="Q2893" s="1"/>
      <c r="R2893" s="1"/>
      <c r="S2893" s="1"/>
      <c r="T2893" s="1"/>
      <c r="U2893" s="1"/>
      <c r="V2893" s="5"/>
      <c r="W2893" s="5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37" t="e">
        <f>BQ2893+BP2893+BO2893+BN2893+BM2893+#REF!+#REF!+BG2893+BF2893+#REF!+BC2893+#REF!+#REF!+AY2893+#REF!+#REF!+#REF!+#REF!+AS2893+#REF!+#REF!+#REF!+#REF!+AM2893+AK2893+#REF!+#REF!+#REF!+AF2893+AD2893+AC2893+AB2893+BL2893+AA2893+Z2893+Y2893+X2893+U2893+T2893+S2893+R2893+Q2893+P2893+O2893+N2893+M2893+L2893+K2893+J2893+I2893+H2893</f>
        <v>#REF!</v>
      </c>
    </row>
    <row r="2894" spans="1:70" hidden="1">
      <c r="A2894" s="6" t="s">
        <v>4508</v>
      </c>
      <c r="B2894" s="6" t="s">
        <v>4509</v>
      </c>
      <c r="C2894" s="6" t="s">
        <v>151</v>
      </c>
      <c r="D2894" s="6"/>
      <c r="E2894" s="6" t="s">
        <v>152</v>
      </c>
      <c r="F2894" s="6" t="s">
        <v>4190</v>
      </c>
      <c r="G2894" s="6"/>
      <c r="H2894" s="1"/>
      <c r="I2894" s="5"/>
      <c r="J2894" s="5"/>
      <c r="K2894" s="1"/>
      <c r="L2894" s="5"/>
      <c r="M2894" s="5"/>
      <c r="N2894" s="26"/>
      <c r="O2894" s="1"/>
      <c r="P2894" s="1"/>
      <c r="Q2894" s="1"/>
      <c r="R2894" s="1"/>
      <c r="S2894" s="1"/>
      <c r="T2894" s="1"/>
      <c r="U2894" s="1"/>
      <c r="V2894" s="5"/>
      <c r="W2894" s="5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37" t="e">
        <f>BQ2894+BP2894+BO2894+BN2894+BM2894+#REF!+#REF!+BG2894+BF2894+#REF!+BC2894+#REF!+#REF!+AY2894+#REF!+#REF!+#REF!+#REF!+AS2894+#REF!+#REF!+#REF!+#REF!+AM2894+AK2894+#REF!+#REF!+#REF!+AF2894+AD2894+AC2894+AB2894+BL2894+AA2894+Z2894+Y2894+X2894+U2894+T2894+S2894+R2894+Q2894+P2894+O2894+N2894+M2894+L2894+K2894+J2894+I2894+H2894</f>
        <v>#REF!</v>
      </c>
    </row>
    <row r="2895" spans="1:70" hidden="1">
      <c r="A2895" s="6" t="s">
        <v>4352</v>
      </c>
      <c r="B2895" s="6" t="s">
        <v>4353</v>
      </c>
      <c r="C2895" s="6" t="s">
        <v>7</v>
      </c>
      <c r="D2895" s="6" t="s">
        <v>18</v>
      </c>
      <c r="E2895" s="6" t="s">
        <v>13</v>
      </c>
      <c r="F2895" s="6" t="s">
        <v>4190</v>
      </c>
      <c r="G2895" s="6"/>
      <c r="H2895" s="1"/>
      <c r="I2895" s="5"/>
      <c r="J2895" s="5"/>
      <c r="K2895" s="1"/>
      <c r="L2895" s="5"/>
      <c r="M2895" s="5"/>
      <c r="N2895" s="26"/>
      <c r="O2895" s="1"/>
      <c r="P2895" s="1"/>
      <c r="Q2895" s="1"/>
      <c r="R2895" s="1"/>
      <c r="S2895" s="1"/>
      <c r="T2895" s="1"/>
      <c r="U2895" s="1"/>
      <c r="V2895" s="5"/>
      <c r="W2895" s="5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37" t="e">
        <f>BQ2895+BP2895+BO2895+BN2895+BM2895+#REF!+#REF!+BG2895+BF2895+#REF!+BC2895+#REF!+#REF!+AY2895+#REF!+#REF!+#REF!+#REF!+AS2895+#REF!+#REF!+#REF!+#REF!+AM2895+AK2895+#REF!+#REF!+#REF!+AF2895+AD2895+AC2895+AB2895+BL2895+AA2895+Z2895+Y2895+X2895+U2895+T2895+S2895+R2895+Q2895+P2895+O2895+N2895+M2895+L2895+K2895+J2895+I2895+H2895</f>
        <v>#REF!</v>
      </c>
    </row>
    <row r="2896" spans="1:70" hidden="1">
      <c r="A2896" s="6" t="s">
        <v>4354</v>
      </c>
      <c r="B2896" s="6" t="s">
        <v>4355</v>
      </c>
      <c r="C2896" s="6" t="s">
        <v>7</v>
      </c>
      <c r="D2896" s="6" t="s">
        <v>67</v>
      </c>
      <c r="E2896" s="6" t="s">
        <v>67</v>
      </c>
      <c r="F2896" s="6" t="s">
        <v>4190</v>
      </c>
      <c r="G2896" s="6"/>
      <c r="H2896" s="1"/>
      <c r="I2896" s="5"/>
      <c r="J2896" s="5"/>
      <c r="K2896" s="1"/>
      <c r="L2896" s="5"/>
      <c r="M2896" s="5"/>
      <c r="N2896" s="26"/>
      <c r="O2896" s="1"/>
      <c r="P2896" s="1"/>
      <c r="Q2896" s="1"/>
      <c r="R2896" s="1"/>
      <c r="S2896" s="1"/>
      <c r="T2896" s="1"/>
      <c r="U2896" s="1"/>
      <c r="V2896" s="5"/>
      <c r="W2896" s="5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37" t="e">
        <f>BQ2896+BP2896+BO2896+BN2896+BM2896+#REF!+#REF!+BG2896+BF2896+#REF!+BC2896+#REF!+#REF!+AY2896+#REF!+#REF!+#REF!+#REF!+AS2896+#REF!+#REF!+#REF!+#REF!+AM2896+AK2896+#REF!+#REF!+#REF!+AF2896+AD2896+AC2896+AB2896+BL2896+AA2896+Z2896+Y2896+X2896+U2896+T2896+S2896+R2896+Q2896+P2896+O2896+N2896+M2896+L2896+K2896+J2896+I2896+H2896</f>
        <v>#REF!</v>
      </c>
    </row>
    <row r="2897" spans="1:70" hidden="1">
      <c r="A2897" s="6" t="s">
        <v>4356</v>
      </c>
      <c r="B2897" s="6" t="s">
        <v>4357</v>
      </c>
      <c r="C2897" s="6" t="s">
        <v>7</v>
      </c>
      <c r="D2897" s="6" t="s">
        <v>67</v>
      </c>
      <c r="E2897" s="6" t="s">
        <v>67</v>
      </c>
      <c r="F2897" s="6" t="s">
        <v>4190</v>
      </c>
      <c r="G2897" s="6"/>
      <c r="H2897" s="1"/>
      <c r="I2897" s="5"/>
      <c r="J2897" s="5"/>
      <c r="K2897" s="1"/>
      <c r="L2897" s="5"/>
      <c r="M2897" s="5"/>
      <c r="N2897" s="26"/>
      <c r="O2897" s="1"/>
      <c r="P2897" s="1"/>
      <c r="Q2897" s="1"/>
      <c r="R2897" s="1"/>
      <c r="S2897" s="1"/>
      <c r="T2897" s="1"/>
      <c r="U2897" s="1"/>
      <c r="V2897" s="5"/>
      <c r="W2897" s="5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37" t="e">
        <f>BQ2897+BP2897+BO2897+BN2897+BM2897+#REF!+#REF!+BG2897+BF2897+#REF!+BC2897+#REF!+#REF!+AY2897+#REF!+#REF!+#REF!+#REF!+AS2897+#REF!+#REF!+#REF!+#REF!+AM2897+AK2897+#REF!+#REF!+#REF!+AF2897+AD2897+AC2897+AB2897+BL2897+AA2897+Z2897+Y2897+X2897+U2897+T2897+S2897+R2897+Q2897+P2897+O2897+N2897+M2897+L2897+K2897+J2897+I2897+H2897</f>
        <v>#REF!</v>
      </c>
    </row>
    <row r="2898" spans="1:70" hidden="1">
      <c r="A2898" s="6" t="s">
        <v>4358</v>
      </c>
      <c r="B2898" s="6" t="s">
        <v>4359</v>
      </c>
      <c r="C2898" s="6" t="s">
        <v>7</v>
      </c>
      <c r="D2898" s="6" t="s">
        <v>67</v>
      </c>
      <c r="E2898" s="6" t="s">
        <v>67</v>
      </c>
      <c r="F2898" s="6" t="s">
        <v>4190</v>
      </c>
      <c r="G2898" s="6"/>
      <c r="H2898" s="1"/>
      <c r="I2898" s="5"/>
      <c r="J2898" s="5"/>
      <c r="K2898" s="1"/>
      <c r="L2898" s="5"/>
      <c r="M2898" s="5"/>
      <c r="N2898" s="26"/>
      <c r="O2898" s="1"/>
      <c r="P2898" s="1"/>
      <c r="Q2898" s="1"/>
      <c r="R2898" s="1"/>
      <c r="S2898" s="1"/>
      <c r="T2898" s="1"/>
      <c r="U2898" s="1"/>
      <c r="V2898" s="5"/>
      <c r="W2898" s="5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37" t="e">
        <f>BQ2898+BP2898+BO2898+BN2898+BM2898+#REF!+#REF!+BG2898+BF2898+#REF!+BC2898+#REF!+#REF!+AY2898+#REF!+#REF!+#REF!+#REF!+AS2898+#REF!+#REF!+#REF!+#REF!+AM2898+AK2898+#REF!+#REF!+#REF!+AF2898+AD2898+AC2898+AB2898+BL2898+AA2898+Z2898+Y2898+X2898+U2898+T2898+S2898+R2898+Q2898+P2898+O2898+N2898+M2898+L2898+K2898+J2898+I2898+H2898</f>
        <v>#REF!</v>
      </c>
    </row>
    <row r="2899" spans="1:70" hidden="1">
      <c r="A2899" s="6" t="s">
        <v>4360</v>
      </c>
      <c r="B2899" s="6" t="s">
        <v>4361</v>
      </c>
      <c r="C2899" s="6" t="s">
        <v>7</v>
      </c>
      <c r="D2899" s="6" t="s">
        <v>67</v>
      </c>
      <c r="E2899" s="6" t="s">
        <v>67</v>
      </c>
      <c r="F2899" s="6" t="s">
        <v>4190</v>
      </c>
      <c r="G2899" s="6"/>
      <c r="H2899" s="1"/>
      <c r="I2899" s="5"/>
      <c r="J2899" s="5"/>
      <c r="K2899" s="1"/>
      <c r="L2899" s="5"/>
      <c r="M2899" s="5"/>
      <c r="N2899" s="26"/>
      <c r="O2899" s="1"/>
      <c r="P2899" s="1"/>
      <c r="Q2899" s="1"/>
      <c r="R2899" s="1"/>
      <c r="S2899" s="1"/>
      <c r="T2899" s="1"/>
      <c r="U2899" s="1"/>
      <c r="V2899" s="5"/>
      <c r="W2899" s="5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37" t="e">
        <f>BQ2899+BP2899+BO2899+BN2899+BM2899+#REF!+#REF!+BG2899+BF2899+#REF!+BC2899+#REF!+#REF!+AY2899+#REF!+#REF!+#REF!+#REF!+AS2899+#REF!+#REF!+#REF!+#REF!+AM2899+AK2899+#REF!+#REF!+#REF!+AF2899+AD2899+AC2899+AB2899+BL2899+AA2899+Z2899+Y2899+X2899+U2899+T2899+S2899+R2899+Q2899+P2899+O2899+N2899+M2899+L2899+K2899+J2899+I2899+H2899</f>
        <v>#REF!</v>
      </c>
    </row>
    <row r="2900" spans="1:70" hidden="1">
      <c r="A2900" s="6" t="s">
        <v>4362</v>
      </c>
      <c r="B2900" s="6" t="s">
        <v>4363</v>
      </c>
      <c r="C2900" s="6" t="s">
        <v>7</v>
      </c>
      <c r="D2900" s="6" t="s">
        <v>67</v>
      </c>
      <c r="E2900" s="6" t="s">
        <v>67</v>
      </c>
      <c r="F2900" s="6" t="s">
        <v>4190</v>
      </c>
      <c r="G2900" s="6"/>
      <c r="H2900" s="1"/>
      <c r="I2900" s="5"/>
      <c r="J2900" s="5"/>
      <c r="K2900" s="1"/>
      <c r="L2900" s="5"/>
      <c r="M2900" s="5"/>
      <c r="N2900" s="26"/>
      <c r="O2900" s="1"/>
      <c r="P2900" s="1"/>
      <c r="Q2900" s="1"/>
      <c r="R2900" s="1"/>
      <c r="S2900" s="1"/>
      <c r="T2900" s="1"/>
      <c r="U2900" s="1"/>
      <c r="V2900" s="5"/>
      <c r="W2900" s="5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37" t="e">
        <f>BQ2900+BP2900+BO2900+BN2900+BM2900+#REF!+#REF!+BG2900+BF2900+#REF!+BC2900+#REF!+#REF!+AY2900+#REF!+#REF!+#REF!+#REF!+AS2900+#REF!+#REF!+#REF!+#REF!+AM2900+AK2900+#REF!+#REF!+#REF!+AF2900+AD2900+AC2900+AB2900+BL2900+AA2900+Z2900+Y2900+X2900+U2900+T2900+S2900+R2900+Q2900+P2900+O2900+N2900+M2900+L2900+K2900+J2900+I2900+H2900</f>
        <v>#REF!</v>
      </c>
    </row>
    <row r="2901" spans="1:70" hidden="1">
      <c r="A2901" s="6" t="s">
        <v>4364</v>
      </c>
      <c r="B2901" s="6" t="s">
        <v>4365</v>
      </c>
      <c r="C2901" s="6" t="s">
        <v>7</v>
      </c>
      <c r="D2901" s="6" t="s">
        <v>18</v>
      </c>
      <c r="E2901" s="6" t="s">
        <v>21</v>
      </c>
      <c r="F2901" s="6" t="s">
        <v>4190</v>
      </c>
      <c r="G2901" s="6"/>
      <c r="H2901" s="1"/>
      <c r="I2901" s="5"/>
      <c r="J2901" s="5"/>
      <c r="K2901" s="1"/>
      <c r="L2901" s="5"/>
      <c r="M2901" s="5"/>
      <c r="N2901" s="26"/>
      <c r="O2901" s="1"/>
      <c r="P2901" s="1"/>
      <c r="Q2901" s="1"/>
      <c r="R2901" s="1"/>
      <c r="S2901" s="1"/>
      <c r="T2901" s="1"/>
      <c r="U2901" s="1"/>
      <c r="V2901" s="5"/>
      <c r="W2901" s="5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37" t="e">
        <f>BQ2901+BP2901+BO2901+BN2901+BM2901+#REF!+#REF!+BG2901+BF2901+#REF!+BC2901+#REF!+#REF!+AY2901+#REF!+#REF!+#REF!+#REF!+AS2901+#REF!+#REF!+#REF!+#REF!+AM2901+AK2901+#REF!+#REF!+#REF!+AF2901+AD2901+AC2901+AB2901+BL2901+AA2901+Z2901+Y2901+X2901+U2901+T2901+S2901+R2901+Q2901+P2901+O2901+N2901+M2901+L2901+K2901+J2901+I2901+H2901</f>
        <v>#REF!</v>
      </c>
    </row>
    <row r="2902" spans="1:70" hidden="1">
      <c r="A2902" s="6" t="s">
        <v>4510</v>
      </c>
      <c r="B2902" s="6" t="s">
        <v>4511</v>
      </c>
      <c r="C2902" s="6" t="s">
        <v>151</v>
      </c>
      <c r="D2902" s="6"/>
      <c r="E2902" s="6" t="s">
        <v>152</v>
      </c>
      <c r="F2902" s="6" t="s">
        <v>4190</v>
      </c>
      <c r="G2902" s="6"/>
      <c r="H2902" s="1"/>
      <c r="I2902" s="5"/>
      <c r="J2902" s="5"/>
      <c r="K2902" s="1"/>
      <c r="L2902" s="5"/>
      <c r="M2902" s="5"/>
      <c r="N2902" s="26"/>
      <c r="O2902" s="1"/>
      <c r="P2902" s="1"/>
      <c r="Q2902" s="1"/>
      <c r="R2902" s="1"/>
      <c r="S2902" s="1"/>
      <c r="T2902" s="1"/>
      <c r="U2902" s="1"/>
      <c r="V2902" s="5"/>
      <c r="W2902" s="5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37" t="e">
        <f>BQ2902+BP2902+BO2902+BN2902+BM2902+#REF!+#REF!+BG2902+BF2902+#REF!+BC2902+#REF!+#REF!+AY2902+#REF!+#REF!+#REF!+#REF!+AS2902+#REF!+#REF!+#REF!+#REF!+AM2902+AK2902+#REF!+#REF!+#REF!+AF2902+AD2902+AC2902+AB2902+BL2902+AA2902+Z2902+Y2902+X2902+U2902+T2902+S2902+R2902+Q2902+P2902+O2902+N2902+M2902+L2902+K2902+J2902+I2902+H2902</f>
        <v>#REF!</v>
      </c>
    </row>
    <row r="2903" spans="1:70" hidden="1">
      <c r="A2903" s="6" t="s">
        <v>4366</v>
      </c>
      <c r="B2903" s="6" t="s">
        <v>4367</v>
      </c>
      <c r="C2903" s="6" t="s">
        <v>7</v>
      </c>
      <c r="D2903" s="6" t="s">
        <v>67</v>
      </c>
      <c r="E2903" s="6" t="s">
        <v>67</v>
      </c>
      <c r="F2903" s="6" t="s">
        <v>4190</v>
      </c>
      <c r="G2903" s="6"/>
      <c r="H2903" s="1"/>
      <c r="I2903" s="5"/>
      <c r="J2903" s="5"/>
      <c r="K2903" s="1"/>
      <c r="L2903" s="5"/>
      <c r="M2903" s="5"/>
      <c r="N2903" s="26"/>
      <c r="O2903" s="1"/>
      <c r="P2903" s="1"/>
      <c r="Q2903" s="1"/>
      <c r="R2903" s="1"/>
      <c r="S2903" s="1"/>
      <c r="T2903" s="1"/>
      <c r="U2903" s="1"/>
      <c r="V2903" s="5"/>
      <c r="W2903" s="5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37" t="e">
        <f>BQ2903+BP2903+BO2903+BN2903+BM2903+#REF!+#REF!+BG2903+BF2903+#REF!+BC2903+#REF!+#REF!+AY2903+#REF!+#REF!+#REF!+#REF!+AS2903+#REF!+#REF!+#REF!+#REF!+AM2903+AK2903+#REF!+#REF!+#REF!+AF2903+AD2903+AC2903+AB2903+BL2903+AA2903+Z2903+Y2903+X2903+U2903+T2903+S2903+R2903+Q2903+P2903+O2903+N2903+M2903+L2903+K2903+J2903+I2903+H2903</f>
        <v>#REF!</v>
      </c>
    </row>
    <row r="2904" spans="1:70" hidden="1">
      <c r="A2904" s="6" t="s">
        <v>4512</v>
      </c>
      <c r="B2904" s="6" t="s">
        <v>4513</v>
      </c>
      <c r="C2904" s="6" t="s">
        <v>151</v>
      </c>
      <c r="D2904" s="6"/>
      <c r="E2904" s="6" t="s">
        <v>152</v>
      </c>
      <c r="F2904" s="6" t="s">
        <v>4190</v>
      </c>
      <c r="G2904" s="6"/>
      <c r="H2904" s="1"/>
      <c r="I2904" s="5"/>
      <c r="J2904" s="5"/>
      <c r="K2904" s="1"/>
      <c r="L2904" s="5"/>
      <c r="M2904" s="5"/>
      <c r="N2904" s="26"/>
      <c r="O2904" s="1"/>
      <c r="P2904" s="1"/>
      <c r="Q2904" s="1"/>
      <c r="R2904" s="1"/>
      <c r="S2904" s="1"/>
      <c r="T2904" s="1"/>
      <c r="U2904" s="1"/>
      <c r="V2904" s="5"/>
      <c r="W2904" s="5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37" t="e">
        <f>BQ2904+BP2904+BO2904+BN2904+BM2904+#REF!+#REF!+BG2904+BF2904+#REF!+BC2904+#REF!+#REF!+AY2904+#REF!+#REF!+#REF!+#REF!+AS2904+#REF!+#REF!+#REF!+#REF!+AM2904+AK2904+#REF!+#REF!+#REF!+AF2904+AD2904+AC2904+AB2904+BL2904+AA2904+Z2904+Y2904+X2904+U2904+T2904+S2904+R2904+Q2904+P2904+O2904+N2904+M2904+L2904+K2904+J2904+I2904+H2904</f>
        <v>#REF!</v>
      </c>
    </row>
    <row r="2905" spans="1:70" hidden="1">
      <c r="A2905" s="6" t="s">
        <v>4368</v>
      </c>
      <c r="B2905" s="6" t="s">
        <v>7476</v>
      </c>
      <c r="C2905" s="6" t="s">
        <v>7</v>
      </c>
      <c r="D2905" s="6" t="s">
        <v>18</v>
      </c>
      <c r="E2905" s="6" t="s">
        <v>13</v>
      </c>
      <c r="F2905" s="6" t="s">
        <v>4190</v>
      </c>
      <c r="G2905" s="6"/>
      <c r="H2905" s="1"/>
      <c r="I2905" s="5"/>
      <c r="J2905" s="5"/>
      <c r="K2905" s="1"/>
      <c r="L2905" s="5"/>
      <c r="M2905" s="5"/>
      <c r="N2905" s="26"/>
      <c r="O2905" s="1"/>
      <c r="P2905" s="1"/>
      <c r="Q2905" s="1"/>
      <c r="R2905" s="1"/>
      <c r="S2905" s="1"/>
      <c r="T2905" s="1"/>
      <c r="U2905" s="1"/>
      <c r="V2905" s="5"/>
      <c r="W2905" s="5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37" t="e">
        <f>BQ2905+BP2905+BO2905+BN2905+BM2905+#REF!+#REF!+BG2905+BF2905+#REF!+BC2905+#REF!+#REF!+AY2905+#REF!+#REF!+#REF!+#REF!+AS2905+#REF!+#REF!+#REF!+#REF!+AM2905+AK2905+#REF!+#REF!+#REF!+AF2905+AD2905+AC2905+AB2905+BL2905+AA2905+Z2905+Y2905+X2905+U2905+T2905+S2905+R2905+Q2905+P2905+O2905+N2905+M2905+L2905+K2905+J2905+I2905+H2905</f>
        <v>#REF!</v>
      </c>
    </row>
    <row r="2906" spans="1:70" hidden="1">
      <c r="A2906" s="6" t="s">
        <v>4514</v>
      </c>
      <c r="B2906" s="6" t="s">
        <v>8014</v>
      </c>
      <c r="C2906" s="6" t="s">
        <v>151</v>
      </c>
      <c r="D2906" s="6"/>
      <c r="E2906" s="6" t="s">
        <v>152</v>
      </c>
      <c r="F2906" s="6" t="s">
        <v>4190</v>
      </c>
      <c r="G2906" s="6"/>
      <c r="H2906" s="1"/>
      <c r="I2906" s="5"/>
      <c r="J2906" s="5"/>
      <c r="K2906" s="1"/>
      <c r="L2906" s="5"/>
      <c r="M2906" s="5"/>
      <c r="N2906" s="26"/>
      <c r="O2906" s="1"/>
      <c r="P2906" s="1"/>
      <c r="Q2906" s="1"/>
      <c r="R2906" s="1"/>
      <c r="S2906" s="1"/>
      <c r="T2906" s="1"/>
      <c r="U2906" s="1"/>
      <c r="V2906" s="5"/>
      <c r="W2906" s="5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37" t="e">
        <f>BQ2906+BP2906+BO2906+BN2906+BM2906+#REF!+#REF!+BG2906+BF2906+#REF!+BC2906+#REF!+#REF!+AY2906+#REF!+#REF!+#REF!+#REF!+AS2906+#REF!+#REF!+#REF!+#REF!+AM2906+AK2906+#REF!+#REF!+#REF!+AF2906+AD2906+AC2906+AB2906+BL2906+AA2906+Z2906+Y2906+X2906+U2906+T2906+S2906+R2906+Q2906+P2906+O2906+N2906+M2906+L2906+K2906+J2906+I2906+H2906</f>
        <v>#REF!</v>
      </c>
    </row>
    <row r="2907" spans="1:70" hidden="1">
      <c r="A2907" s="6" t="s">
        <v>4369</v>
      </c>
      <c r="B2907" s="6" t="s">
        <v>4370</v>
      </c>
      <c r="C2907" s="6" t="s">
        <v>7</v>
      </c>
      <c r="D2907" s="6" t="s">
        <v>67</v>
      </c>
      <c r="E2907" s="6" t="s">
        <v>67</v>
      </c>
      <c r="F2907" s="6" t="s">
        <v>4190</v>
      </c>
      <c r="G2907" s="6"/>
      <c r="H2907" s="1"/>
      <c r="I2907" s="5"/>
      <c r="J2907" s="5"/>
      <c r="K2907" s="1"/>
      <c r="L2907" s="5"/>
      <c r="M2907" s="5"/>
      <c r="N2907" s="26"/>
      <c r="O2907" s="1"/>
      <c r="P2907" s="1"/>
      <c r="Q2907" s="1"/>
      <c r="R2907" s="1"/>
      <c r="S2907" s="1"/>
      <c r="T2907" s="1"/>
      <c r="U2907" s="1"/>
      <c r="V2907" s="5"/>
      <c r="W2907" s="5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37" t="e">
        <f>BQ2907+BP2907+BO2907+BN2907+BM2907+#REF!+#REF!+BG2907+BF2907+#REF!+BC2907+#REF!+#REF!+AY2907+#REF!+#REF!+#REF!+#REF!+AS2907+#REF!+#REF!+#REF!+#REF!+AM2907+AK2907+#REF!+#REF!+#REF!+AF2907+AD2907+AC2907+AB2907+BL2907+AA2907+Z2907+Y2907+X2907+U2907+T2907+S2907+R2907+Q2907+P2907+O2907+N2907+M2907+L2907+K2907+J2907+I2907+H2907</f>
        <v>#REF!</v>
      </c>
    </row>
    <row r="2908" spans="1:70" hidden="1">
      <c r="A2908" s="6" t="s">
        <v>4371</v>
      </c>
      <c r="B2908" s="6" t="s">
        <v>4372</v>
      </c>
      <c r="C2908" s="6" t="s">
        <v>7</v>
      </c>
      <c r="D2908" s="6" t="s">
        <v>67</v>
      </c>
      <c r="E2908" s="6" t="s">
        <v>67</v>
      </c>
      <c r="F2908" s="6" t="s">
        <v>4190</v>
      </c>
      <c r="G2908" s="6"/>
      <c r="H2908" s="1"/>
      <c r="I2908" s="5"/>
      <c r="J2908" s="5"/>
      <c r="K2908" s="1"/>
      <c r="L2908" s="5"/>
      <c r="M2908" s="5"/>
      <c r="N2908" s="26"/>
      <c r="O2908" s="1"/>
      <c r="P2908" s="1"/>
      <c r="Q2908" s="1"/>
      <c r="R2908" s="1"/>
      <c r="S2908" s="1"/>
      <c r="T2908" s="1"/>
      <c r="U2908" s="1"/>
      <c r="V2908" s="5"/>
      <c r="W2908" s="5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37" t="e">
        <f>BQ2908+BP2908+BO2908+BN2908+BM2908+#REF!+#REF!+BG2908+BF2908+#REF!+BC2908+#REF!+#REF!+AY2908+#REF!+#REF!+#REF!+#REF!+AS2908+#REF!+#REF!+#REF!+#REF!+AM2908+AK2908+#REF!+#REF!+#REF!+AF2908+AD2908+AC2908+AB2908+BL2908+AA2908+Z2908+Y2908+X2908+U2908+T2908+S2908+R2908+Q2908+P2908+O2908+N2908+M2908+L2908+K2908+J2908+I2908+H2908</f>
        <v>#REF!</v>
      </c>
    </row>
    <row r="2909" spans="1:70" hidden="1">
      <c r="A2909" s="6" t="s">
        <v>4515</v>
      </c>
      <c r="B2909" s="6" t="s">
        <v>4516</v>
      </c>
      <c r="C2909" s="6" t="s">
        <v>151</v>
      </c>
      <c r="D2909" s="6"/>
      <c r="E2909" s="6" t="s">
        <v>152</v>
      </c>
      <c r="F2909" s="6" t="s">
        <v>4190</v>
      </c>
      <c r="G2909" s="6"/>
      <c r="H2909" s="1"/>
      <c r="I2909" s="5"/>
      <c r="J2909" s="5"/>
      <c r="K2909" s="1"/>
      <c r="L2909" s="5"/>
      <c r="M2909" s="5"/>
      <c r="N2909" s="26"/>
      <c r="O2909" s="1"/>
      <c r="P2909" s="1"/>
      <c r="Q2909" s="1"/>
      <c r="R2909" s="1"/>
      <c r="S2909" s="1"/>
      <c r="T2909" s="1"/>
      <c r="U2909" s="1"/>
      <c r="V2909" s="5"/>
      <c r="W2909" s="5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37" t="e">
        <f>BQ2909+BP2909+BO2909+BN2909+BM2909+#REF!+#REF!+BG2909+BF2909+#REF!+BC2909+#REF!+#REF!+AY2909+#REF!+#REF!+#REF!+#REF!+AS2909+#REF!+#REF!+#REF!+#REF!+AM2909+AK2909+#REF!+#REF!+#REF!+AF2909+AD2909+AC2909+AB2909+BL2909+AA2909+Z2909+Y2909+X2909+U2909+T2909+S2909+R2909+Q2909+P2909+O2909+N2909+M2909+L2909+K2909+J2909+I2909+H2909</f>
        <v>#REF!</v>
      </c>
    </row>
    <row r="2910" spans="1:70" hidden="1">
      <c r="A2910" s="6" t="s">
        <v>4517</v>
      </c>
      <c r="B2910" s="6" t="s">
        <v>8015</v>
      </c>
      <c r="C2910" s="6" t="s">
        <v>151</v>
      </c>
      <c r="D2910" s="6"/>
      <c r="E2910" s="6" t="s">
        <v>152</v>
      </c>
      <c r="F2910" s="6" t="s">
        <v>4190</v>
      </c>
      <c r="G2910" s="6"/>
      <c r="H2910" s="1"/>
      <c r="I2910" s="5"/>
      <c r="J2910" s="5"/>
      <c r="K2910" s="1"/>
      <c r="L2910" s="5"/>
      <c r="M2910" s="5"/>
      <c r="N2910" s="26"/>
      <c r="O2910" s="1"/>
      <c r="P2910" s="1"/>
      <c r="Q2910" s="1"/>
      <c r="R2910" s="1"/>
      <c r="S2910" s="1"/>
      <c r="T2910" s="1"/>
      <c r="U2910" s="1"/>
      <c r="V2910" s="5"/>
      <c r="W2910" s="5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37" t="e">
        <f>BQ2910+BP2910+BO2910+BN2910+BM2910+#REF!+#REF!+BG2910+BF2910+#REF!+BC2910+#REF!+#REF!+AY2910+#REF!+#REF!+#REF!+#REF!+AS2910+#REF!+#REF!+#REF!+#REF!+AM2910+AK2910+#REF!+#REF!+#REF!+AF2910+AD2910+AC2910+AB2910+BL2910+AA2910+Z2910+Y2910+X2910+U2910+T2910+S2910+R2910+Q2910+P2910+O2910+N2910+M2910+L2910+K2910+J2910+I2910+H2910</f>
        <v>#REF!</v>
      </c>
    </row>
    <row r="2911" spans="1:70" hidden="1">
      <c r="A2911" s="6" t="s">
        <v>4373</v>
      </c>
      <c r="B2911" s="6" t="s">
        <v>4374</v>
      </c>
      <c r="C2911" s="6" t="s">
        <v>7</v>
      </c>
      <c r="D2911" s="6" t="s">
        <v>18</v>
      </c>
      <c r="E2911" s="6" t="s">
        <v>13</v>
      </c>
      <c r="F2911" s="6" t="s">
        <v>4190</v>
      </c>
      <c r="G2911" s="6"/>
      <c r="H2911" s="1"/>
      <c r="I2911" s="5"/>
      <c r="J2911" s="5"/>
      <c r="K2911" s="1"/>
      <c r="L2911" s="5"/>
      <c r="M2911" s="5"/>
      <c r="N2911" s="26"/>
      <c r="O2911" s="1"/>
      <c r="P2911" s="1"/>
      <c r="Q2911" s="1"/>
      <c r="R2911" s="1"/>
      <c r="S2911" s="1"/>
      <c r="T2911" s="1"/>
      <c r="U2911" s="1"/>
      <c r="V2911" s="5"/>
      <c r="W2911" s="5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37" t="e">
        <f>BQ2911+BP2911+BO2911+BN2911+BM2911+#REF!+#REF!+BG2911+BF2911+#REF!+BC2911+#REF!+#REF!+AY2911+#REF!+#REF!+#REF!+#REF!+AS2911+#REF!+#REF!+#REF!+#REF!+AM2911+AK2911+#REF!+#REF!+#REF!+AF2911+AD2911+AC2911+AB2911+BL2911+AA2911+Z2911+Y2911+X2911+U2911+T2911+S2911+R2911+Q2911+P2911+O2911+N2911+M2911+L2911+K2911+J2911+I2911+H2911</f>
        <v>#REF!</v>
      </c>
    </row>
    <row r="2912" spans="1:70" hidden="1">
      <c r="A2912" s="6" t="s">
        <v>4518</v>
      </c>
      <c r="B2912" s="6" t="s">
        <v>4519</v>
      </c>
      <c r="C2912" s="6" t="s">
        <v>151</v>
      </c>
      <c r="D2912" s="6"/>
      <c r="E2912" s="6" t="s">
        <v>152</v>
      </c>
      <c r="F2912" s="6" t="s">
        <v>4190</v>
      </c>
      <c r="G2912" s="6"/>
      <c r="H2912" s="1"/>
      <c r="I2912" s="5"/>
      <c r="J2912" s="5"/>
      <c r="K2912" s="1"/>
      <c r="L2912" s="5"/>
      <c r="M2912" s="5"/>
      <c r="N2912" s="26"/>
      <c r="O2912" s="1"/>
      <c r="P2912" s="1"/>
      <c r="Q2912" s="1"/>
      <c r="R2912" s="1"/>
      <c r="S2912" s="1"/>
      <c r="T2912" s="1"/>
      <c r="U2912" s="1"/>
      <c r="V2912" s="5"/>
      <c r="W2912" s="5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37" t="e">
        <f>BQ2912+BP2912+BO2912+BN2912+BM2912+#REF!+#REF!+BG2912+BF2912+#REF!+BC2912+#REF!+#REF!+AY2912+#REF!+#REF!+#REF!+#REF!+AS2912+#REF!+#REF!+#REF!+#REF!+AM2912+AK2912+#REF!+#REF!+#REF!+AF2912+AD2912+AC2912+AB2912+BL2912+AA2912+Z2912+Y2912+X2912+U2912+T2912+S2912+R2912+Q2912+P2912+O2912+N2912+M2912+L2912+K2912+J2912+I2912+H2912</f>
        <v>#REF!</v>
      </c>
    </row>
    <row r="2913" spans="1:70" hidden="1">
      <c r="A2913" s="6" t="s">
        <v>4375</v>
      </c>
      <c r="B2913" s="6" t="s">
        <v>4376</v>
      </c>
      <c r="C2913" s="6" t="s">
        <v>7</v>
      </c>
      <c r="D2913" s="6" t="s">
        <v>67</v>
      </c>
      <c r="E2913" s="6" t="s">
        <v>67</v>
      </c>
      <c r="F2913" s="6" t="s">
        <v>4190</v>
      </c>
      <c r="G2913" s="6"/>
      <c r="H2913" s="1"/>
      <c r="I2913" s="5"/>
      <c r="J2913" s="5"/>
      <c r="K2913" s="1"/>
      <c r="L2913" s="5"/>
      <c r="M2913" s="5"/>
      <c r="N2913" s="26"/>
      <c r="O2913" s="1"/>
      <c r="P2913" s="1"/>
      <c r="Q2913" s="1"/>
      <c r="R2913" s="1"/>
      <c r="S2913" s="1"/>
      <c r="T2913" s="1"/>
      <c r="U2913" s="1"/>
      <c r="V2913" s="5"/>
      <c r="W2913" s="5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37" t="e">
        <f>BQ2913+BP2913+BO2913+BN2913+BM2913+#REF!+#REF!+BG2913+BF2913+#REF!+BC2913+#REF!+#REF!+AY2913+#REF!+#REF!+#REF!+#REF!+AS2913+#REF!+#REF!+#REF!+#REF!+AM2913+AK2913+#REF!+#REF!+#REF!+AF2913+AD2913+AC2913+AB2913+BL2913+AA2913+Z2913+Y2913+X2913+U2913+T2913+S2913+R2913+Q2913+P2913+O2913+N2913+M2913+L2913+K2913+J2913+I2913+H2913</f>
        <v>#REF!</v>
      </c>
    </row>
    <row r="2914" spans="1:70" hidden="1">
      <c r="A2914" s="6" t="s">
        <v>4377</v>
      </c>
      <c r="B2914" s="6" t="s">
        <v>4378</v>
      </c>
      <c r="C2914" s="6" t="s">
        <v>7</v>
      </c>
      <c r="D2914" s="6" t="s">
        <v>67</v>
      </c>
      <c r="E2914" s="6" t="s">
        <v>67</v>
      </c>
      <c r="F2914" s="6" t="s">
        <v>4190</v>
      </c>
      <c r="G2914" s="6"/>
      <c r="H2914" s="1"/>
      <c r="I2914" s="5"/>
      <c r="J2914" s="5"/>
      <c r="K2914" s="1"/>
      <c r="L2914" s="5"/>
      <c r="M2914" s="5"/>
      <c r="N2914" s="26"/>
      <c r="O2914" s="1"/>
      <c r="P2914" s="1"/>
      <c r="Q2914" s="1"/>
      <c r="R2914" s="1"/>
      <c r="S2914" s="1"/>
      <c r="T2914" s="1"/>
      <c r="U2914" s="1"/>
      <c r="V2914" s="5"/>
      <c r="W2914" s="5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37" t="e">
        <f>BQ2914+BP2914+BO2914+BN2914+BM2914+#REF!+#REF!+BG2914+BF2914+#REF!+BC2914+#REF!+#REF!+AY2914+#REF!+#REF!+#REF!+#REF!+AS2914+#REF!+#REF!+#REF!+#REF!+AM2914+AK2914+#REF!+#REF!+#REF!+AF2914+AD2914+AC2914+AB2914+BL2914+AA2914+Z2914+Y2914+X2914+U2914+T2914+S2914+R2914+Q2914+P2914+O2914+N2914+M2914+L2914+K2914+J2914+I2914+H2914</f>
        <v>#REF!</v>
      </c>
    </row>
    <row r="2915" spans="1:70" hidden="1">
      <c r="A2915" s="6" t="s">
        <v>4379</v>
      </c>
      <c r="B2915" s="6" t="s">
        <v>4380</v>
      </c>
      <c r="C2915" s="6" t="s">
        <v>7</v>
      </c>
      <c r="D2915" s="6" t="s">
        <v>67</v>
      </c>
      <c r="E2915" s="6" t="s">
        <v>67</v>
      </c>
      <c r="F2915" s="6" t="s">
        <v>4190</v>
      </c>
      <c r="G2915" s="6"/>
      <c r="H2915" s="1"/>
      <c r="I2915" s="1"/>
      <c r="J2915" s="5"/>
      <c r="K2915" s="1"/>
      <c r="L2915" s="5"/>
      <c r="M2915" s="1"/>
      <c r="N2915" s="26"/>
      <c r="O2915" s="1"/>
      <c r="P2915" s="1"/>
      <c r="Q2915" s="1"/>
      <c r="R2915" s="1"/>
      <c r="S2915" s="1"/>
      <c r="T2915" s="1"/>
      <c r="U2915" s="1"/>
      <c r="V2915" s="5"/>
      <c r="W2915" s="5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37" t="e">
        <f>BQ2915+BP2915+BO2915+BN2915+BM2915+#REF!+#REF!+BG2915+BF2915+#REF!+BC2915+#REF!+#REF!+AY2915+#REF!+#REF!+#REF!+#REF!+AS2915+#REF!+#REF!+#REF!+#REF!+AM2915+AK2915+#REF!+#REF!+#REF!+AF2915+AD2915+AC2915+AB2915+BL2915+AA2915+Z2915+Y2915+X2915+U2915+T2915+S2915+R2915+Q2915+P2915+O2915+N2915+M2915+L2915+K2915+J2915+I2915+H2915</f>
        <v>#REF!</v>
      </c>
    </row>
    <row r="2916" spans="1:70" hidden="1">
      <c r="A2916" s="7" t="s">
        <v>4520</v>
      </c>
      <c r="B2916" s="7" t="s">
        <v>4521</v>
      </c>
      <c r="C2916" s="7" t="s">
        <v>151</v>
      </c>
      <c r="D2916" s="7"/>
      <c r="E2916" s="7" t="s">
        <v>152</v>
      </c>
      <c r="F2916" s="7" t="s">
        <v>4190</v>
      </c>
      <c r="G2916" s="25"/>
      <c r="H2916" s="1"/>
      <c r="I2916" s="5"/>
      <c r="J2916" s="5"/>
      <c r="K2916" s="1"/>
      <c r="L2916" s="5"/>
      <c r="M2916" s="5"/>
      <c r="N2916" s="26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37">
        <f>BQ2916+BP2916+BO2916+BN2916+BM2916+BG2916+BF2916+BC2916+AY2916+AS2916+AM2916+AL2916+AK2916+AF2916+AE2916+AD2916+AC2916+AB2916+++BK2916+BL2916+AA2916+Z2916+Y2916+X2916+V2916+U2916+T2916+S2916+R2916+Q2916+P2916+O2916+N2916+M2916+L2916+K2916+J2916+I2916+H2916+G2916</f>
        <v>0</v>
      </c>
    </row>
    <row r="2917" spans="1:70" hidden="1">
      <c r="A2917" s="6" t="s">
        <v>4522</v>
      </c>
      <c r="B2917" s="6" t="s">
        <v>4523</v>
      </c>
      <c r="C2917" s="6" t="s">
        <v>151</v>
      </c>
      <c r="D2917" s="6"/>
      <c r="E2917" s="6" t="s">
        <v>152</v>
      </c>
      <c r="F2917" s="6" t="s">
        <v>4190</v>
      </c>
      <c r="G2917" s="6"/>
      <c r="H2917" s="1"/>
      <c r="I2917" s="5"/>
      <c r="J2917" s="5"/>
      <c r="K2917" s="1"/>
      <c r="L2917" s="5"/>
      <c r="M2917" s="5"/>
      <c r="N2917" s="26"/>
      <c r="O2917" s="1"/>
      <c r="P2917" s="1"/>
      <c r="Q2917" s="1"/>
      <c r="R2917" s="1"/>
      <c r="S2917" s="1"/>
      <c r="T2917" s="1"/>
      <c r="U2917" s="1"/>
      <c r="V2917" s="5"/>
      <c r="W2917" s="5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37" t="e">
        <f>BQ2917+BP2917+BO2917+BN2917+BM2917+#REF!+#REF!+BG2917+BF2917+#REF!+BC2917+#REF!+#REF!+AY2917+#REF!+#REF!+#REF!+#REF!+AS2917+#REF!+#REF!+#REF!+#REF!+AM2917+AK2917+#REF!+#REF!+#REF!+AF2917+AD2917+AC2917+AB2917+BL2917+AA2917+Z2917+Y2917+X2917+U2917+T2917+S2917+R2917+Q2917+P2917+O2917+N2917+M2917+L2917+K2917+J2917+I2917+H2917</f>
        <v>#REF!</v>
      </c>
    </row>
    <row r="2918" spans="1:70">
      <c r="A2918" s="7" t="s">
        <v>4604</v>
      </c>
      <c r="B2918" s="7" t="s">
        <v>4605</v>
      </c>
      <c r="C2918" s="7" t="s">
        <v>7</v>
      </c>
      <c r="D2918" s="7" t="s">
        <v>8180</v>
      </c>
      <c r="E2918" s="7" t="s">
        <v>21</v>
      </c>
      <c r="F2918" s="7" t="s">
        <v>8213</v>
      </c>
      <c r="G2918" s="25"/>
      <c r="H2918" s="1"/>
      <c r="I2918" s="5"/>
      <c r="J2918" s="5"/>
      <c r="K2918" s="1"/>
      <c r="L2918" s="5"/>
      <c r="M2918" s="5"/>
      <c r="N2918" s="26"/>
      <c r="O2918" s="1"/>
      <c r="P2918" s="1">
        <f>1000*6.03785000000001</f>
        <v>6037.8500000000104</v>
      </c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37">
        <f>BQ2918+BP2918+BO2918+BN2918+BM2918+BG2918+BF2918+BC2918+AY2918+AS2918+AM2918+AL2918+AK2918+AF2918+AE2918+AD2918+AC2918+AB2918+BK2918+BL2918+AA2918+Z2918+Y2918+X2918+V2918+U2918+T2918+S2918+R2918+Q2918+P2918+O2918+N2918+M2918+L2918+K2918+J2918+I2918+H2918+G2918+AX2918+W2918</f>
        <v>6037.8500000000104</v>
      </c>
    </row>
    <row r="2919" spans="1:70" hidden="1">
      <c r="A2919" s="6" t="s">
        <v>4606</v>
      </c>
      <c r="B2919" s="6" t="s">
        <v>4607</v>
      </c>
      <c r="C2919" s="6" t="s">
        <v>7</v>
      </c>
      <c r="D2919" s="6" t="s">
        <v>18</v>
      </c>
      <c r="E2919" s="6" t="s">
        <v>21</v>
      </c>
      <c r="F2919" s="6" t="s">
        <v>8213</v>
      </c>
      <c r="G2919" s="6"/>
      <c r="H2919" s="1"/>
      <c r="I2919" s="5"/>
      <c r="J2919" s="5"/>
      <c r="K2919" s="1"/>
      <c r="L2919" s="5"/>
      <c r="M2919" s="5"/>
      <c r="N2919" s="26"/>
      <c r="O2919" s="1"/>
      <c r="P2919" s="1"/>
      <c r="Q2919" s="1"/>
      <c r="R2919" s="1"/>
      <c r="S2919" s="1"/>
      <c r="T2919" s="1"/>
      <c r="U2919" s="1"/>
      <c r="V2919" s="5"/>
      <c r="W2919" s="5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37" t="e">
        <f>BQ2919+BP2919+BO2919+BN2919+BM2919+#REF!+#REF!+BG2919+BF2919+#REF!+BC2919+#REF!+#REF!+AY2919+#REF!+#REF!+#REF!+#REF!+AS2919+#REF!+#REF!+#REF!+#REF!+AM2919+AK2919+#REF!+#REF!+#REF!+AF2919+AD2919+AC2919+AB2919+BL2919+AA2919+Z2919+Y2919+X2919+U2919+T2919+S2919+R2919+Q2919+P2919+O2919+N2919+M2919+L2919+K2919+J2919+I2919+H2919</f>
        <v>#REF!</v>
      </c>
    </row>
    <row r="2920" spans="1:70" hidden="1">
      <c r="A2920" s="6" t="s">
        <v>4608</v>
      </c>
      <c r="B2920" s="6" t="s">
        <v>4609</v>
      </c>
      <c r="C2920" s="6" t="s">
        <v>7</v>
      </c>
      <c r="D2920" s="6" t="s">
        <v>18</v>
      </c>
      <c r="E2920" s="6" t="s">
        <v>13</v>
      </c>
      <c r="F2920" s="6" t="s">
        <v>8213</v>
      </c>
      <c r="G2920" s="6"/>
      <c r="H2920" s="1"/>
      <c r="I2920" s="5"/>
      <c r="J2920" s="5"/>
      <c r="K2920" s="1"/>
      <c r="L2920" s="5"/>
      <c r="M2920" s="5"/>
      <c r="N2920" s="26"/>
      <c r="O2920" s="1"/>
      <c r="P2920" s="1"/>
      <c r="Q2920" s="1"/>
      <c r="R2920" s="1"/>
      <c r="S2920" s="1"/>
      <c r="T2920" s="1"/>
      <c r="U2920" s="1"/>
      <c r="V2920" s="5"/>
      <c r="W2920" s="5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37" t="e">
        <f>BQ2920+BP2920+BO2920+BN2920+BM2920+#REF!+#REF!+BG2920+BF2920+#REF!+BC2920+#REF!+#REF!+AY2920+#REF!+#REF!+#REF!+#REF!+AS2920+#REF!+#REF!+#REF!+#REF!+AM2920+AK2920+#REF!+#REF!+#REF!+AF2920+AD2920+AC2920+AB2920+BL2920+AA2920+Z2920+Y2920+X2920+U2920+T2920+S2920+R2920+Q2920+P2920+O2920+N2920+M2920+L2920+K2920+J2920+I2920+H2920</f>
        <v>#REF!</v>
      </c>
    </row>
    <row r="2921" spans="1:70" hidden="1">
      <c r="A2921" s="6" t="s">
        <v>4610</v>
      </c>
      <c r="B2921" s="6" t="s">
        <v>4611</v>
      </c>
      <c r="C2921" s="6" t="s">
        <v>7</v>
      </c>
      <c r="D2921" s="6" t="s">
        <v>18</v>
      </c>
      <c r="E2921" s="6" t="s">
        <v>3449</v>
      </c>
      <c r="F2921" s="6" t="s">
        <v>8213</v>
      </c>
      <c r="G2921" s="6"/>
      <c r="H2921" s="1"/>
      <c r="I2921" s="5"/>
      <c r="J2921" s="5"/>
      <c r="K2921" s="1"/>
      <c r="L2921" s="5"/>
      <c r="M2921" s="5"/>
      <c r="N2921" s="26"/>
      <c r="O2921" s="1"/>
      <c r="P2921" s="1"/>
      <c r="Q2921" s="1"/>
      <c r="R2921" s="1"/>
      <c r="S2921" s="1"/>
      <c r="T2921" s="1"/>
      <c r="U2921" s="1"/>
      <c r="V2921" s="5"/>
      <c r="W2921" s="5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37" t="e">
        <f>BQ2921+BP2921+BO2921+BN2921+BM2921+#REF!+#REF!+BG2921+BF2921+#REF!+BC2921+#REF!+#REF!+AY2921+#REF!+#REF!+#REF!+#REF!+AS2921+#REF!+#REF!+#REF!+#REF!+AM2921+AK2921+#REF!+#REF!+#REF!+AF2921+AD2921+AC2921+AB2921+BL2921+AA2921+Z2921+Y2921+X2921+U2921+T2921+S2921+R2921+Q2921+P2921+O2921+N2921+M2921+L2921+K2921+J2921+I2921+H2921</f>
        <v>#REF!</v>
      </c>
    </row>
    <row r="2922" spans="1:70">
      <c r="A2922" s="7" t="s">
        <v>4612</v>
      </c>
      <c r="B2922" s="7" t="s">
        <v>4613</v>
      </c>
      <c r="C2922" s="7" t="s">
        <v>7</v>
      </c>
      <c r="D2922" s="7" t="s">
        <v>8180</v>
      </c>
      <c r="E2922" s="7" t="s">
        <v>28</v>
      </c>
      <c r="F2922" s="7" t="s">
        <v>8213</v>
      </c>
      <c r="G2922" s="25"/>
      <c r="H2922" s="1"/>
      <c r="I2922" s="1"/>
      <c r="J2922" s="1"/>
      <c r="K2922" s="1"/>
      <c r="L2922" s="5"/>
      <c r="M2922" s="5"/>
      <c r="N2922" s="26"/>
      <c r="O2922" s="1"/>
      <c r="P2922" s="1">
        <f>1000*355.38109</f>
        <v>355381.08999999997</v>
      </c>
      <c r="Q2922" s="1"/>
      <c r="R2922" s="1"/>
      <c r="S2922" s="1"/>
      <c r="T2922" s="1"/>
      <c r="U2922" s="1">
        <v>73500</v>
      </c>
      <c r="V2922" s="1"/>
      <c r="W2922" s="1">
        <f>1000*824.925336992493</f>
        <v>824925.33699249302</v>
      </c>
      <c r="X2922" s="1"/>
      <c r="Y2922" s="1"/>
      <c r="Z2922" s="1"/>
      <c r="AA2922" s="1"/>
      <c r="AB2922" s="1"/>
      <c r="AC2922" s="1"/>
      <c r="AD2922" s="1"/>
      <c r="AE2922" s="1"/>
      <c r="AF2922" s="1">
        <v>84111</v>
      </c>
      <c r="AG2922" s="1"/>
      <c r="AH2922" s="1"/>
      <c r="AI2922" s="1"/>
      <c r="AJ2922" s="1"/>
      <c r="AK2922" s="1">
        <v>50000</v>
      </c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>
        <f>1000*185.701</f>
        <v>185701</v>
      </c>
      <c r="AZ2922" s="1"/>
      <c r="BA2922" s="1"/>
      <c r="BB2922" s="1"/>
      <c r="BC2922" s="1">
        <v>39102</v>
      </c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37">
        <f>BQ2922+BP2922+BO2922+BN2922+BM2922+BG2922+BF2922+BC2922+AY2922+AS2922+AM2922+AL2922+AK2922+AF2922+AE2922+AD2922+AC2922+AB2922+BK2922+BL2922+AA2922+Z2922+Y2922+X2922+V2922+U2922+T2922+S2922+R2922+Q2922+P2922+O2922+N2922+M2922+L2922+K2922+J2922+I2922+H2922+G2922+AX2922+W2922</f>
        <v>1612720.426992493</v>
      </c>
    </row>
    <row r="2923" spans="1:70" hidden="1">
      <c r="A2923" s="6" t="s">
        <v>4614</v>
      </c>
      <c r="B2923" s="6" t="s">
        <v>4615</v>
      </c>
      <c r="C2923" s="6" t="s">
        <v>7</v>
      </c>
      <c r="D2923" s="6" t="s">
        <v>8180</v>
      </c>
      <c r="E2923" s="6" t="s">
        <v>21</v>
      </c>
      <c r="F2923" s="6" t="s">
        <v>8213</v>
      </c>
      <c r="G2923" s="6"/>
      <c r="H2923" s="1"/>
      <c r="I2923" s="5"/>
      <c r="J2923" s="5"/>
      <c r="K2923" s="1"/>
      <c r="L2923" s="5"/>
      <c r="M2923" s="5"/>
      <c r="N2923" s="26"/>
      <c r="O2923" s="1"/>
      <c r="P2923" s="1"/>
      <c r="Q2923" s="1"/>
      <c r="R2923" s="1"/>
      <c r="S2923" s="1"/>
      <c r="T2923" s="1"/>
      <c r="U2923" s="1"/>
      <c r="V2923" s="5"/>
      <c r="W2923" s="5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37" t="e">
        <f>BQ2923+BP2923+BO2923+BN2923+BM2923+#REF!+#REF!+BG2923+BF2923+#REF!+BC2923+#REF!+#REF!+AY2923+#REF!+#REF!+#REF!+#REF!+AS2923+#REF!+#REF!+#REF!+#REF!+AM2923+AK2923+#REF!+#REF!+#REF!+AF2923+AD2923+AC2923+AB2923+BL2923+AA2923+Z2923+Y2923+X2923+U2923+T2923+S2923+R2923+Q2923+P2923+O2923+N2923+M2923+L2923+K2923+J2923+I2923+H2923</f>
        <v>#REF!</v>
      </c>
    </row>
    <row r="2924" spans="1:70" hidden="1">
      <c r="A2924" s="7" t="s">
        <v>4616</v>
      </c>
      <c r="B2924" s="7" t="s">
        <v>4617</v>
      </c>
      <c r="C2924" s="7" t="s">
        <v>7</v>
      </c>
      <c r="D2924" s="7" t="s">
        <v>8180</v>
      </c>
      <c r="E2924" s="7" t="s">
        <v>21</v>
      </c>
      <c r="F2924" s="7" t="s">
        <v>8213</v>
      </c>
      <c r="G2924" s="25"/>
      <c r="H2924" s="1"/>
      <c r="I2924" s="5"/>
      <c r="J2924" s="5"/>
      <c r="K2924" s="1"/>
      <c r="L2924" s="5"/>
      <c r="M2924" s="5"/>
      <c r="N2924" s="26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37">
        <f>BQ2924+BP2924+BO2924+BN2924+BM2924+BG2924+BF2924+BC2924+AY2924+AS2924+AM2924+AL2924+AK2924+AF2924+AE2924+AD2924+AC2924+AB2924+++BK2924+BL2924+AA2924+Z2924+Y2924+X2924+V2924+U2924+T2924+S2924+R2924+Q2924+P2924+O2924+N2924+M2924+L2924+K2924+J2924+I2924+H2924+G2924</f>
        <v>0</v>
      </c>
    </row>
    <row r="2925" spans="1:70" hidden="1">
      <c r="A2925" s="6" t="s">
        <v>4618</v>
      </c>
      <c r="B2925" s="6" t="s">
        <v>4619</v>
      </c>
      <c r="C2925" s="6" t="s">
        <v>7</v>
      </c>
      <c r="D2925" s="6" t="s">
        <v>18</v>
      </c>
      <c r="E2925" s="6" t="s">
        <v>31</v>
      </c>
      <c r="F2925" s="6" t="s">
        <v>8213</v>
      </c>
      <c r="G2925" s="6"/>
      <c r="H2925" s="1"/>
      <c r="I2925" s="5"/>
      <c r="J2925" s="5"/>
      <c r="K2925" s="1"/>
      <c r="L2925" s="5"/>
      <c r="M2925" s="5"/>
      <c r="N2925" s="26"/>
      <c r="O2925" s="1"/>
      <c r="P2925" s="1"/>
      <c r="Q2925" s="1"/>
      <c r="R2925" s="1"/>
      <c r="S2925" s="1"/>
      <c r="T2925" s="1"/>
      <c r="U2925" s="1"/>
      <c r="V2925" s="5"/>
      <c r="W2925" s="5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37" t="e">
        <f>BQ2925+BP2925+BO2925+BN2925+BM2925+#REF!+#REF!+BG2925+BF2925+#REF!+BC2925+#REF!+#REF!+AY2925+#REF!+#REF!+#REF!+#REF!+AS2925+#REF!+#REF!+#REF!+#REF!+AM2925+AK2925+#REF!+#REF!+#REF!+AF2925+AD2925+AC2925+AB2925+BL2925+AA2925+Z2925+Y2925+X2925+U2925+T2925+S2925+R2925+Q2925+P2925+O2925+N2925+M2925+L2925+K2925+J2925+I2925+H2925</f>
        <v>#REF!</v>
      </c>
    </row>
    <row r="2926" spans="1:70" hidden="1">
      <c r="A2926" s="6" t="s">
        <v>4843</v>
      </c>
      <c r="B2926" s="6" t="s">
        <v>4844</v>
      </c>
      <c r="C2926" s="6" t="s">
        <v>151</v>
      </c>
      <c r="D2926" s="6"/>
      <c r="E2926" s="6" t="s">
        <v>152</v>
      </c>
      <c r="F2926" s="6" t="s">
        <v>8213</v>
      </c>
      <c r="G2926" s="6"/>
      <c r="H2926" s="1"/>
      <c r="I2926" s="5"/>
      <c r="J2926" s="5"/>
      <c r="K2926" s="1"/>
      <c r="L2926" s="5"/>
      <c r="M2926" s="5"/>
      <c r="N2926" s="26"/>
      <c r="O2926" s="1"/>
      <c r="P2926" s="1"/>
      <c r="Q2926" s="1"/>
      <c r="R2926" s="1"/>
      <c r="S2926" s="1"/>
      <c r="T2926" s="1"/>
      <c r="U2926" s="1"/>
      <c r="V2926" s="5"/>
      <c r="W2926" s="5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37" t="e">
        <f>BQ2926+BP2926+BO2926+BN2926+BM2926+#REF!+#REF!+BG2926+BF2926+#REF!+BC2926+#REF!+#REF!+AY2926+#REF!+#REF!+#REF!+#REF!+AS2926+#REF!+#REF!+#REF!+#REF!+AM2926+AK2926+#REF!+#REF!+#REF!+AF2926+AD2926+AC2926+AB2926+BL2926+AA2926+Z2926+Y2926+X2926+U2926+T2926+S2926+R2926+Q2926+P2926+O2926+N2926+M2926+L2926+K2926+J2926+I2926+H2926</f>
        <v>#REF!</v>
      </c>
    </row>
    <row r="2927" spans="1:70" hidden="1">
      <c r="A2927" s="6" t="s">
        <v>4845</v>
      </c>
      <c r="B2927" s="6" t="s">
        <v>4846</v>
      </c>
      <c r="C2927" s="6" t="s">
        <v>151</v>
      </c>
      <c r="D2927" s="6"/>
      <c r="E2927" s="6" t="s">
        <v>152</v>
      </c>
      <c r="F2927" s="6" t="s">
        <v>8213</v>
      </c>
      <c r="G2927" s="6"/>
      <c r="H2927" s="1"/>
      <c r="I2927" s="5"/>
      <c r="J2927" s="5"/>
      <c r="K2927" s="1"/>
      <c r="L2927" s="5"/>
      <c r="M2927" s="5"/>
      <c r="N2927" s="26"/>
      <c r="O2927" s="1"/>
      <c r="P2927" s="1"/>
      <c r="Q2927" s="1"/>
      <c r="R2927" s="1"/>
      <c r="S2927" s="1"/>
      <c r="T2927" s="1"/>
      <c r="U2927" s="1"/>
      <c r="V2927" s="5"/>
      <c r="W2927" s="5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37" t="e">
        <f>BQ2927+BP2927+BO2927+BN2927+BM2927+#REF!+#REF!+BG2927+BF2927+#REF!+BC2927+#REF!+#REF!+AY2927+#REF!+#REF!+#REF!+#REF!+AS2927+#REF!+#REF!+#REF!+#REF!+AM2927+AK2927+#REF!+#REF!+#REF!+AF2927+AD2927+AC2927+AB2927+BL2927+AA2927+Z2927+Y2927+X2927+U2927+T2927+S2927+R2927+Q2927+P2927+O2927+N2927+M2927+L2927+K2927+J2927+I2927+H2927</f>
        <v>#REF!</v>
      </c>
    </row>
    <row r="2928" spans="1:70" hidden="1">
      <c r="A2928" s="6" t="s">
        <v>4847</v>
      </c>
      <c r="B2928" s="6" t="s">
        <v>4848</v>
      </c>
      <c r="C2928" s="6" t="s">
        <v>151</v>
      </c>
      <c r="D2928" s="6"/>
      <c r="E2928" s="6" t="s">
        <v>152</v>
      </c>
      <c r="F2928" s="6" t="s">
        <v>8213</v>
      </c>
      <c r="G2928" s="6"/>
      <c r="H2928" s="1"/>
      <c r="I2928" s="5"/>
      <c r="J2928" s="5"/>
      <c r="K2928" s="1"/>
      <c r="L2928" s="5"/>
      <c r="M2928" s="5"/>
      <c r="N2928" s="26"/>
      <c r="O2928" s="1"/>
      <c r="P2928" s="1"/>
      <c r="Q2928" s="1"/>
      <c r="R2928" s="1"/>
      <c r="S2928" s="1"/>
      <c r="T2928" s="1"/>
      <c r="U2928" s="1"/>
      <c r="V2928" s="5"/>
      <c r="W2928" s="5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37" t="e">
        <f>BQ2928+BP2928+BO2928+BN2928+BM2928+#REF!+#REF!+BG2928+BF2928+#REF!+BC2928+#REF!+#REF!+AY2928+#REF!+#REF!+#REF!+#REF!+AS2928+#REF!+#REF!+#REF!+#REF!+AM2928+AK2928+#REF!+#REF!+#REF!+AF2928+AD2928+AC2928+AB2928+BL2928+AA2928+Z2928+Y2928+X2928+U2928+T2928+S2928+R2928+Q2928+P2928+O2928+N2928+M2928+L2928+K2928+J2928+I2928+H2928</f>
        <v>#REF!</v>
      </c>
    </row>
    <row r="2929" spans="1:70" hidden="1">
      <c r="A2929" s="6" t="s">
        <v>4849</v>
      </c>
      <c r="B2929" s="6" t="s">
        <v>2824</v>
      </c>
      <c r="C2929" s="6" t="s">
        <v>151</v>
      </c>
      <c r="D2929" s="6"/>
      <c r="E2929" s="6" t="s">
        <v>152</v>
      </c>
      <c r="F2929" s="6" t="s">
        <v>8213</v>
      </c>
      <c r="G2929" s="6"/>
      <c r="H2929" s="1"/>
      <c r="I2929" s="5"/>
      <c r="J2929" s="5"/>
      <c r="K2929" s="1"/>
      <c r="L2929" s="5"/>
      <c r="M2929" s="5"/>
      <c r="N2929" s="26"/>
      <c r="O2929" s="1"/>
      <c r="P2929" s="1"/>
      <c r="Q2929" s="1"/>
      <c r="R2929" s="1"/>
      <c r="S2929" s="1"/>
      <c r="T2929" s="1"/>
      <c r="U2929" s="1"/>
      <c r="V2929" s="5"/>
      <c r="W2929" s="5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37" t="e">
        <f>BQ2929+BP2929+BO2929+BN2929+BM2929+#REF!+#REF!+BG2929+BF2929+#REF!+BC2929+#REF!+#REF!+AY2929+#REF!+#REF!+#REF!+#REF!+AS2929+#REF!+#REF!+#REF!+#REF!+AM2929+AK2929+#REF!+#REF!+#REF!+AF2929+AD2929+AC2929+AB2929+BL2929+AA2929+Z2929+Y2929+X2929+U2929+T2929+S2929+R2929+Q2929+P2929+O2929+N2929+M2929+L2929+K2929+J2929+I2929+H2929</f>
        <v>#REF!</v>
      </c>
    </row>
    <row r="2930" spans="1:70" hidden="1">
      <c r="A2930" s="6" t="s">
        <v>4850</v>
      </c>
      <c r="B2930" s="6" t="s">
        <v>4851</v>
      </c>
      <c r="C2930" s="6" t="s">
        <v>151</v>
      </c>
      <c r="D2930" s="6"/>
      <c r="E2930" s="6" t="s">
        <v>152</v>
      </c>
      <c r="F2930" s="6" t="s">
        <v>8213</v>
      </c>
      <c r="G2930" s="6"/>
      <c r="H2930" s="1"/>
      <c r="I2930" s="5"/>
      <c r="J2930" s="5"/>
      <c r="K2930" s="1"/>
      <c r="L2930" s="5"/>
      <c r="M2930" s="5"/>
      <c r="N2930" s="26"/>
      <c r="O2930" s="1"/>
      <c r="P2930" s="1"/>
      <c r="Q2930" s="1"/>
      <c r="R2930" s="1"/>
      <c r="S2930" s="1"/>
      <c r="T2930" s="1"/>
      <c r="U2930" s="1"/>
      <c r="V2930" s="5"/>
      <c r="W2930" s="5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37" t="e">
        <f>BQ2930+BP2930+BO2930+BN2930+BM2930+#REF!+#REF!+BG2930+BF2930+#REF!+BC2930+#REF!+#REF!+AY2930+#REF!+#REF!+#REF!+#REF!+AS2930+#REF!+#REF!+#REF!+#REF!+AM2930+AK2930+#REF!+#REF!+#REF!+AF2930+AD2930+AC2930+AB2930+BL2930+AA2930+Z2930+Y2930+X2930+U2930+T2930+S2930+R2930+Q2930+P2930+O2930+N2930+M2930+L2930+K2930+J2930+I2930+H2930</f>
        <v>#REF!</v>
      </c>
    </row>
    <row r="2931" spans="1:70" hidden="1">
      <c r="A2931" s="6" t="s">
        <v>4620</v>
      </c>
      <c r="B2931" s="6" t="s">
        <v>4621</v>
      </c>
      <c r="C2931" s="6" t="s">
        <v>7</v>
      </c>
      <c r="D2931" s="6" t="s">
        <v>18</v>
      </c>
      <c r="E2931" s="6" t="s">
        <v>13</v>
      </c>
      <c r="F2931" s="6" t="s">
        <v>8213</v>
      </c>
      <c r="G2931" s="6"/>
      <c r="H2931" s="1"/>
      <c r="I2931" s="5"/>
      <c r="J2931" s="5"/>
      <c r="K2931" s="1"/>
      <c r="L2931" s="5"/>
      <c r="M2931" s="5"/>
      <c r="N2931" s="26"/>
      <c r="O2931" s="1"/>
      <c r="P2931" s="1"/>
      <c r="Q2931" s="1"/>
      <c r="R2931" s="1"/>
      <c r="S2931" s="1"/>
      <c r="T2931" s="1"/>
      <c r="U2931" s="1"/>
      <c r="V2931" s="5"/>
      <c r="W2931" s="5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37" t="e">
        <f>BQ2931+BP2931+BO2931+BN2931+BM2931+#REF!+#REF!+BG2931+BF2931+#REF!+BC2931+#REF!+#REF!+AY2931+#REF!+#REF!+#REF!+#REF!+AS2931+#REF!+#REF!+#REF!+#REF!+AM2931+AK2931+#REF!+#REF!+#REF!+AF2931+AD2931+AC2931+AB2931+BL2931+AA2931+Z2931+Y2931+X2931+U2931+T2931+S2931+R2931+Q2931+P2931+O2931+N2931+M2931+L2931+K2931+J2931+I2931+H2931</f>
        <v>#REF!</v>
      </c>
    </row>
    <row r="2932" spans="1:70" hidden="1">
      <c r="A2932" s="6" t="s">
        <v>6950</v>
      </c>
      <c r="B2932" s="6" t="s">
        <v>8016</v>
      </c>
      <c r="C2932" s="6" t="s">
        <v>151</v>
      </c>
      <c r="D2932" s="6"/>
      <c r="E2932" s="6" t="s">
        <v>8186</v>
      </c>
      <c r="F2932" s="6" t="s">
        <v>8213</v>
      </c>
      <c r="G2932" s="6"/>
      <c r="H2932" s="1"/>
      <c r="I2932" s="5"/>
      <c r="J2932" s="5"/>
      <c r="K2932" s="1"/>
      <c r="L2932" s="5"/>
      <c r="M2932" s="5"/>
      <c r="N2932" s="26"/>
      <c r="O2932" s="1"/>
      <c r="P2932" s="1"/>
      <c r="Q2932" s="1"/>
      <c r="R2932" s="1"/>
      <c r="S2932" s="1"/>
      <c r="T2932" s="1"/>
      <c r="U2932" s="1"/>
      <c r="V2932" s="5"/>
      <c r="W2932" s="5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37" t="e">
        <f>BQ2932+BP2932+BO2932+BN2932+BM2932+#REF!+#REF!+BG2932+BF2932+#REF!+BC2932+#REF!+#REF!+AY2932+#REF!+#REF!+#REF!+#REF!+AS2932+#REF!+#REF!+#REF!+#REF!+AM2932+AK2932+#REF!+#REF!+#REF!+AF2932+AD2932+AC2932+AB2932+BL2932+AA2932+Z2932+Y2932+X2932+U2932+T2932+S2932+R2932+Q2932+P2932+O2932+N2932+M2932+L2932+K2932+J2932+I2932+H2932</f>
        <v>#REF!</v>
      </c>
    </row>
    <row r="2933" spans="1:70" hidden="1">
      <c r="A2933" s="6" t="s">
        <v>4622</v>
      </c>
      <c r="B2933" s="6" t="s">
        <v>4623</v>
      </c>
      <c r="C2933" s="6" t="s">
        <v>7</v>
      </c>
      <c r="D2933" s="6" t="s">
        <v>18</v>
      </c>
      <c r="E2933" s="6" t="s">
        <v>13</v>
      </c>
      <c r="F2933" s="6" t="s">
        <v>8213</v>
      </c>
      <c r="G2933" s="6"/>
      <c r="H2933" s="1"/>
      <c r="I2933" s="5"/>
      <c r="J2933" s="5"/>
      <c r="K2933" s="1"/>
      <c r="L2933" s="5"/>
      <c r="M2933" s="5"/>
      <c r="N2933" s="26"/>
      <c r="O2933" s="1"/>
      <c r="P2933" s="1"/>
      <c r="Q2933" s="1"/>
      <c r="R2933" s="1"/>
      <c r="S2933" s="1"/>
      <c r="T2933" s="1"/>
      <c r="U2933" s="1"/>
      <c r="V2933" s="5"/>
      <c r="W2933" s="5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37" t="e">
        <f>BQ2933+BP2933+BO2933+BN2933+BM2933+#REF!+#REF!+BG2933+BF2933+#REF!+BC2933+#REF!+#REF!+AY2933+#REF!+#REF!+#REF!+#REF!+AS2933+#REF!+#REF!+#REF!+#REF!+AM2933+AK2933+#REF!+#REF!+#REF!+AF2933+AD2933+AC2933+AB2933+BL2933+AA2933+Z2933+Y2933+X2933+U2933+T2933+S2933+R2933+Q2933+P2933+O2933+N2933+M2933+L2933+K2933+J2933+I2933+H2933</f>
        <v>#REF!</v>
      </c>
    </row>
    <row r="2934" spans="1:70" hidden="1">
      <c r="A2934" s="6" t="s">
        <v>6951</v>
      </c>
      <c r="B2934" s="6" t="s">
        <v>416</v>
      </c>
      <c r="C2934" s="6" t="s">
        <v>151</v>
      </c>
      <c r="D2934" s="6"/>
      <c r="E2934" s="6" t="s">
        <v>8192</v>
      </c>
      <c r="F2934" s="6" t="s">
        <v>8213</v>
      </c>
      <c r="G2934" s="6"/>
      <c r="H2934" s="1"/>
      <c r="I2934" s="5"/>
      <c r="J2934" s="5"/>
      <c r="K2934" s="1"/>
      <c r="L2934" s="5"/>
      <c r="M2934" s="5"/>
      <c r="N2934" s="26"/>
      <c r="O2934" s="1"/>
      <c r="P2934" s="1"/>
      <c r="Q2934" s="1"/>
      <c r="R2934" s="1"/>
      <c r="S2934" s="1"/>
      <c r="T2934" s="1"/>
      <c r="U2934" s="1"/>
      <c r="V2934" s="5"/>
      <c r="W2934" s="5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37" t="e">
        <f>BQ2934+BP2934+BO2934+BN2934+BM2934+#REF!+#REF!+BG2934+BF2934+#REF!+BC2934+#REF!+#REF!+AY2934+#REF!+#REF!+#REF!+#REF!+AS2934+#REF!+#REF!+#REF!+#REF!+AM2934+AK2934+#REF!+#REF!+#REF!+AF2934+AD2934+AC2934+AB2934+BL2934+AA2934+Z2934+Y2934+X2934+U2934+T2934+S2934+R2934+Q2934+P2934+O2934+N2934+M2934+L2934+K2934+J2934+I2934+H2934</f>
        <v>#REF!</v>
      </c>
    </row>
    <row r="2935" spans="1:70" hidden="1">
      <c r="A2935" s="6" t="s">
        <v>4624</v>
      </c>
      <c r="B2935" s="6" t="s">
        <v>4625</v>
      </c>
      <c r="C2935" s="6" t="s">
        <v>7</v>
      </c>
      <c r="D2935" s="6" t="s">
        <v>18</v>
      </c>
      <c r="E2935" s="6" t="s">
        <v>31</v>
      </c>
      <c r="F2935" s="6" t="s">
        <v>8213</v>
      </c>
      <c r="G2935" s="6"/>
      <c r="H2935" s="1"/>
      <c r="I2935" s="5"/>
      <c r="J2935" s="5"/>
      <c r="K2935" s="1"/>
      <c r="L2935" s="5"/>
      <c r="M2935" s="5"/>
      <c r="N2935" s="26"/>
      <c r="O2935" s="1"/>
      <c r="P2935" s="1"/>
      <c r="Q2935" s="1"/>
      <c r="R2935" s="1"/>
      <c r="S2935" s="1"/>
      <c r="T2935" s="1"/>
      <c r="U2935" s="1"/>
      <c r="V2935" s="5"/>
      <c r="W2935" s="5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37" t="e">
        <f>BQ2935+BP2935+BO2935+BN2935+BM2935+#REF!+#REF!+BG2935+BF2935+#REF!+BC2935+#REF!+#REF!+AY2935+#REF!+#REF!+#REF!+#REF!+AS2935+#REF!+#REF!+#REF!+#REF!+AM2935+AK2935+#REF!+#REF!+#REF!+AF2935+AD2935+AC2935+AB2935+BL2935+AA2935+Z2935+Y2935+X2935+U2935+T2935+S2935+R2935+Q2935+P2935+O2935+N2935+M2935+L2935+K2935+J2935+I2935+H2935</f>
        <v>#REF!</v>
      </c>
    </row>
    <row r="2936" spans="1:70" hidden="1">
      <c r="A2936" s="6" t="s">
        <v>4626</v>
      </c>
      <c r="B2936" s="6" t="s">
        <v>4627</v>
      </c>
      <c r="C2936" s="6" t="s">
        <v>7</v>
      </c>
      <c r="D2936" s="6" t="s">
        <v>18</v>
      </c>
      <c r="E2936" s="6" t="s">
        <v>13</v>
      </c>
      <c r="F2936" s="6" t="s">
        <v>8213</v>
      </c>
      <c r="G2936" s="6"/>
      <c r="H2936" s="1"/>
      <c r="I2936" s="5"/>
      <c r="J2936" s="5"/>
      <c r="K2936" s="1"/>
      <c r="L2936" s="5"/>
      <c r="M2936" s="5"/>
      <c r="N2936" s="26"/>
      <c r="O2936" s="1"/>
      <c r="P2936" s="1"/>
      <c r="Q2936" s="1"/>
      <c r="R2936" s="1"/>
      <c r="S2936" s="1"/>
      <c r="T2936" s="1"/>
      <c r="U2936" s="1"/>
      <c r="V2936" s="5"/>
      <c r="W2936" s="5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37" t="e">
        <f>BQ2936+BP2936+BO2936+BN2936+BM2936+#REF!+#REF!+BG2936+BF2936+#REF!+BC2936+#REF!+#REF!+AY2936+#REF!+#REF!+#REF!+#REF!+AS2936+#REF!+#REF!+#REF!+#REF!+AM2936+AK2936+#REF!+#REF!+#REF!+AF2936+AD2936+AC2936+AB2936+BL2936+AA2936+Z2936+Y2936+X2936+U2936+T2936+S2936+R2936+Q2936+P2936+O2936+N2936+M2936+L2936+K2936+J2936+I2936+H2936</f>
        <v>#REF!</v>
      </c>
    </row>
    <row r="2937" spans="1:70" s="54" customFormat="1" hidden="1">
      <c r="A2937" s="50">
        <v>440000974</v>
      </c>
      <c r="B2937" s="51" t="s">
        <v>8249</v>
      </c>
      <c r="C2937" s="51"/>
      <c r="D2937" s="51"/>
      <c r="E2937" s="48" t="s">
        <v>152</v>
      </c>
      <c r="F2937" s="48" t="s">
        <v>8213</v>
      </c>
      <c r="G2937" s="51"/>
      <c r="H2937" s="52"/>
      <c r="I2937" s="53"/>
      <c r="J2937" s="53"/>
      <c r="K2937" s="52"/>
      <c r="L2937" s="53"/>
      <c r="M2937" s="53"/>
      <c r="N2937" s="49"/>
      <c r="O2937" s="52"/>
      <c r="P2937" s="52"/>
      <c r="Q2937" s="52"/>
      <c r="R2937" s="52"/>
      <c r="S2937" s="52"/>
      <c r="T2937" s="52"/>
      <c r="U2937" s="52"/>
      <c r="V2937" s="52"/>
      <c r="W2937" s="52"/>
      <c r="X2937" s="52"/>
      <c r="Y2937" s="52"/>
      <c r="Z2937" s="52"/>
      <c r="AA2937" s="52"/>
      <c r="AB2937" s="52"/>
      <c r="AC2937" s="52"/>
      <c r="AD2937" s="52"/>
      <c r="AE2937" s="52"/>
      <c r="AF2937" s="52"/>
      <c r="AG2937" s="52"/>
      <c r="AH2937" s="52"/>
      <c r="AI2937" s="52"/>
      <c r="AJ2937" s="52"/>
      <c r="AK2937" s="52"/>
      <c r="AL2937" s="52"/>
      <c r="AM2937" s="52"/>
      <c r="AN2937" s="52"/>
      <c r="AO2937" s="52"/>
      <c r="AP2937" s="52"/>
      <c r="AQ2937" s="52"/>
      <c r="AR2937" s="52"/>
      <c r="AS2937" s="52"/>
      <c r="AT2937" s="52"/>
      <c r="AU2937" s="52"/>
      <c r="AV2937" s="52"/>
      <c r="AW2937" s="52"/>
      <c r="AX2937" s="52"/>
      <c r="AY2937" s="52"/>
      <c r="AZ2937" s="52"/>
      <c r="BA2937" s="52"/>
      <c r="BB2937" s="52"/>
      <c r="BC2937" s="52"/>
      <c r="BD2937" s="52"/>
      <c r="BE2937" s="52"/>
      <c r="BF2937" s="52"/>
      <c r="BG2937" s="52"/>
      <c r="BH2937" s="52"/>
      <c r="BI2937" s="52"/>
      <c r="BJ2937" s="52"/>
      <c r="BK2937" s="52"/>
      <c r="BL2937" s="52"/>
      <c r="BM2937" s="52"/>
      <c r="BN2937" s="52"/>
      <c r="BO2937" s="52"/>
      <c r="BP2937" s="52"/>
      <c r="BQ2937" s="52"/>
      <c r="BR2937" s="37">
        <f t="shared" ref="BR2937:BR2938" si="43">BQ2937+BP2937+BO2937+BN2937+BM2937+BG2937+BF2937+BC2937+AY2937+AS2937+AM2937+AL2937+AK2937+AF2937+AE2937+AD2937+AC2937+AB2937+++BK2937+BL2937+AA2937+Z2937+Y2937+X2937+V2937+U2937+T2937+S2937+R2937+Q2937+P2937+O2937+N2937+M2937+L2937+K2937+J2937+I2937+H2937+G2937</f>
        <v>0</v>
      </c>
    </row>
    <row r="2938" spans="1:70" hidden="1">
      <c r="A2938" s="7" t="s">
        <v>4852</v>
      </c>
      <c r="B2938" s="7" t="s">
        <v>4853</v>
      </c>
      <c r="C2938" s="7" t="s">
        <v>151</v>
      </c>
      <c r="D2938" s="7"/>
      <c r="E2938" s="7" t="s">
        <v>152</v>
      </c>
      <c r="F2938" s="7" t="s">
        <v>8213</v>
      </c>
      <c r="G2938" s="25"/>
      <c r="H2938" s="1"/>
      <c r="I2938" s="5"/>
      <c r="J2938" s="5"/>
      <c r="K2938" s="1"/>
      <c r="L2938" s="5"/>
      <c r="M2938" s="5"/>
      <c r="N2938" s="26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37">
        <f t="shared" si="43"/>
        <v>0</v>
      </c>
    </row>
    <row r="2939" spans="1:70" hidden="1">
      <c r="A2939" s="6" t="s">
        <v>4628</v>
      </c>
      <c r="B2939" s="6" t="s">
        <v>4629</v>
      </c>
      <c r="C2939" s="6" t="s">
        <v>7</v>
      </c>
      <c r="D2939" s="6" t="s">
        <v>18</v>
      </c>
      <c r="E2939" s="6" t="s">
        <v>13</v>
      </c>
      <c r="F2939" s="6" t="s">
        <v>8213</v>
      </c>
      <c r="G2939" s="6"/>
      <c r="H2939" s="1"/>
      <c r="I2939" s="5"/>
      <c r="J2939" s="5"/>
      <c r="K2939" s="1"/>
      <c r="L2939" s="5"/>
      <c r="M2939" s="5"/>
      <c r="N2939" s="26"/>
      <c r="O2939" s="1"/>
      <c r="P2939" s="1"/>
      <c r="Q2939" s="1"/>
      <c r="R2939" s="1"/>
      <c r="S2939" s="1"/>
      <c r="T2939" s="1"/>
      <c r="U2939" s="1"/>
      <c r="V2939" s="5"/>
      <c r="W2939" s="5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37" t="e">
        <f>BQ2939+BP2939+BO2939+BN2939+BM2939+#REF!+#REF!+BG2939+BF2939+#REF!+BC2939+#REF!+#REF!+AY2939+#REF!+#REF!+#REF!+#REF!+AS2939+#REF!+#REF!+#REF!+#REF!+AM2939+AK2939+#REF!+#REF!+#REF!+AF2939+AD2939+AC2939+AB2939+BL2939+AA2939+Z2939+Y2939+X2939+U2939+T2939+S2939+R2939+Q2939+P2939+O2939+N2939+M2939+L2939+K2939+J2939+I2939+H2939</f>
        <v>#REF!</v>
      </c>
    </row>
    <row r="2940" spans="1:70" hidden="1">
      <c r="A2940" s="6" t="s">
        <v>4630</v>
      </c>
      <c r="B2940" s="6" t="s">
        <v>4631</v>
      </c>
      <c r="C2940" s="6" t="s">
        <v>7</v>
      </c>
      <c r="D2940" s="6" t="s">
        <v>18</v>
      </c>
      <c r="E2940" s="6" t="s">
        <v>13</v>
      </c>
      <c r="F2940" s="6" t="s">
        <v>8213</v>
      </c>
      <c r="G2940" s="6"/>
      <c r="H2940" s="1"/>
      <c r="I2940" s="5"/>
      <c r="J2940" s="5"/>
      <c r="K2940" s="1"/>
      <c r="L2940" s="5"/>
      <c r="M2940" s="5"/>
      <c r="N2940" s="26"/>
      <c r="O2940" s="1"/>
      <c r="P2940" s="1"/>
      <c r="Q2940" s="1"/>
      <c r="R2940" s="1"/>
      <c r="S2940" s="1"/>
      <c r="T2940" s="1"/>
      <c r="U2940" s="1"/>
      <c r="V2940" s="5"/>
      <c r="W2940" s="5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37" t="e">
        <f>BQ2940+BP2940+BO2940+BN2940+BM2940+#REF!+#REF!+BG2940+BF2940+#REF!+BC2940+#REF!+#REF!+AY2940+#REF!+#REF!+#REF!+#REF!+AS2940+#REF!+#REF!+#REF!+#REF!+AM2940+AK2940+#REF!+#REF!+#REF!+AF2940+AD2940+AC2940+AB2940+BL2940+AA2940+Z2940+Y2940+X2940+U2940+T2940+S2940+R2940+Q2940+P2940+O2940+N2940+M2940+L2940+K2940+J2940+I2940+H2940</f>
        <v>#REF!</v>
      </c>
    </row>
    <row r="2941" spans="1:70" hidden="1">
      <c r="A2941" s="6" t="s">
        <v>4632</v>
      </c>
      <c r="B2941" s="6" t="s">
        <v>4633</v>
      </c>
      <c r="C2941" s="6" t="s">
        <v>7</v>
      </c>
      <c r="D2941" s="6" t="s">
        <v>67</v>
      </c>
      <c r="E2941" s="6" t="s">
        <v>67</v>
      </c>
      <c r="F2941" s="6" t="s">
        <v>8213</v>
      </c>
      <c r="G2941" s="6"/>
      <c r="H2941" s="1"/>
      <c r="I2941" s="5"/>
      <c r="J2941" s="5"/>
      <c r="K2941" s="1"/>
      <c r="L2941" s="5"/>
      <c r="M2941" s="5"/>
      <c r="N2941" s="26"/>
      <c r="O2941" s="1"/>
      <c r="P2941" s="1"/>
      <c r="Q2941" s="1"/>
      <c r="R2941" s="1"/>
      <c r="S2941" s="1"/>
      <c r="T2941" s="1"/>
      <c r="U2941" s="1"/>
      <c r="V2941" s="5"/>
      <c r="W2941" s="5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37" t="e">
        <f>BQ2941+BP2941+BO2941+BN2941+BM2941+#REF!+#REF!+BG2941+BF2941+#REF!+BC2941+#REF!+#REF!+AY2941+#REF!+#REF!+#REF!+#REF!+AS2941+#REF!+#REF!+#REF!+#REF!+AM2941+AK2941+#REF!+#REF!+#REF!+AF2941+AD2941+AC2941+AB2941+BL2941+AA2941+Z2941+Y2941+X2941+U2941+T2941+S2941+R2941+Q2941+P2941+O2941+N2941+M2941+L2941+K2941+J2941+I2941+H2941</f>
        <v>#REF!</v>
      </c>
    </row>
    <row r="2942" spans="1:70" hidden="1">
      <c r="A2942" s="6" t="s">
        <v>4634</v>
      </c>
      <c r="B2942" s="6" t="s">
        <v>4635</v>
      </c>
      <c r="C2942" s="6" t="s">
        <v>7</v>
      </c>
      <c r="D2942" s="6" t="s">
        <v>18</v>
      </c>
      <c r="E2942" s="6" t="s">
        <v>31</v>
      </c>
      <c r="F2942" s="6" t="s">
        <v>8213</v>
      </c>
      <c r="G2942" s="6"/>
      <c r="H2942" s="1"/>
      <c r="I2942" s="5"/>
      <c r="J2942" s="5"/>
      <c r="K2942" s="1"/>
      <c r="L2942" s="5"/>
      <c r="M2942" s="5"/>
      <c r="N2942" s="26"/>
      <c r="O2942" s="1"/>
      <c r="P2942" s="1"/>
      <c r="Q2942" s="1"/>
      <c r="R2942" s="1"/>
      <c r="S2942" s="1"/>
      <c r="T2942" s="1"/>
      <c r="U2942" s="1"/>
      <c r="V2942" s="5"/>
      <c r="W2942" s="5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37" t="e">
        <f>BQ2942+BP2942+BO2942+BN2942+BM2942+#REF!+#REF!+BG2942+BF2942+#REF!+BC2942+#REF!+#REF!+AY2942+#REF!+#REF!+#REF!+#REF!+AS2942+#REF!+#REF!+#REF!+#REF!+AM2942+AK2942+#REF!+#REF!+#REF!+AF2942+AD2942+AC2942+AB2942+BL2942+AA2942+Z2942+Y2942+X2942+U2942+T2942+S2942+R2942+Q2942+P2942+O2942+N2942+M2942+L2942+K2942+J2942+I2942+H2942</f>
        <v>#REF!</v>
      </c>
    </row>
    <row r="2943" spans="1:70" hidden="1">
      <c r="A2943" s="6" t="s">
        <v>4636</v>
      </c>
      <c r="B2943" s="6" t="s">
        <v>4637</v>
      </c>
      <c r="C2943" s="6" t="s">
        <v>7</v>
      </c>
      <c r="D2943" s="6" t="s">
        <v>18</v>
      </c>
      <c r="E2943" s="6" t="s">
        <v>3449</v>
      </c>
      <c r="F2943" s="6" t="s">
        <v>8213</v>
      </c>
      <c r="G2943" s="6"/>
      <c r="H2943" s="1"/>
      <c r="I2943" s="5"/>
      <c r="J2943" s="5"/>
      <c r="K2943" s="1"/>
      <c r="L2943" s="5"/>
      <c r="M2943" s="5"/>
      <c r="N2943" s="26"/>
      <c r="O2943" s="1"/>
      <c r="P2943" s="1"/>
      <c r="Q2943" s="1"/>
      <c r="R2943" s="1"/>
      <c r="S2943" s="1"/>
      <c r="T2943" s="1"/>
      <c r="U2943" s="1"/>
      <c r="V2943" s="5"/>
      <c r="W2943" s="5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37" t="e">
        <f>BQ2943+BP2943+BO2943+BN2943+BM2943+#REF!+#REF!+BG2943+BF2943+#REF!+BC2943+#REF!+#REF!+AY2943+#REF!+#REF!+#REF!+#REF!+AS2943+#REF!+#REF!+#REF!+#REF!+AM2943+AK2943+#REF!+#REF!+#REF!+AF2943+AD2943+AC2943+AB2943+BL2943+AA2943+Z2943+Y2943+X2943+U2943+T2943+S2943+R2943+Q2943+P2943+O2943+N2943+M2943+L2943+K2943+J2943+I2943+H2943</f>
        <v>#REF!</v>
      </c>
    </row>
    <row r="2944" spans="1:70" hidden="1">
      <c r="A2944" s="6" t="s">
        <v>6952</v>
      </c>
      <c r="B2944" s="6" t="s">
        <v>8017</v>
      </c>
      <c r="C2944" s="6" t="s">
        <v>151</v>
      </c>
      <c r="D2944" s="6"/>
      <c r="E2944" s="6" t="s">
        <v>8192</v>
      </c>
      <c r="F2944" s="6" t="s">
        <v>8213</v>
      </c>
      <c r="G2944" s="6"/>
      <c r="H2944" s="1"/>
      <c r="I2944" s="5"/>
      <c r="J2944" s="5"/>
      <c r="K2944" s="1"/>
      <c r="L2944" s="5"/>
      <c r="M2944" s="5"/>
      <c r="N2944" s="26"/>
      <c r="O2944" s="1"/>
      <c r="P2944" s="1"/>
      <c r="Q2944" s="1"/>
      <c r="R2944" s="1"/>
      <c r="S2944" s="1"/>
      <c r="T2944" s="1"/>
      <c r="U2944" s="1"/>
      <c r="V2944" s="5"/>
      <c r="W2944" s="5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37" t="e">
        <f>BQ2944+BP2944+BO2944+BN2944+BM2944+#REF!+#REF!+BG2944+BF2944+#REF!+BC2944+#REF!+#REF!+AY2944+#REF!+#REF!+#REF!+#REF!+AS2944+#REF!+#REF!+#REF!+#REF!+AM2944+AK2944+#REF!+#REF!+#REF!+AF2944+AD2944+AC2944+AB2944+BL2944+AA2944+Z2944+Y2944+X2944+U2944+T2944+S2944+R2944+Q2944+P2944+O2944+N2944+M2944+L2944+K2944+J2944+I2944+H2944</f>
        <v>#REF!</v>
      </c>
    </row>
    <row r="2945" spans="1:70" hidden="1">
      <c r="A2945" s="6" t="s">
        <v>4638</v>
      </c>
      <c r="B2945" s="6" t="s">
        <v>4639</v>
      </c>
      <c r="C2945" s="6" t="s">
        <v>7</v>
      </c>
      <c r="D2945" s="6" t="s">
        <v>18</v>
      </c>
      <c r="E2945" s="6" t="s">
        <v>13</v>
      </c>
      <c r="F2945" s="6" t="s">
        <v>8213</v>
      </c>
      <c r="G2945" s="6"/>
      <c r="H2945" s="1"/>
      <c r="I2945" s="5"/>
      <c r="J2945" s="5"/>
      <c r="K2945" s="1"/>
      <c r="L2945" s="5"/>
      <c r="M2945" s="5"/>
      <c r="N2945" s="26"/>
      <c r="O2945" s="1"/>
      <c r="P2945" s="1"/>
      <c r="Q2945" s="1"/>
      <c r="R2945" s="1"/>
      <c r="S2945" s="1"/>
      <c r="T2945" s="1"/>
      <c r="U2945" s="1"/>
      <c r="V2945" s="5"/>
      <c r="W2945" s="5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37" t="e">
        <f>BQ2945+BP2945+BO2945+BN2945+BM2945+#REF!+#REF!+BG2945+BF2945+#REF!+BC2945+#REF!+#REF!+AY2945+#REF!+#REF!+#REF!+#REF!+AS2945+#REF!+#REF!+#REF!+#REF!+AM2945+AK2945+#REF!+#REF!+#REF!+AF2945+AD2945+AC2945+AB2945+BL2945+AA2945+Z2945+Y2945+X2945+U2945+T2945+S2945+R2945+Q2945+P2945+O2945+N2945+M2945+L2945+K2945+J2945+I2945+H2945</f>
        <v>#REF!</v>
      </c>
    </row>
    <row r="2946" spans="1:70" hidden="1">
      <c r="A2946" s="6" t="s">
        <v>4854</v>
      </c>
      <c r="B2946" s="6" t="s">
        <v>4855</v>
      </c>
      <c r="C2946" s="6" t="s">
        <v>151</v>
      </c>
      <c r="D2946" s="6"/>
      <c r="E2946" s="6" t="s">
        <v>152</v>
      </c>
      <c r="F2946" s="6" t="s">
        <v>8213</v>
      </c>
      <c r="G2946" s="6"/>
      <c r="H2946" s="1"/>
      <c r="I2946" s="5"/>
      <c r="J2946" s="5"/>
      <c r="K2946" s="1"/>
      <c r="L2946" s="5"/>
      <c r="M2946" s="5"/>
      <c r="N2946" s="26"/>
      <c r="O2946" s="1"/>
      <c r="P2946" s="1"/>
      <c r="Q2946" s="1"/>
      <c r="R2946" s="1"/>
      <c r="S2946" s="1"/>
      <c r="T2946" s="1"/>
      <c r="U2946" s="1"/>
      <c r="V2946" s="5"/>
      <c r="W2946" s="5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37" t="e">
        <f>BQ2946+BP2946+BO2946+BN2946+BM2946+#REF!+#REF!+BG2946+BF2946+#REF!+BC2946+#REF!+#REF!+AY2946+#REF!+#REF!+#REF!+#REF!+AS2946+#REF!+#REF!+#REF!+#REF!+AM2946+AK2946+#REF!+#REF!+#REF!+AF2946+AD2946+AC2946+AB2946+BL2946+AA2946+Z2946+Y2946+X2946+U2946+T2946+S2946+R2946+Q2946+P2946+O2946+N2946+M2946+L2946+K2946+J2946+I2946+H2946</f>
        <v>#REF!</v>
      </c>
    </row>
    <row r="2947" spans="1:70" hidden="1">
      <c r="A2947" s="6" t="s">
        <v>4640</v>
      </c>
      <c r="B2947" s="6" t="s">
        <v>4641</v>
      </c>
      <c r="C2947" s="6" t="s">
        <v>7</v>
      </c>
      <c r="D2947" s="6" t="s">
        <v>18</v>
      </c>
      <c r="E2947" s="6" t="s">
        <v>13</v>
      </c>
      <c r="F2947" s="6" t="s">
        <v>8213</v>
      </c>
      <c r="G2947" s="6"/>
      <c r="H2947" s="1"/>
      <c r="I2947" s="5"/>
      <c r="J2947" s="5"/>
      <c r="K2947" s="1"/>
      <c r="L2947" s="5"/>
      <c r="M2947" s="5"/>
      <c r="N2947" s="26"/>
      <c r="O2947" s="1"/>
      <c r="P2947" s="1"/>
      <c r="Q2947" s="1"/>
      <c r="R2947" s="1"/>
      <c r="S2947" s="1"/>
      <c r="T2947" s="1"/>
      <c r="U2947" s="1"/>
      <c r="V2947" s="5"/>
      <c r="W2947" s="5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37" t="e">
        <f>BQ2947+BP2947+BO2947+BN2947+BM2947+#REF!+#REF!+BG2947+BF2947+#REF!+BC2947+#REF!+#REF!+AY2947+#REF!+#REF!+#REF!+#REF!+AS2947+#REF!+#REF!+#REF!+#REF!+AM2947+AK2947+#REF!+#REF!+#REF!+AF2947+AD2947+AC2947+AB2947+BL2947+AA2947+Z2947+Y2947+X2947+U2947+T2947+S2947+R2947+Q2947+P2947+O2947+N2947+M2947+L2947+K2947+J2947+I2947+H2947</f>
        <v>#REF!</v>
      </c>
    </row>
    <row r="2948" spans="1:70" ht="15" hidden="1" customHeight="1">
      <c r="A2948" s="6" t="s">
        <v>4642</v>
      </c>
      <c r="B2948" s="6" t="s">
        <v>4643</v>
      </c>
      <c r="C2948" s="6" t="s">
        <v>7</v>
      </c>
      <c r="D2948" s="6" t="s">
        <v>8180</v>
      </c>
      <c r="E2948" s="6" t="s">
        <v>13</v>
      </c>
      <c r="F2948" s="6" t="s">
        <v>8213</v>
      </c>
      <c r="G2948" s="6"/>
      <c r="H2948" s="1"/>
      <c r="I2948" s="5"/>
      <c r="J2948" s="5"/>
      <c r="K2948" s="1"/>
      <c r="L2948" s="5"/>
      <c r="M2948" s="5"/>
      <c r="N2948" s="26"/>
      <c r="O2948" s="1"/>
      <c r="Q2948" s="1"/>
      <c r="R2948" s="1"/>
      <c r="S2948" s="1"/>
      <c r="T2948" s="1"/>
      <c r="U2948" s="1"/>
      <c r="V2948" s="5"/>
      <c r="W2948" s="5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37">
        <f>BQ2948+BP2948+BO2948+BN2948+BM2948+BG2948+BF2948+BC2948+AY2948+AS2948+AM2948+AL2948+AK2948+AF2948+AE2948+AD2948+AC2948+AB2948+BK2948+BL2948+AA2948+Z2948+Y2948+X2948+V2948+U2948+T2948+S2948+R2948+Q2948+P2948+O2948+N2948+M2948+L2948+K2948+J2948+I2948+H2948+G2948+AX2948+W2948</f>
        <v>0</v>
      </c>
    </row>
    <row r="2949" spans="1:70" hidden="1">
      <c r="A2949" s="6" t="s">
        <v>4644</v>
      </c>
      <c r="B2949" s="6" t="s">
        <v>4645</v>
      </c>
      <c r="C2949" s="6" t="s">
        <v>7</v>
      </c>
      <c r="D2949" s="6" t="s">
        <v>67</v>
      </c>
      <c r="E2949" s="6" t="s">
        <v>67</v>
      </c>
      <c r="F2949" s="6" t="s">
        <v>8213</v>
      </c>
      <c r="G2949" s="6"/>
      <c r="H2949" s="1"/>
      <c r="I2949" s="5"/>
      <c r="J2949" s="5"/>
      <c r="K2949" s="1"/>
      <c r="L2949" s="5"/>
      <c r="M2949" s="5"/>
      <c r="N2949" s="26"/>
      <c r="O2949" s="1"/>
      <c r="P2949" s="1"/>
      <c r="Q2949" s="1"/>
      <c r="R2949" s="1"/>
      <c r="S2949" s="1"/>
      <c r="T2949" s="1"/>
      <c r="U2949" s="1"/>
      <c r="V2949" s="5"/>
      <c r="W2949" s="5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37" t="e">
        <f>BQ2949+BP2949+BO2949+BN2949+BM2949+#REF!+#REF!+BG2949+BF2949+#REF!+BC2949+#REF!+#REF!+AY2949+#REF!+#REF!+#REF!+#REF!+AS2949+#REF!+#REF!+#REF!+#REF!+AM2949+AK2949+#REF!+#REF!+#REF!+AF2949+AD2949+AC2949+AB2949+BL2949+AA2949+Z2949+Y2949+X2949+U2949+T2949+S2949+R2949+Q2949+P2949+O2949+N2949+M2949+L2949+K2949+J2949+I2949+H2949</f>
        <v>#REF!</v>
      </c>
    </row>
    <row r="2950" spans="1:70" hidden="1">
      <c r="A2950" s="6" t="s">
        <v>4646</v>
      </c>
      <c r="B2950" s="6" t="s">
        <v>4647</v>
      </c>
      <c r="C2950" s="6" t="s">
        <v>7</v>
      </c>
      <c r="D2950" s="6" t="s">
        <v>67</v>
      </c>
      <c r="E2950" s="6" t="s">
        <v>67</v>
      </c>
      <c r="F2950" s="6" t="s">
        <v>8213</v>
      </c>
      <c r="G2950" s="6"/>
      <c r="H2950" s="1"/>
      <c r="I2950" s="5"/>
      <c r="J2950" s="5"/>
      <c r="K2950" s="1"/>
      <c r="L2950" s="5"/>
      <c r="M2950" s="5"/>
      <c r="N2950" s="26"/>
      <c r="O2950" s="1"/>
      <c r="P2950" s="1"/>
      <c r="Q2950" s="1"/>
      <c r="R2950" s="1"/>
      <c r="S2950" s="1"/>
      <c r="T2950" s="1"/>
      <c r="U2950" s="1"/>
      <c r="V2950" s="5"/>
      <c r="W2950" s="5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37" t="e">
        <f>BQ2950+BP2950+BO2950+BN2950+BM2950+#REF!+#REF!+BG2950+BF2950+#REF!+BC2950+#REF!+#REF!+AY2950+#REF!+#REF!+#REF!+#REF!+AS2950+#REF!+#REF!+#REF!+#REF!+AM2950+AK2950+#REF!+#REF!+#REF!+AF2950+AD2950+AC2950+AB2950+BL2950+AA2950+Z2950+Y2950+X2950+U2950+T2950+S2950+R2950+Q2950+P2950+O2950+N2950+M2950+L2950+K2950+J2950+I2950+H2950</f>
        <v>#REF!</v>
      </c>
    </row>
    <row r="2951" spans="1:70" hidden="1">
      <c r="A2951" s="6" t="s">
        <v>4648</v>
      </c>
      <c r="B2951" s="6" t="s">
        <v>4649</v>
      </c>
      <c r="C2951" s="6" t="s">
        <v>7</v>
      </c>
      <c r="D2951" s="6" t="s">
        <v>67</v>
      </c>
      <c r="E2951" s="6" t="s">
        <v>67</v>
      </c>
      <c r="F2951" s="6" t="s">
        <v>8213</v>
      </c>
      <c r="G2951" s="6"/>
      <c r="H2951" s="1"/>
      <c r="I2951" s="5"/>
      <c r="J2951" s="5"/>
      <c r="K2951" s="1"/>
      <c r="L2951" s="5"/>
      <c r="M2951" s="5"/>
      <c r="N2951" s="26"/>
      <c r="O2951" s="1"/>
      <c r="P2951" s="1"/>
      <c r="Q2951" s="1"/>
      <c r="R2951" s="1"/>
      <c r="S2951" s="1"/>
      <c r="T2951" s="1"/>
      <c r="U2951" s="1"/>
      <c r="V2951" s="5"/>
      <c r="W2951" s="5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37" t="e">
        <f>BQ2951+BP2951+BO2951+BN2951+BM2951+#REF!+#REF!+BG2951+BF2951+#REF!+BC2951+#REF!+#REF!+AY2951+#REF!+#REF!+#REF!+#REF!+AS2951+#REF!+#REF!+#REF!+#REF!+AM2951+AK2951+#REF!+#REF!+#REF!+AF2951+AD2951+AC2951+AB2951+BL2951+AA2951+Z2951+Y2951+X2951+U2951+T2951+S2951+R2951+Q2951+P2951+O2951+N2951+M2951+L2951+K2951+J2951+I2951+H2951</f>
        <v>#REF!</v>
      </c>
    </row>
    <row r="2952" spans="1:70" hidden="1">
      <c r="A2952" s="6" t="s">
        <v>4650</v>
      </c>
      <c r="B2952" s="6" t="s">
        <v>4651</v>
      </c>
      <c r="C2952" s="6" t="s">
        <v>7</v>
      </c>
      <c r="D2952" s="6" t="s">
        <v>67</v>
      </c>
      <c r="E2952" s="6" t="s">
        <v>67</v>
      </c>
      <c r="F2952" s="6" t="s">
        <v>8213</v>
      </c>
      <c r="G2952" s="6"/>
      <c r="H2952" s="1"/>
      <c r="I2952" s="5"/>
      <c r="J2952" s="5"/>
      <c r="K2952" s="1"/>
      <c r="L2952" s="5"/>
      <c r="M2952" s="5"/>
      <c r="N2952" s="26"/>
      <c r="O2952" s="1"/>
      <c r="P2952" s="1"/>
      <c r="Q2952" s="1"/>
      <c r="R2952" s="1"/>
      <c r="S2952" s="1"/>
      <c r="T2952" s="1"/>
      <c r="U2952" s="1"/>
      <c r="V2952" s="5"/>
      <c r="W2952" s="5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37" t="e">
        <f>BQ2952+BP2952+BO2952+BN2952+BM2952+#REF!+#REF!+BG2952+BF2952+#REF!+BC2952+#REF!+#REF!+AY2952+#REF!+#REF!+#REF!+#REF!+AS2952+#REF!+#REF!+#REF!+#REF!+AM2952+AK2952+#REF!+#REF!+#REF!+AF2952+AD2952+AC2952+AB2952+BL2952+AA2952+Z2952+Y2952+X2952+U2952+T2952+S2952+R2952+Q2952+P2952+O2952+N2952+M2952+L2952+K2952+J2952+I2952+H2952</f>
        <v>#REF!</v>
      </c>
    </row>
    <row r="2953" spans="1:70" hidden="1">
      <c r="A2953" s="6" t="s">
        <v>4652</v>
      </c>
      <c r="B2953" s="6" t="s">
        <v>4653</v>
      </c>
      <c r="C2953" s="6" t="s">
        <v>7</v>
      </c>
      <c r="D2953" s="6" t="s">
        <v>67</v>
      </c>
      <c r="E2953" s="6" t="s">
        <v>67</v>
      </c>
      <c r="F2953" s="6" t="s">
        <v>8213</v>
      </c>
      <c r="G2953" s="6"/>
      <c r="H2953" s="1"/>
      <c r="I2953" s="5"/>
      <c r="J2953" s="5"/>
      <c r="K2953" s="1"/>
      <c r="L2953" s="5"/>
      <c r="M2953" s="5"/>
      <c r="N2953" s="26"/>
      <c r="O2953" s="1"/>
      <c r="P2953" s="1"/>
      <c r="Q2953" s="1"/>
      <c r="R2953" s="1"/>
      <c r="S2953" s="1"/>
      <c r="T2953" s="1"/>
      <c r="U2953" s="1"/>
      <c r="V2953" s="5"/>
      <c r="W2953" s="5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37" t="e">
        <f>BQ2953+BP2953+BO2953+BN2953+BM2953+#REF!+#REF!+BG2953+BF2953+#REF!+BC2953+#REF!+#REF!+AY2953+#REF!+#REF!+#REF!+#REF!+AS2953+#REF!+#REF!+#REF!+#REF!+AM2953+AK2953+#REF!+#REF!+#REF!+AF2953+AD2953+AC2953+AB2953+BL2953+AA2953+Z2953+Y2953+X2953+U2953+T2953+S2953+R2953+Q2953+P2953+O2953+N2953+M2953+L2953+K2953+J2953+I2953+H2953</f>
        <v>#REF!</v>
      </c>
    </row>
    <row r="2954" spans="1:70" hidden="1">
      <c r="A2954" s="6" t="s">
        <v>4654</v>
      </c>
      <c r="B2954" s="6" t="s">
        <v>4655</v>
      </c>
      <c r="C2954" s="6" t="s">
        <v>7</v>
      </c>
      <c r="D2954" s="6" t="s">
        <v>67</v>
      </c>
      <c r="E2954" s="6" t="s">
        <v>67</v>
      </c>
      <c r="F2954" s="6" t="s">
        <v>8213</v>
      </c>
      <c r="G2954" s="6"/>
      <c r="H2954" s="1"/>
      <c r="I2954" s="5"/>
      <c r="J2954" s="5"/>
      <c r="K2954" s="1"/>
      <c r="L2954" s="5"/>
      <c r="M2954" s="5"/>
      <c r="N2954" s="26"/>
      <c r="O2954" s="1"/>
      <c r="P2954" s="1"/>
      <c r="Q2954" s="1"/>
      <c r="R2954" s="1"/>
      <c r="S2954" s="1"/>
      <c r="T2954" s="1"/>
      <c r="U2954" s="1"/>
      <c r="V2954" s="5"/>
      <c r="W2954" s="5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37" t="e">
        <f>BQ2954+BP2954+BO2954+BN2954+BM2954+#REF!+#REF!+BG2954+BF2954+#REF!+BC2954+#REF!+#REF!+AY2954+#REF!+#REF!+#REF!+#REF!+AS2954+#REF!+#REF!+#REF!+#REF!+AM2954+AK2954+#REF!+#REF!+#REF!+AF2954+AD2954+AC2954+AB2954+BL2954+AA2954+Z2954+Y2954+X2954+U2954+T2954+S2954+R2954+Q2954+P2954+O2954+N2954+M2954+L2954+K2954+J2954+I2954+H2954</f>
        <v>#REF!</v>
      </c>
    </row>
    <row r="2955" spans="1:70" hidden="1">
      <c r="A2955" s="6" t="s">
        <v>4856</v>
      </c>
      <c r="B2955" s="6" t="s">
        <v>4857</v>
      </c>
      <c r="C2955" s="6" t="s">
        <v>151</v>
      </c>
      <c r="D2955" s="6"/>
      <c r="E2955" s="6" t="s">
        <v>152</v>
      </c>
      <c r="F2955" s="6" t="s">
        <v>8213</v>
      </c>
      <c r="G2955" s="6"/>
      <c r="H2955" s="1"/>
      <c r="I2955" s="5"/>
      <c r="J2955" s="5"/>
      <c r="K2955" s="1"/>
      <c r="L2955" s="5"/>
      <c r="M2955" s="5"/>
      <c r="N2955" s="26"/>
      <c r="O2955" s="1"/>
      <c r="P2955" s="1"/>
      <c r="Q2955" s="1"/>
      <c r="R2955" s="1"/>
      <c r="S2955" s="1"/>
      <c r="T2955" s="1"/>
      <c r="U2955" s="1"/>
      <c r="V2955" s="5"/>
      <c r="W2955" s="5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37" t="e">
        <f>BQ2955+BP2955+BO2955+BN2955+BM2955+#REF!+#REF!+BG2955+BF2955+#REF!+BC2955+#REF!+#REF!+AY2955+#REF!+#REF!+#REF!+#REF!+AS2955+#REF!+#REF!+#REF!+#REF!+AM2955+AK2955+#REF!+#REF!+#REF!+AF2955+AD2955+AC2955+AB2955+BL2955+AA2955+Z2955+Y2955+X2955+U2955+T2955+S2955+R2955+Q2955+P2955+O2955+N2955+M2955+L2955+K2955+J2955+I2955+H2955</f>
        <v>#REF!</v>
      </c>
    </row>
    <row r="2956" spans="1:70" hidden="1">
      <c r="A2956" s="6" t="s">
        <v>4656</v>
      </c>
      <c r="B2956" s="6" t="s">
        <v>4657</v>
      </c>
      <c r="C2956" s="6" t="s">
        <v>7</v>
      </c>
      <c r="D2956" s="6" t="s">
        <v>18</v>
      </c>
      <c r="E2956" s="6" t="s">
        <v>13</v>
      </c>
      <c r="F2956" s="6" t="s">
        <v>8213</v>
      </c>
      <c r="G2956" s="6"/>
      <c r="H2956" s="1"/>
      <c r="I2956" s="5"/>
      <c r="J2956" s="5"/>
      <c r="K2956" s="1"/>
      <c r="L2956" s="5"/>
      <c r="M2956" s="5"/>
      <c r="N2956" s="26"/>
      <c r="O2956" s="1"/>
      <c r="P2956" s="1"/>
      <c r="Q2956" s="1"/>
      <c r="R2956" s="1"/>
      <c r="S2956" s="1"/>
      <c r="T2956" s="1"/>
      <c r="U2956" s="1"/>
      <c r="V2956" s="5"/>
      <c r="W2956" s="5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37" t="e">
        <f>BQ2956+BP2956+BO2956+BN2956+BM2956+#REF!+#REF!+BG2956+BF2956+#REF!+BC2956+#REF!+#REF!+AY2956+#REF!+#REF!+#REF!+#REF!+AS2956+#REF!+#REF!+#REF!+#REF!+AM2956+AK2956+#REF!+#REF!+#REF!+AF2956+AD2956+AC2956+AB2956+BL2956+AA2956+Z2956+Y2956+X2956+U2956+T2956+S2956+R2956+Q2956+P2956+O2956+N2956+M2956+L2956+K2956+J2956+I2956+H2956</f>
        <v>#REF!</v>
      </c>
    </row>
    <row r="2957" spans="1:70" hidden="1">
      <c r="A2957" s="7" t="s">
        <v>4858</v>
      </c>
      <c r="B2957" s="7" t="s">
        <v>4859</v>
      </c>
      <c r="C2957" s="7" t="s">
        <v>151</v>
      </c>
      <c r="D2957" s="7"/>
      <c r="E2957" s="7" t="s">
        <v>152</v>
      </c>
      <c r="F2957" s="7" t="s">
        <v>8213</v>
      </c>
      <c r="G2957" s="25"/>
      <c r="H2957" s="1"/>
      <c r="I2957" s="5"/>
      <c r="J2957" s="5"/>
      <c r="K2957" s="1"/>
      <c r="L2957" s="5"/>
      <c r="M2957" s="5"/>
      <c r="N2957" s="26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37">
        <f>BQ2957+BP2957+BO2957+BN2957+BM2957+BG2957+BF2957+BC2957+AY2957+AS2957+AM2957+AL2957+AK2957+AF2957+AE2957+AD2957+AC2957+AB2957+++BK2957+BL2957+AA2957+Z2957+Y2957+X2957+V2957+U2957+T2957+S2957+R2957+Q2957+P2957+O2957+N2957+M2957+L2957+K2957+J2957+I2957+H2957+G2957</f>
        <v>0</v>
      </c>
    </row>
    <row r="2958" spans="1:70" hidden="1">
      <c r="A2958" s="6" t="s">
        <v>4860</v>
      </c>
      <c r="B2958" s="6" t="s">
        <v>4861</v>
      </c>
      <c r="C2958" s="6" t="s">
        <v>151</v>
      </c>
      <c r="D2958" s="6"/>
      <c r="E2958" s="6" t="s">
        <v>152</v>
      </c>
      <c r="F2958" s="6" t="s">
        <v>8213</v>
      </c>
      <c r="G2958" s="6"/>
      <c r="H2958" s="1"/>
      <c r="I2958" s="5"/>
      <c r="J2958" s="5"/>
      <c r="K2958" s="1"/>
      <c r="L2958" s="5"/>
      <c r="M2958" s="5"/>
      <c r="N2958" s="26"/>
      <c r="O2958" s="1"/>
      <c r="P2958" s="1"/>
      <c r="Q2958" s="1"/>
      <c r="R2958" s="1"/>
      <c r="S2958" s="1"/>
      <c r="T2958" s="1"/>
      <c r="U2958" s="1"/>
      <c r="V2958" s="5"/>
      <c r="W2958" s="5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37" t="e">
        <f>BQ2958+BP2958+BO2958+BN2958+BM2958+#REF!+#REF!+BG2958+BF2958+#REF!+BC2958+#REF!+#REF!+AY2958+#REF!+#REF!+#REF!+#REF!+AS2958+#REF!+#REF!+#REF!+#REF!+AM2958+AK2958+#REF!+#REF!+#REF!+AF2958+AD2958+AC2958+AB2958+BL2958+AA2958+Z2958+Y2958+X2958+U2958+T2958+S2958+R2958+Q2958+P2958+O2958+N2958+M2958+L2958+K2958+J2958+I2958+H2958</f>
        <v>#REF!</v>
      </c>
    </row>
    <row r="2959" spans="1:70" hidden="1">
      <c r="A2959" s="6" t="s">
        <v>4658</v>
      </c>
      <c r="B2959" s="6" t="s">
        <v>4659</v>
      </c>
      <c r="C2959" s="6" t="s">
        <v>7</v>
      </c>
      <c r="D2959" s="6" t="s">
        <v>18</v>
      </c>
      <c r="E2959" s="6" t="s">
        <v>31</v>
      </c>
      <c r="F2959" s="6" t="s">
        <v>8213</v>
      </c>
      <c r="G2959" s="6"/>
      <c r="H2959" s="1"/>
      <c r="I2959" s="5"/>
      <c r="J2959" s="5"/>
      <c r="K2959" s="1"/>
      <c r="L2959" s="5"/>
      <c r="M2959" s="5"/>
      <c r="N2959" s="26"/>
      <c r="O2959" s="1"/>
      <c r="P2959" s="1"/>
      <c r="Q2959" s="1"/>
      <c r="R2959" s="1"/>
      <c r="S2959" s="1"/>
      <c r="T2959" s="1"/>
      <c r="U2959" s="1"/>
      <c r="V2959" s="5"/>
      <c r="W2959" s="5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37" t="e">
        <f>BQ2959+BP2959+BO2959+BN2959+BM2959+#REF!+#REF!+BG2959+BF2959+#REF!+BC2959+#REF!+#REF!+AY2959+#REF!+#REF!+#REF!+#REF!+AS2959+#REF!+#REF!+#REF!+#REF!+AM2959+AK2959+#REF!+#REF!+#REF!+AF2959+AD2959+AC2959+AB2959+BL2959+AA2959+Z2959+Y2959+X2959+U2959+T2959+S2959+R2959+Q2959+P2959+O2959+N2959+M2959+L2959+K2959+J2959+I2959+H2959</f>
        <v>#REF!</v>
      </c>
    </row>
    <row r="2960" spans="1:70" hidden="1">
      <c r="A2960" s="6" t="s">
        <v>4660</v>
      </c>
      <c r="B2960" s="6" t="s">
        <v>4661</v>
      </c>
      <c r="C2960" s="6" t="s">
        <v>7</v>
      </c>
      <c r="D2960" s="6" t="s">
        <v>67</v>
      </c>
      <c r="E2960" s="6" t="s">
        <v>67</v>
      </c>
      <c r="F2960" s="6" t="s">
        <v>8213</v>
      </c>
      <c r="G2960" s="6"/>
      <c r="H2960" s="1"/>
      <c r="I2960" s="5"/>
      <c r="J2960" s="5"/>
      <c r="K2960" s="1"/>
      <c r="L2960" s="5"/>
      <c r="M2960" s="5"/>
      <c r="N2960" s="26"/>
      <c r="O2960" s="1"/>
      <c r="P2960" s="1"/>
      <c r="Q2960" s="1"/>
      <c r="R2960" s="1"/>
      <c r="S2960" s="1"/>
      <c r="T2960" s="1"/>
      <c r="U2960" s="1"/>
      <c r="V2960" s="5"/>
      <c r="W2960" s="5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37" t="e">
        <f>BQ2960+BP2960+BO2960+BN2960+BM2960+#REF!+#REF!+BG2960+BF2960+#REF!+BC2960+#REF!+#REF!+AY2960+#REF!+#REF!+#REF!+#REF!+AS2960+#REF!+#REF!+#REF!+#REF!+AM2960+AK2960+#REF!+#REF!+#REF!+AF2960+AD2960+AC2960+AB2960+BL2960+AA2960+Z2960+Y2960+X2960+U2960+T2960+S2960+R2960+Q2960+P2960+O2960+N2960+M2960+L2960+K2960+J2960+I2960+H2960</f>
        <v>#REF!</v>
      </c>
    </row>
    <row r="2961" spans="1:70" hidden="1">
      <c r="A2961" s="6" t="s">
        <v>4662</v>
      </c>
      <c r="B2961" s="6" t="s">
        <v>4663</v>
      </c>
      <c r="C2961" s="6" t="s">
        <v>7</v>
      </c>
      <c r="D2961" s="6" t="s">
        <v>67</v>
      </c>
      <c r="E2961" s="6" t="s">
        <v>67</v>
      </c>
      <c r="F2961" s="6" t="s">
        <v>8213</v>
      </c>
      <c r="G2961" s="6"/>
      <c r="H2961" s="1"/>
      <c r="I2961" s="5"/>
      <c r="J2961" s="5"/>
      <c r="K2961" s="1"/>
      <c r="L2961" s="5"/>
      <c r="M2961" s="5"/>
      <c r="N2961" s="26"/>
      <c r="O2961" s="1"/>
      <c r="P2961" s="1"/>
      <c r="Q2961" s="1"/>
      <c r="R2961" s="1"/>
      <c r="S2961" s="1"/>
      <c r="T2961" s="1"/>
      <c r="U2961" s="1"/>
      <c r="V2961" s="5"/>
      <c r="W2961" s="5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37" t="e">
        <f>BQ2961+BP2961+BO2961+BN2961+BM2961+#REF!+#REF!+BG2961+BF2961+#REF!+BC2961+#REF!+#REF!+AY2961+#REF!+#REF!+#REF!+#REF!+AS2961+#REF!+#REF!+#REF!+#REF!+AM2961+AK2961+#REF!+#REF!+#REF!+AF2961+AD2961+AC2961+AB2961+BL2961+AA2961+Z2961+Y2961+X2961+U2961+T2961+S2961+R2961+Q2961+P2961+O2961+N2961+M2961+L2961+K2961+J2961+I2961+H2961</f>
        <v>#REF!</v>
      </c>
    </row>
    <row r="2962" spans="1:70" hidden="1">
      <c r="A2962" s="6" t="s">
        <v>4664</v>
      </c>
      <c r="B2962" s="6" t="s">
        <v>4665</v>
      </c>
      <c r="C2962" s="6" t="s">
        <v>7</v>
      </c>
      <c r="D2962" s="6" t="s">
        <v>8180</v>
      </c>
      <c r="E2962" s="6" t="s">
        <v>13</v>
      </c>
      <c r="F2962" s="6" t="s">
        <v>8213</v>
      </c>
      <c r="G2962" s="6"/>
      <c r="H2962" s="1"/>
      <c r="I2962" s="5"/>
      <c r="J2962" s="5"/>
      <c r="K2962" s="1"/>
      <c r="L2962" s="5"/>
      <c r="M2962" s="5"/>
      <c r="N2962" s="26"/>
      <c r="O2962" s="1"/>
      <c r="P2962" s="1"/>
      <c r="Q2962" s="1"/>
      <c r="R2962" s="1"/>
      <c r="S2962" s="1"/>
      <c r="T2962" s="1"/>
      <c r="U2962" s="1"/>
      <c r="V2962" s="5"/>
      <c r="W2962" s="5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37" t="e">
        <f>BQ2962+BP2962+BO2962+BN2962+BM2962+#REF!+#REF!+BG2962+BF2962+#REF!+BC2962+#REF!+#REF!+AY2962+#REF!+#REF!+#REF!+#REF!+AS2962+#REF!+#REF!+#REF!+#REF!+AM2962+AK2962+#REF!+#REF!+#REF!+AF2962+AD2962+AC2962+AB2962+BL2962+AA2962+Z2962+Y2962+X2962+U2962+T2962+S2962+R2962+Q2962+P2962+O2962+N2962+M2962+L2962+K2962+J2962+I2962+H2962</f>
        <v>#REF!</v>
      </c>
    </row>
    <row r="2963" spans="1:70" hidden="1">
      <c r="A2963" s="6" t="s">
        <v>4862</v>
      </c>
      <c r="B2963" s="6" t="s">
        <v>4863</v>
      </c>
      <c r="C2963" s="6" t="s">
        <v>151</v>
      </c>
      <c r="D2963" s="6"/>
      <c r="E2963" s="6" t="s">
        <v>152</v>
      </c>
      <c r="F2963" s="6" t="s">
        <v>8213</v>
      </c>
      <c r="G2963" s="6"/>
      <c r="H2963" s="1"/>
      <c r="I2963" s="5"/>
      <c r="J2963" s="5"/>
      <c r="K2963" s="1"/>
      <c r="L2963" s="5"/>
      <c r="M2963" s="5"/>
      <c r="N2963" s="26"/>
      <c r="O2963" s="1"/>
      <c r="P2963" s="1"/>
      <c r="Q2963" s="1"/>
      <c r="R2963" s="1"/>
      <c r="S2963" s="1"/>
      <c r="T2963" s="1"/>
      <c r="U2963" s="1"/>
      <c r="V2963" s="5"/>
      <c r="W2963" s="5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37" t="e">
        <f>BQ2963+BP2963+BO2963+BN2963+BM2963+#REF!+#REF!+BG2963+BF2963+#REF!+BC2963+#REF!+#REF!+AY2963+#REF!+#REF!+#REF!+#REF!+AS2963+#REF!+#REF!+#REF!+#REF!+AM2963+AK2963+#REF!+#REF!+#REF!+AF2963+AD2963+AC2963+AB2963+BL2963+AA2963+Z2963+Y2963+X2963+U2963+T2963+S2963+R2963+Q2963+P2963+O2963+N2963+M2963+L2963+K2963+J2963+I2963+H2963</f>
        <v>#REF!</v>
      </c>
    </row>
    <row r="2964" spans="1:70" hidden="1">
      <c r="A2964" s="6" t="s">
        <v>4666</v>
      </c>
      <c r="B2964" s="6" t="s">
        <v>4667</v>
      </c>
      <c r="C2964" s="6" t="s">
        <v>7</v>
      </c>
      <c r="D2964" s="6" t="s">
        <v>67</v>
      </c>
      <c r="E2964" s="6" t="s">
        <v>67</v>
      </c>
      <c r="F2964" s="6" t="s">
        <v>8213</v>
      </c>
      <c r="G2964" s="6"/>
      <c r="H2964" s="1"/>
      <c r="I2964" s="5"/>
      <c r="J2964" s="5"/>
      <c r="K2964" s="1"/>
      <c r="L2964" s="5"/>
      <c r="M2964" s="5"/>
      <c r="N2964" s="26"/>
      <c r="O2964" s="1"/>
      <c r="P2964" s="1"/>
      <c r="Q2964" s="1"/>
      <c r="R2964" s="1"/>
      <c r="S2964" s="1"/>
      <c r="T2964" s="1"/>
      <c r="U2964" s="1"/>
      <c r="V2964" s="5"/>
      <c r="W2964" s="5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37" t="e">
        <f>BQ2964+BP2964+BO2964+BN2964+BM2964+#REF!+#REF!+BG2964+BF2964+#REF!+BC2964+#REF!+#REF!+AY2964+#REF!+#REF!+#REF!+#REF!+AS2964+#REF!+#REF!+#REF!+#REF!+AM2964+AK2964+#REF!+#REF!+#REF!+AF2964+AD2964+AC2964+AB2964+BL2964+AA2964+Z2964+Y2964+X2964+U2964+T2964+S2964+R2964+Q2964+P2964+O2964+N2964+M2964+L2964+K2964+J2964+I2964+H2964</f>
        <v>#REF!</v>
      </c>
    </row>
    <row r="2965" spans="1:70" hidden="1">
      <c r="A2965" s="6" t="s">
        <v>4668</v>
      </c>
      <c r="B2965" s="6" t="s">
        <v>4669</v>
      </c>
      <c r="C2965" s="6" t="s">
        <v>7</v>
      </c>
      <c r="D2965" s="6" t="s">
        <v>67</v>
      </c>
      <c r="E2965" s="6" t="s">
        <v>67</v>
      </c>
      <c r="F2965" s="6" t="s">
        <v>8213</v>
      </c>
      <c r="G2965" s="6"/>
      <c r="H2965" s="1"/>
      <c r="I2965" s="5"/>
      <c r="J2965" s="5"/>
      <c r="K2965" s="1"/>
      <c r="L2965" s="5"/>
      <c r="M2965" s="5"/>
      <c r="N2965" s="26"/>
      <c r="O2965" s="1"/>
      <c r="P2965" s="1"/>
      <c r="Q2965" s="1"/>
      <c r="R2965" s="1"/>
      <c r="S2965" s="1"/>
      <c r="T2965" s="1"/>
      <c r="U2965" s="1"/>
      <c r="V2965" s="5"/>
      <c r="W2965" s="5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37" t="e">
        <f>BQ2965+BP2965+BO2965+BN2965+BM2965+#REF!+#REF!+BG2965+BF2965+#REF!+BC2965+#REF!+#REF!+AY2965+#REF!+#REF!+#REF!+#REF!+AS2965+#REF!+#REF!+#REF!+#REF!+AM2965+AK2965+#REF!+#REF!+#REF!+AF2965+AD2965+AC2965+AB2965+BL2965+AA2965+Z2965+Y2965+X2965+U2965+T2965+S2965+R2965+Q2965+P2965+O2965+N2965+M2965+L2965+K2965+J2965+I2965+H2965</f>
        <v>#REF!</v>
      </c>
    </row>
    <row r="2966" spans="1:70" hidden="1">
      <c r="A2966" s="6" t="s">
        <v>4670</v>
      </c>
      <c r="B2966" s="6" t="s">
        <v>4671</v>
      </c>
      <c r="C2966" s="6" t="s">
        <v>7</v>
      </c>
      <c r="D2966" s="6" t="s">
        <v>67</v>
      </c>
      <c r="E2966" s="6" t="s">
        <v>67</v>
      </c>
      <c r="F2966" s="6" t="s">
        <v>8213</v>
      </c>
      <c r="G2966" s="6"/>
      <c r="H2966" s="1"/>
      <c r="I2966" s="5"/>
      <c r="J2966" s="5"/>
      <c r="K2966" s="1"/>
      <c r="L2966" s="5"/>
      <c r="M2966" s="5"/>
      <c r="N2966" s="26"/>
      <c r="O2966" s="1"/>
      <c r="P2966" s="1"/>
      <c r="Q2966" s="1"/>
      <c r="R2966" s="1"/>
      <c r="S2966" s="1"/>
      <c r="T2966" s="1"/>
      <c r="U2966" s="1"/>
      <c r="V2966" s="5"/>
      <c r="W2966" s="5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37" t="e">
        <f>BQ2966+BP2966+BO2966+BN2966+BM2966+#REF!+#REF!+BG2966+BF2966+#REF!+BC2966+#REF!+#REF!+AY2966+#REF!+#REF!+#REF!+#REF!+AS2966+#REF!+#REF!+#REF!+#REF!+AM2966+AK2966+#REF!+#REF!+#REF!+AF2966+AD2966+AC2966+AB2966+BL2966+AA2966+Z2966+Y2966+X2966+U2966+T2966+S2966+R2966+Q2966+P2966+O2966+N2966+M2966+L2966+K2966+J2966+I2966+H2966</f>
        <v>#REF!</v>
      </c>
    </row>
    <row r="2967" spans="1:70" hidden="1">
      <c r="A2967" s="6" t="s">
        <v>4864</v>
      </c>
      <c r="B2967" s="6" t="s">
        <v>4865</v>
      </c>
      <c r="C2967" s="6" t="s">
        <v>151</v>
      </c>
      <c r="D2967" s="6"/>
      <c r="E2967" s="6" t="s">
        <v>152</v>
      </c>
      <c r="F2967" s="6" t="s">
        <v>8213</v>
      </c>
      <c r="G2967" s="6"/>
      <c r="H2967" s="1"/>
      <c r="I2967" s="5"/>
      <c r="J2967" s="5"/>
      <c r="K2967" s="1"/>
      <c r="L2967" s="5"/>
      <c r="M2967" s="5"/>
      <c r="N2967" s="26"/>
      <c r="O2967" s="1"/>
      <c r="P2967" s="1"/>
      <c r="Q2967" s="1"/>
      <c r="R2967" s="1"/>
      <c r="S2967" s="1"/>
      <c r="T2967" s="1"/>
      <c r="U2967" s="1"/>
      <c r="V2967" s="5"/>
      <c r="W2967" s="5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37" t="e">
        <f>BQ2967+BP2967+BO2967+BN2967+BM2967+#REF!+#REF!+BG2967+BF2967+#REF!+BC2967+#REF!+#REF!+AY2967+#REF!+#REF!+#REF!+#REF!+AS2967+#REF!+#REF!+#REF!+#REF!+AM2967+AK2967+#REF!+#REF!+#REF!+AF2967+AD2967+AC2967+AB2967+BL2967+AA2967+Z2967+Y2967+X2967+U2967+T2967+S2967+R2967+Q2967+P2967+O2967+N2967+M2967+L2967+K2967+J2967+I2967+H2967</f>
        <v>#REF!</v>
      </c>
    </row>
    <row r="2968" spans="1:70" hidden="1">
      <c r="A2968" s="6" t="s">
        <v>4866</v>
      </c>
      <c r="B2968" s="6" t="s">
        <v>4867</v>
      </c>
      <c r="C2968" s="6" t="s">
        <v>151</v>
      </c>
      <c r="D2968" s="6"/>
      <c r="E2968" s="6" t="s">
        <v>152</v>
      </c>
      <c r="F2968" s="6" t="s">
        <v>8213</v>
      </c>
      <c r="G2968" s="6"/>
      <c r="H2968" s="1"/>
      <c r="I2968" s="5"/>
      <c r="J2968" s="5"/>
      <c r="K2968" s="1"/>
      <c r="L2968" s="5"/>
      <c r="M2968" s="5"/>
      <c r="N2968" s="26"/>
      <c r="O2968" s="1"/>
      <c r="P2968" s="1"/>
      <c r="Q2968" s="1"/>
      <c r="R2968" s="1"/>
      <c r="S2968" s="1"/>
      <c r="T2968" s="1"/>
      <c r="U2968" s="1"/>
      <c r="V2968" s="5"/>
      <c r="W2968" s="5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37" t="e">
        <f>BQ2968+BP2968+BO2968+BN2968+BM2968+#REF!+#REF!+BG2968+BF2968+#REF!+BC2968+#REF!+#REF!+AY2968+#REF!+#REF!+#REF!+#REF!+AS2968+#REF!+#REF!+#REF!+#REF!+AM2968+AK2968+#REF!+#REF!+#REF!+AF2968+AD2968+AC2968+AB2968+BL2968+AA2968+Z2968+Y2968+X2968+U2968+T2968+S2968+R2968+Q2968+P2968+O2968+N2968+M2968+L2968+K2968+J2968+I2968+H2968</f>
        <v>#REF!</v>
      </c>
    </row>
    <row r="2969" spans="1:70" hidden="1">
      <c r="A2969" s="6" t="s">
        <v>4868</v>
      </c>
      <c r="B2969" s="6" t="s">
        <v>4869</v>
      </c>
      <c r="C2969" s="6" t="s">
        <v>151</v>
      </c>
      <c r="D2969" s="6"/>
      <c r="E2969" s="6" t="s">
        <v>152</v>
      </c>
      <c r="F2969" s="6" t="s">
        <v>8213</v>
      </c>
      <c r="G2969" s="6"/>
      <c r="H2969" s="1"/>
      <c r="I2969" s="5"/>
      <c r="J2969" s="5"/>
      <c r="K2969" s="1"/>
      <c r="L2969" s="5"/>
      <c r="M2969" s="5"/>
      <c r="N2969" s="26"/>
      <c r="O2969" s="1"/>
      <c r="P2969" s="1"/>
      <c r="Q2969" s="1"/>
      <c r="R2969" s="1"/>
      <c r="S2969" s="1"/>
      <c r="T2969" s="1"/>
      <c r="U2969" s="1"/>
      <c r="V2969" s="5"/>
      <c r="W2969" s="5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37" t="e">
        <f>BQ2969+BP2969+BO2969+BN2969+BM2969+#REF!+#REF!+BG2969+BF2969+#REF!+BC2969+#REF!+#REF!+AY2969+#REF!+#REF!+#REF!+#REF!+AS2969+#REF!+#REF!+#REF!+#REF!+AM2969+AK2969+#REF!+#REF!+#REF!+AF2969+AD2969+AC2969+AB2969+BL2969+AA2969+Z2969+Y2969+X2969+U2969+T2969+S2969+R2969+Q2969+P2969+O2969+N2969+M2969+L2969+K2969+J2969+I2969+H2969</f>
        <v>#REF!</v>
      </c>
    </row>
    <row r="2970" spans="1:70" hidden="1">
      <c r="A2970" s="6" t="s">
        <v>4870</v>
      </c>
      <c r="B2970" s="6" t="s">
        <v>4871</v>
      </c>
      <c r="C2970" s="6" t="s">
        <v>151</v>
      </c>
      <c r="D2970" s="6"/>
      <c r="E2970" s="6" t="s">
        <v>152</v>
      </c>
      <c r="F2970" s="6" t="s">
        <v>8213</v>
      </c>
      <c r="G2970" s="6"/>
      <c r="H2970" s="1"/>
      <c r="I2970" s="5"/>
      <c r="J2970" s="5"/>
      <c r="K2970" s="1"/>
      <c r="L2970" s="5"/>
      <c r="M2970" s="5"/>
      <c r="N2970" s="26"/>
      <c r="O2970" s="1"/>
      <c r="P2970" s="1"/>
      <c r="Q2970" s="1"/>
      <c r="R2970" s="1"/>
      <c r="S2970" s="1"/>
      <c r="T2970" s="1"/>
      <c r="U2970" s="1"/>
      <c r="V2970" s="5"/>
      <c r="W2970" s="5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37" t="e">
        <f>BQ2970+BP2970+BO2970+BN2970+BM2970+#REF!+#REF!+BG2970+BF2970+#REF!+BC2970+#REF!+#REF!+AY2970+#REF!+#REF!+#REF!+#REF!+AS2970+#REF!+#REF!+#REF!+#REF!+AM2970+AK2970+#REF!+#REF!+#REF!+AF2970+AD2970+AC2970+AB2970+BL2970+AA2970+Z2970+Y2970+X2970+U2970+T2970+S2970+R2970+Q2970+P2970+O2970+N2970+M2970+L2970+K2970+J2970+I2970+H2970</f>
        <v>#REF!</v>
      </c>
    </row>
    <row r="2971" spans="1:70" hidden="1">
      <c r="A2971" s="6" t="s">
        <v>4872</v>
      </c>
      <c r="B2971" s="6" t="s">
        <v>4873</v>
      </c>
      <c r="C2971" s="6" t="s">
        <v>151</v>
      </c>
      <c r="D2971" s="6"/>
      <c r="E2971" s="6" t="s">
        <v>152</v>
      </c>
      <c r="F2971" s="6" t="s">
        <v>8213</v>
      </c>
      <c r="G2971" s="6"/>
      <c r="H2971" s="1"/>
      <c r="I2971" s="5"/>
      <c r="J2971" s="5"/>
      <c r="K2971" s="1"/>
      <c r="L2971" s="5"/>
      <c r="M2971" s="5"/>
      <c r="N2971" s="26"/>
      <c r="O2971" s="1"/>
      <c r="P2971" s="1"/>
      <c r="Q2971" s="1"/>
      <c r="R2971" s="1"/>
      <c r="S2971" s="1"/>
      <c r="T2971" s="1"/>
      <c r="U2971" s="1"/>
      <c r="V2971" s="5"/>
      <c r="W2971" s="5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37" t="e">
        <f>BQ2971+BP2971+BO2971+BN2971+BM2971+#REF!+#REF!+BG2971+BF2971+#REF!+BC2971+#REF!+#REF!+AY2971+#REF!+#REF!+#REF!+#REF!+AS2971+#REF!+#REF!+#REF!+#REF!+AM2971+AK2971+#REF!+#REF!+#REF!+AF2971+AD2971+AC2971+AB2971+BL2971+AA2971+Z2971+Y2971+X2971+U2971+T2971+S2971+R2971+Q2971+P2971+O2971+N2971+M2971+L2971+K2971+J2971+I2971+H2971</f>
        <v>#REF!</v>
      </c>
    </row>
    <row r="2972" spans="1:70" hidden="1">
      <c r="A2972" s="6" t="s">
        <v>4874</v>
      </c>
      <c r="B2972" s="6" t="s">
        <v>4875</v>
      </c>
      <c r="C2972" s="6" t="s">
        <v>151</v>
      </c>
      <c r="D2972" s="6"/>
      <c r="E2972" s="6" t="s">
        <v>152</v>
      </c>
      <c r="F2972" s="6" t="s">
        <v>8213</v>
      </c>
      <c r="G2972" s="6"/>
      <c r="H2972" s="1"/>
      <c r="I2972" s="5"/>
      <c r="J2972" s="5"/>
      <c r="K2972" s="1"/>
      <c r="L2972" s="5"/>
      <c r="M2972" s="5"/>
      <c r="N2972" s="26"/>
      <c r="O2972" s="1"/>
      <c r="P2972" s="1"/>
      <c r="Q2972" s="1"/>
      <c r="R2972" s="1"/>
      <c r="S2972" s="1"/>
      <c r="T2972" s="1"/>
      <c r="U2972" s="1"/>
      <c r="V2972" s="5"/>
      <c r="W2972" s="5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37" t="e">
        <f>BQ2972+BP2972+BO2972+BN2972+BM2972+#REF!+#REF!+BG2972+BF2972+#REF!+BC2972+#REF!+#REF!+AY2972+#REF!+#REF!+#REF!+#REF!+AS2972+#REF!+#REF!+#REF!+#REF!+AM2972+AK2972+#REF!+#REF!+#REF!+AF2972+AD2972+AC2972+AB2972+BL2972+AA2972+Z2972+Y2972+X2972+U2972+T2972+S2972+R2972+Q2972+P2972+O2972+N2972+M2972+L2972+K2972+J2972+I2972+H2972</f>
        <v>#REF!</v>
      </c>
    </row>
    <row r="2973" spans="1:70" hidden="1">
      <c r="A2973" s="6" t="s">
        <v>4672</v>
      </c>
      <c r="B2973" s="6" t="s">
        <v>4673</v>
      </c>
      <c r="C2973" s="6" t="s">
        <v>7</v>
      </c>
      <c r="D2973" s="6" t="s">
        <v>18</v>
      </c>
      <c r="E2973" s="6" t="s">
        <v>31</v>
      </c>
      <c r="F2973" s="6" t="s">
        <v>8213</v>
      </c>
      <c r="G2973" s="6"/>
      <c r="H2973" s="1"/>
      <c r="I2973" s="5"/>
      <c r="J2973" s="5"/>
      <c r="K2973" s="1"/>
      <c r="L2973" s="5"/>
      <c r="M2973" s="5"/>
      <c r="N2973" s="26"/>
      <c r="O2973" s="1"/>
      <c r="P2973" s="1"/>
      <c r="Q2973" s="1"/>
      <c r="R2973" s="1"/>
      <c r="S2973" s="1"/>
      <c r="T2973" s="1"/>
      <c r="U2973" s="1"/>
      <c r="V2973" s="5"/>
      <c r="W2973" s="5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37" t="e">
        <f>BQ2973+BP2973+BO2973+BN2973+BM2973+#REF!+#REF!+BG2973+BF2973+#REF!+BC2973+#REF!+#REF!+AY2973+#REF!+#REF!+#REF!+#REF!+AS2973+#REF!+#REF!+#REF!+#REF!+AM2973+AK2973+#REF!+#REF!+#REF!+AF2973+AD2973+AC2973+AB2973+BL2973+AA2973+Z2973+Y2973+X2973+U2973+T2973+S2973+R2973+Q2973+P2973+O2973+N2973+M2973+L2973+K2973+J2973+I2973+H2973</f>
        <v>#REF!</v>
      </c>
    </row>
    <row r="2974" spans="1:70" hidden="1">
      <c r="A2974" s="7" t="s">
        <v>4876</v>
      </c>
      <c r="B2974" s="7" t="s">
        <v>4877</v>
      </c>
      <c r="C2974" s="7" t="s">
        <v>151</v>
      </c>
      <c r="D2974" s="7"/>
      <c r="E2974" s="7" t="s">
        <v>152</v>
      </c>
      <c r="F2974" s="7" t="s">
        <v>8213</v>
      </c>
      <c r="G2974" s="25"/>
      <c r="H2974" s="1"/>
      <c r="I2974" s="5"/>
      <c r="J2974" s="5"/>
      <c r="K2974" s="1"/>
      <c r="L2974" s="5"/>
      <c r="M2974" s="5"/>
      <c r="N2974" s="26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37">
        <f>BQ2974+BP2974+BO2974+BN2974+BM2974+BG2974+BF2974+BC2974+AY2974+AS2974+AM2974+AL2974+AK2974+AF2974+AE2974+AD2974+AC2974+AB2974+++BK2974+BL2974+AA2974+Z2974+Y2974+X2974+V2974+U2974+T2974+S2974+R2974+Q2974+P2974+O2974+N2974+M2974+L2974+K2974+J2974+I2974+H2974+G2974</f>
        <v>0</v>
      </c>
    </row>
    <row r="2975" spans="1:70" hidden="1">
      <c r="A2975" s="6" t="s">
        <v>4674</v>
      </c>
      <c r="B2975" s="6" t="s">
        <v>4675</v>
      </c>
      <c r="C2975" s="6" t="s">
        <v>7</v>
      </c>
      <c r="D2975" s="6" t="s">
        <v>67</v>
      </c>
      <c r="E2975" s="6" t="s">
        <v>67</v>
      </c>
      <c r="F2975" s="6" t="s">
        <v>8213</v>
      </c>
      <c r="G2975" s="6"/>
      <c r="H2975" s="1"/>
      <c r="I2975" s="5"/>
      <c r="J2975" s="5"/>
      <c r="K2975" s="1"/>
      <c r="L2975" s="5"/>
      <c r="M2975" s="5"/>
      <c r="N2975" s="26"/>
      <c r="O2975" s="1"/>
      <c r="P2975" s="1"/>
      <c r="Q2975" s="1"/>
      <c r="R2975" s="1"/>
      <c r="S2975" s="1"/>
      <c r="T2975" s="1"/>
      <c r="U2975" s="1"/>
      <c r="V2975" s="5"/>
      <c r="W2975" s="5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37" t="e">
        <f>BQ2975+BP2975+BO2975+BN2975+BM2975+#REF!+#REF!+BG2975+BF2975+#REF!+BC2975+#REF!+#REF!+AY2975+#REF!+#REF!+#REF!+#REF!+AS2975+#REF!+#REF!+#REF!+#REF!+AM2975+AK2975+#REF!+#REF!+#REF!+AF2975+AD2975+AC2975+AB2975+BL2975+AA2975+Z2975+Y2975+X2975+U2975+T2975+S2975+R2975+Q2975+P2975+O2975+N2975+M2975+L2975+K2975+J2975+I2975+H2975</f>
        <v>#REF!</v>
      </c>
    </row>
    <row r="2976" spans="1:70" hidden="1">
      <c r="A2976" s="6" t="s">
        <v>4676</v>
      </c>
      <c r="B2976" s="6" t="s">
        <v>4677</v>
      </c>
      <c r="C2976" s="6" t="s">
        <v>7</v>
      </c>
      <c r="D2976" s="6" t="s">
        <v>18</v>
      </c>
      <c r="E2976" s="6" t="s">
        <v>31</v>
      </c>
      <c r="F2976" s="6" t="s">
        <v>8213</v>
      </c>
      <c r="G2976" s="6"/>
      <c r="H2976" s="1"/>
      <c r="I2976" s="5"/>
      <c r="J2976" s="5"/>
      <c r="K2976" s="1"/>
      <c r="L2976" s="5"/>
      <c r="M2976" s="5"/>
      <c r="N2976" s="26"/>
      <c r="O2976" s="1"/>
      <c r="P2976" s="1"/>
      <c r="Q2976" s="1"/>
      <c r="R2976" s="1"/>
      <c r="S2976" s="1"/>
      <c r="T2976" s="1"/>
      <c r="U2976" s="1"/>
      <c r="V2976" s="5"/>
      <c r="W2976" s="5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37" t="e">
        <f>BQ2976+BP2976+BO2976+BN2976+BM2976+#REF!+#REF!+BG2976+BF2976+#REF!+BC2976+#REF!+#REF!+AY2976+#REF!+#REF!+#REF!+#REF!+AS2976+#REF!+#REF!+#REF!+#REF!+AM2976+AK2976+#REF!+#REF!+#REF!+AF2976+AD2976+AC2976+AB2976+BL2976+AA2976+Z2976+Y2976+X2976+U2976+T2976+S2976+R2976+Q2976+P2976+O2976+N2976+M2976+L2976+K2976+J2976+I2976+H2976</f>
        <v>#REF!</v>
      </c>
    </row>
    <row r="2977" spans="1:70" hidden="1">
      <c r="A2977" s="6" t="s">
        <v>4678</v>
      </c>
      <c r="B2977" s="6" t="s">
        <v>4679</v>
      </c>
      <c r="C2977" s="6" t="s">
        <v>7</v>
      </c>
      <c r="D2977" s="6" t="s">
        <v>18</v>
      </c>
      <c r="E2977" s="6" t="s">
        <v>21</v>
      </c>
      <c r="F2977" s="6" t="s">
        <v>8213</v>
      </c>
      <c r="G2977" s="6"/>
      <c r="H2977" s="1"/>
      <c r="I2977" s="5"/>
      <c r="J2977" s="5"/>
      <c r="K2977" s="1"/>
      <c r="L2977" s="5"/>
      <c r="M2977" s="5"/>
      <c r="N2977" s="26"/>
      <c r="O2977" s="1"/>
      <c r="P2977" s="1"/>
      <c r="Q2977" s="1"/>
      <c r="R2977" s="1"/>
      <c r="S2977" s="1"/>
      <c r="T2977" s="1"/>
      <c r="U2977" s="1"/>
      <c r="V2977" s="5"/>
      <c r="W2977" s="5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37" t="e">
        <f>BQ2977+BP2977+BO2977+BN2977+BM2977+#REF!+#REF!+BG2977+BF2977+#REF!+BC2977+#REF!+#REF!+AY2977+#REF!+#REF!+#REF!+#REF!+AS2977+#REF!+#REF!+#REF!+#REF!+AM2977+AK2977+#REF!+#REF!+#REF!+AF2977+AD2977+AC2977+AB2977+BL2977+AA2977+Z2977+Y2977+X2977+U2977+T2977+S2977+R2977+Q2977+P2977+O2977+N2977+M2977+L2977+K2977+J2977+I2977+H2977</f>
        <v>#REF!</v>
      </c>
    </row>
    <row r="2978" spans="1:70" hidden="1">
      <c r="A2978" s="6" t="s">
        <v>4878</v>
      </c>
      <c r="B2978" s="6" t="s">
        <v>4879</v>
      </c>
      <c r="C2978" s="6" t="s">
        <v>151</v>
      </c>
      <c r="D2978" s="6"/>
      <c r="E2978" s="6" t="s">
        <v>152</v>
      </c>
      <c r="F2978" s="6" t="s">
        <v>8213</v>
      </c>
      <c r="G2978" s="6"/>
      <c r="H2978" s="1"/>
      <c r="I2978" s="5"/>
      <c r="J2978" s="5"/>
      <c r="K2978" s="1"/>
      <c r="L2978" s="5"/>
      <c r="M2978" s="5"/>
      <c r="N2978" s="26"/>
      <c r="O2978" s="1"/>
      <c r="P2978" s="1"/>
      <c r="Q2978" s="1"/>
      <c r="R2978" s="1"/>
      <c r="S2978" s="1"/>
      <c r="T2978" s="1"/>
      <c r="U2978" s="1"/>
      <c r="V2978" s="5"/>
      <c r="W2978" s="5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37" t="e">
        <f>BQ2978+BP2978+BO2978+BN2978+BM2978+#REF!+#REF!+BG2978+BF2978+#REF!+BC2978+#REF!+#REF!+AY2978+#REF!+#REF!+#REF!+#REF!+AS2978+#REF!+#REF!+#REF!+#REF!+AM2978+AK2978+#REF!+#REF!+#REF!+AF2978+AD2978+AC2978+AB2978+BL2978+AA2978+Z2978+Y2978+X2978+U2978+T2978+S2978+R2978+Q2978+P2978+O2978+N2978+M2978+L2978+K2978+J2978+I2978+H2978</f>
        <v>#REF!</v>
      </c>
    </row>
    <row r="2979" spans="1:70" hidden="1">
      <c r="A2979" s="6" t="s">
        <v>4680</v>
      </c>
      <c r="B2979" s="6" t="s">
        <v>4681</v>
      </c>
      <c r="C2979" s="6" t="s">
        <v>7</v>
      </c>
      <c r="D2979" s="6" t="s">
        <v>18</v>
      </c>
      <c r="E2979" s="6" t="s">
        <v>13</v>
      </c>
      <c r="F2979" s="6" t="s">
        <v>8213</v>
      </c>
      <c r="G2979" s="6"/>
      <c r="H2979" s="1"/>
      <c r="I2979" s="5"/>
      <c r="J2979" s="5"/>
      <c r="K2979" s="1"/>
      <c r="L2979" s="5"/>
      <c r="M2979" s="5"/>
      <c r="N2979" s="26"/>
      <c r="O2979" s="1"/>
      <c r="P2979" s="1"/>
      <c r="Q2979" s="1"/>
      <c r="R2979" s="1"/>
      <c r="S2979" s="1"/>
      <c r="T2979" s="1"/>
      <c r="U2979" s="1"/>
      <c r="V2979" s="5"/>
      <c r="W2979" s="5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37" t="e">
        <f>BQ2979+BP2979+BO2979+BN2979+BM2979+#REF!+#REF!+BG2979+BF2979+#REF!+BC2979+#REF!+#REF!+AY2979+#REF!+#REF!+#REF!+#REF!+AS2979+#REF!+#REF!+#REF!+#REF!+AM2979+AK2979+#REF!+#REF!+#REF!+AF2979+AD2979+AC2979+AB2979+BL2979+AA2979+Z2979+Y2979+X2979+U2979+T2979+S2979+R2979+Q2979+P2979+O2979+N2979+M2979+L2979+K2979+J2979+I2979+H2979</f>
        <v>#REF!</v>
      </c>
    </row>
    <row r="2980" spans="1:70" hidden="1">
      <c r="A2980" s="6" t="s">
        <v>6953</v>
      </c>
      <c r="B2980" s="6" t="s">
        <v>8018</v>
      </c>
      <c r="C2980" s="6" t="s">
        <v>151</v>
      </c>
      <c r="D2980" s="6"/>
      <c r="E2980" s="6" t="s">
        <v>8206</v>
      </c>
      <c r="F2980" s="6" t="s">
        <v>8213</v>
      </c>
      <c r="G2980" s="6"/>
      <c r="H2980" s="1"/>
      <c r="I2980" s="5"/>
      <c r="J2980" s="5"/>
      <c r="K2980" s="1"/>
      <c r="L2980" s="5"/>
      <c r="M2980" s="5"/>
      <c r="N2980" s="26"/>
      <c r="O2980" s="1"/>
      <c r="P2980" s="1"/>
      <c r="Q2980" s="1"/>
      <c r="R2980" s="1"/>
      <c r="S2980" s="1"/>
      <c r="T2980" s="1"/>
      <c r="U2980" s="1"/>
      <c r="V2980" s="5"/>
      <c r="W2980" s="5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37" t="e">
        <f>BQ2980+BP2980+BO2980+BN2980+BM2980+#REF!+#REF!+BG2980+BF2980+#REF!+BC2980+#REF!+#REF!+AY2980+#REF!+#REF!+#REF!+#REF!+AS2980+#REF!+#REF!+#REF!+#REF!+AM2980+AK2980+#REF!+#REF!+#REF!+AF2980+AD2980+AC2980+AB2980+BL2980+AA2980+Z2980+Y2980+X2980+U2980+T2980+S2980+R2980+Q2980+P2980+O2980+N2980+M2980+L2980+K2980+J2980+I2980+H2980</f>
        <v>#REF!</v>
      </c>
    </row>
    <row r="2981" spans="1:70" hidden="1">
      <c r="A2981" s="6" t="s">
        <v>6954</v>
      </c>
      <c r="B2981" s="6" t="s">
        <v>8019</v>
      </c>
      <c r="C2981" s="6" t="s">
        <v>151</v>
      </c>
      <c r="D2981" s="6"/>
      <c r="E2981" s="6" t="s">
        <v>8186</v>
      </c>
      <c r="F2981" s="6" t="s">
        <v>8213</v>
      </c>
      <c r="G2981" s="6"/>
      <c r="H2981" s="1"/>
      <c r="I2981" s="5"/>
      <c r="J2981" s="5"/>
      <c r="K2981" s="1"/>
      <c r="L2981" s="5"/>
      <c r="M2981" s="5"/>
      <c r="N2981" s="26"/>
      <c r="O2981" s="1"/>
      <c r="P2981" s="1"/>
      <c r="Q2981" s="1"/>
      <c r="R2981" s="1"/>
      <c r="S2981" s="1"/>
      <c r="T2981" s="1"/>
      <c r="U2981" s="1"/>
      <c r="V2981" s="5"/>
      <c r="W2981" s="5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37" t="e">
        <f>BQ2981+BP2981+BO2981+BN2981+BM2981+#REF!+#REF!+BG2981+BF2981+#REF!+BC2981+#REF!+#REF!+AY2981+#REF!+#REF!+#REF!+#REF!+AS2981+#REF!+#REF!+#REF!+#REF!+AM2981+AK2981+#REF!+#REF!+#REF!+AF2981+AD2981+AC2981+AB2981+BL2981+AA2981+Z2981+Y2981+X2981+U2981+T2981+S2981+R2981+Q2981+P2981+O2981+N2981+M2981+L2981+K2981+J2981+I2981+H2981</f>
        <v>#REF!</v>
      </c>
    </row>
    <row r="2982" spans="1:70" hidden="1">
      <c r="A2982" s="6" t="s">
        <v>4880</v>
      </c>
      <c r="B2982" s="6" t="s">
        <v>4881</v>
      </c>
      <c r="C2982" s="6" t="s">
        <v>151</v>
      </c>
      <c r="D2982" s="6"/>
      <c r="E2982" s="6" t="s">
        <v>152</v>
      </c>
      <c r="F2982" s="6" t="s">
        <v>8213</v>
      </c>
      <c r="G2982" s="6"/>
      <c r="H2982" s="1"/>
      <c r="I2982" s="5"/>
      <c r="J2982" s="5"/>
      <c r="K2982" s="1"/>
      <c r="L2982" s="5"/>
      <c r="M2982" s="5"/>
      <c r="N2982" s="26"/>
      <c r="O2982" s="1"/>
      <c r="P2982" s="1"/>
      <c r="Q2982" s="1"/>
      <c r="R2982" s="1"/>
      <c r="S2982" s="1"/>
      <c r="T2982" s="1"/>
      <c r="U2982" s="1"/>
      <c r="V2982" s="5"/>
      <c r="W2982" s="5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37" t="e">
        <f>BQ2982+BP2982+BO2982+BN2982+BM2982+#REF!+#REF!+BG2982+BF2982+#REF!+BC2982+#REF!+#REF!+AY2982+#REF!+#REF!+#REF!+#REF!+AS2982+#REF!+#REF!+#REF!+#REF!+AM2982+AK2982+#REF!+#REF!+#REF!+AF2982+AD2982+AC2982+AB2982+BL2982+AA2982+Z2982+Y2982+X2982+U2982+T2982+S2982+R2982+Q2982+P2982+O2982+N2982+M2982+L2982+K2982+J2982+I2982+H2982</f>
        <v>#REF!</v>
      </c>
    </row>
    <row r="2983" spans="1:70" hidden="1">
      <c r="A2983" s="6" t="s">
        <v>6955</v>
      </c>
      <c r="B2983" s="6" t="s">
        <v>8020</v>
      </c>
      <c r="C2983" s="6" t="s">
        <v>151</v>
      </c>
      <c r="D2983" s="6"/>
      <c r="E2983" s="6" t="s">
        <v>8186</v>
      </c>
      <c r="F2983" s="6" t="s">
        <v>8213</v>
      </c>
      <c r="G2983" s="6"/>
      <c r="H2983" s="1"/>
      <c r="I2983" s="5"/>
      <c r="J2983" s="5"/>
      <c r="K2983" s="1"/>
      <c r="L2983" s="5"/>
      <c r="M2983" s="5"/>
      <c r="N2983" s="26"/>
      <c r="O2983" s="1"/>
      <c r="P2983" s="1"/>
      <c r="Q2983" s="1"/>
      <c r="R2983" s="1"/>
      <c r="S2983" s="1"/>
      <c r="T2983" s="1"/>
      <c r="U2983" s="1"/>
      <c r="V2983" s="5"/>
      <c r="W2983" s="5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37" t="e">
        <f>BQ2983+BP2983+BO2983+BN2983+BM2983+#REF!+#REF!+BG2983+BF2983+#REF!+BC2983+#REF!+#REF!+AY2983+#REF!+#REF!+#REF!+#REF!+AS2983+#REF!+#REF!+#REF!+#REF!+AM2983+AK2983+#REF!+#REF!+#REF!+AF2983+AD2983+AC2983+AB2983+BL2983+AA2983+Z2983+Y2983+X2983+U2983+T2983+S2983+R2983+Q2983+P2983+O2983+N2983+M2983+L2983+K2983+J2983+I2983+H2983</f>
        <v>#REF!</v>
      </c>
    </row>
    <row r="2984" spans="1:70" hidden="1">
      <c r="A2984" s="6" t="s">
        <v>6956</v>
      </c>
      <c r="B2984" s="6" t="s">
        <v>8021</v>
      </c>
      <c r="C2984" s="6" t="s">
        <v>151</v>
      </c>
      <c r="D2984" s="6"/>
      <c r="E2984" s="6" t="s">
        <v>8186</v>
      </c>
      <c r="F2984" s="6" t="s">
        <v>8213</v>
      </c>
      <c r="G2984" s="6"/>
      <c r="H2984" s="1"/>
      <c r="I2984" s="5"/>
      <c r="J2984" s="5"/>
      <c r="K2984" s="1"/>
      <c r="L2984" s="5"/>
      <c r="M2984" s="5"/>
      <c r="N2984" s="26"/>
      <c r="O2984" s="1"/>
      <c r="P2984" s="1"/>
      <c r="Q2984" s="1"/>
      <c r="R2984" s="1"/>
      <c r="S2984" s="1"/>
      <c r="T2984" s="1"/>
      <c r="U2984" s="1"/>
      <c r="V2984" s="5"/>
      <c r="W2984" s="5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37" t="e">
        <f>BQ2984+BP2984+BO2984+BN2984+BM2984+#REF!+#REF!+BG2984+BF2984+#REF!+BC2984+#REF!+#REF!+AY2984+#REF!+#REF!+#REF!+#REF!+AS2984+#REF!+#REF!+#REF!+#REF!+AM2984+AK2984+#REF!+#REF!+#REF!+AF2984+AD2984+AC2984+AB2984+BL2984+AA2984+Z2984+Y2984+X2984+U2984+T2984+S2984+R2984+Q2984+P2984+O2984+N2984+M2984+L2984+K2984+J2984+I2984+H2984</f>
        <v>#REF!</v>
      </c>
    </row>
    <row r="2985" spans="1:70" ht="15" hidden="1" customHeight="1">
      <c r="A2985" s="6" t="s">
        <v>7358</v>
      </c>
      <c r="B2985" s="6" t="s">
        <v>8022</v>
      </c>
      <c r="C2985" s="6" t="s">
        <v>151</v>
      </c>
      <c r="D2985" s="6"/>
      <c r="E2985" s="6" t="s">
        <v>8194</v>
      </c>
      <c r="F2985" s="6" t="s">
        <v>8213</v>
      </c>
      <c r="G2985" s="6"/>
      <c r="H2985" s="1"/>
      <c r="I2985" s="5"/>
      <c r="J2985" s="5"/>
      <c r="K2985" s="1"/>
      <c r="L2985" s="5"/>
      <c r="M2985" s="5"/>
      <c r="N2985" s="26"/>
      <c r="O2985" s="1"/>
      <c r="P2985" s="1"/>
      <c r="Q2985" s="1"/>
      <c r="R2985" s="1"/>
      <c r="S2985" s="1"/>
      <c r="T2985" s="1"/>
      <c r="U2985" s="1"/>
      <c r="V2985" s="5"/>
      <c r="W2985" s="5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37" t="e">
        <f>BQ2985+BP2985+BO2985+BN2985+BM2985+#REF!+#REF!+BG2985+BF2985+#REF!+BC2985+#REF!+#REF!+AY2985+#REF!+#REF!+#REF!+#REF!+AS2985+#REF!+#REF!+#REF!+#REF!+AM2985+AK2985+#REF!+#REF!+#REF!+AF2985+AD2985+AC2985+AB2985+BL2985+AA2985+Z2985+Y2985+X2985+U2985+T2985+S2985+R2985+Q2985+P2985+O2985+N2985+M2985+L2985+K2985+J2985+I2985+H2985</f>
        <v>#REF!</v>
      </c>
    </row>
    <row r="2986" spans="1:70" ht="15" hidden="1" customHeight="1">
      <c r="A2986" s="6" t="s">
        <v>4682</v>
      </c>
      <c r="B2986" s="6" t="s">
        <v>4683</v>
      </c>
      <c r="C2986" s="6" t="s">
        <v>7</v>
      </c>
      <c r="D2986" s="6" t="s">
        <v>8180</v>
      </c>
      <c r="E2986" s="6" t="s">
        <v>13</v>
      </c>
      <c r="F2986" s="6" t="s">
        <v>8213</v>
      </c>
      <c r="G2986" s="6"/>
      <c r="H2986" s="1"/>
      <c r="I2986" s="5"/>
      <c r="J2986" s="5"/>
      <c r="K2986" s="1"/>
      <c r="L2986" s="5"/>
      <c r="M2986" s="5"/>
      <c r="N2986" s="26"/>
      <c r="O2986" s="1"/>
      <c r="P2986" s="1"/>
      <c r="Q2986" s="1"/>
      <c r="R2986" s="1"/>
      <c r="S2986" s="1"/>
      <c r="T2986" s="1"/>
      <c r="U2986" s="1"/>
      <c r="V2986" s="5"/>
      <c r="W2986" s="5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37" t="e">
        <f>BQ2986+BP2986+BO2986+BN2986+BM2986+#REF!+#REF!+BG2986+BF2986+#REF!+BC2986+#REF!+#REF!+AY2986+#REF!+#REF!+#REF!+#REF!+AS2986+#REF!+#REF!+#REF!+#REF!+AM2986+AK2986+#REF!+#REF!+#REF!+AF2986+AD2986+AC2986+AB2986+BL2986+AA2986+Z2986+Y2986+X2986+U2986+T2986+S2986+R2986+Q2986+P2986+O2986+N2986+M2986+L2986+K2986+J2986+I2986+H2986</f>
        <v>#REF!</v>
      </c>
    </row>
    <row r="2987" spans="1:70">
      <c r="A2987" s="6" t="s">
        <v>4684</v>
      </c>
      <c r="B2987" s="6" t="s">
        <v>4685</v>
      </c>
      <c r="C2987" s="6" t="s">
        <v>7</v>
      </c>
      <c r="D2987" s="6" t="s">
        <v>8180</v>
      </c>
      <c r="E2987" s="6" t="s">
        <v>13</v>
      </c>
      <c r="F2987" s="6" t="s">
        <v>8213</v>
      </c>
      <c r="G2987" s="6"/>
      <c r="H2987" s="1"/>
      <c r="I2987" s="5"/>
      <c r="J2987" s="5"/>
      <c r="K2987" s="1"/>
      <c r="L2987" s="5"/>
      <c r="M2987" s="5"/>
      <c r="N2987" s="26"/>
      <c r="O2987" s="1"/>
      <c r="P2987" s="1">
        <f>1000*24.125308</f>
        <v>24125.308000000001</v>
      </c>
      <c r="Q2987" s="1"/>
      <c r="R2987" s="1"/>
      <c r="S2987" s="1"/>
      <c r="T2987" s="1"/>
      <c r="U2987" s="1"/>
      <c r="V2987" s="5"/>
      <c r="W2987" s="5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37">
        <f t="shared" ref="BR2987:BR2989" si="44">BQ2987+BP2987+BO2987+BN2987+BM2987+BG2987+BF2987+BC2987+AY2987+AS2987+AM2987+AL2987+AK2987+AF2987+AE2987+AD2987+AC2987+AB2987+BK2987+BL2987+AA2987+Z2987+Y2987+X2987+V2987+U2987+T2987+S2987+R2987+Q2987+P2987+O2987+N2987+M2987+L2987+K2987+J2987+I2987+H2987+G2987+AX2987+W2987</f>
        <v>24125.308000000001</v>
      </c>
    </row>
    <row r="2988" spans="1:70">
      <c r="A2988" s="7" t="s">
        <v>4686</v>
      </c>
      <c r="B2988" s="7" t="s">
        <v>4687</v>
      </c>
      <c r="C2988" s="7" t="s">
        <v>7</v>
      </c>
      <c r="D2988" s="7" t="s">
        <v>8180</v>
      </c>
      <c r="E2988" s="7" t="s">
        <v>28</v>
      </c>
      <c r="F2988" s="7" t="s">
        <v>8213</v>
      </c>
      <c r="G2988" s="25"/>
      <c r="H2988" s="1"/>
      <c r="I2988" s="5"/>
      <c r="J2988" s="1"/>
      <c r="K2988" s="1"/>
      <c r="L2988" s="5"/>
      <c r="M2988" s="5"/>
      <c r="N2988" s="26"/>
      <c r="O2988" s="1"/>
      <c r="P2988" s="1">
        <f>1000*2.860995</f>
        <v>2860.9949999999999</v>
      </c>
      <c r="Q2988" s="1"/>
      <c r="R2988" s="1"/>
      <c r="S2988" s="1"/>
      <c r="T2988" s="1"/>
      <c r="U2988" s="1">
        <v>22000</v>
      </c>
      <c r="V2988" s="1"/>
      <c r="W2988" s="1">
        <f>1000*219.549600452014</f>
        <v>219549.60045201401</v>
      </c>
      <c r="X2988" s="1"/>
      <c r="Y2988" s="1"/>
      <c r="Z2988" s="1"/>
      <c r="AA2988" s="1"/>
      <c r="AB2988" s="1"/>
      <c r="AC2988" s="1"/>
      <c r="AD2988" s="1"/>
      <c r="AE2988" s="1"/>
      <c r="AF2988" s="1">
        <v>250000</v>
      </c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>
        <v>13085</v>
      </c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37">
        <f t="shared" si="44"/>
        <v>507495.59545201401</v>
      </c>
    </row>
    <row r="2989" spans="1:70">
      <c r="A2989" s="7" t="s">
        <v>4688</v>
      </c>
      <c r="B2989" s="7" t="s">
        <v>8280</v>
      </c>
      <c r="C2989" s="7" t="s">
        <v>7</v>
      </c>
      <c r="D2989" s="7" t="s">
        <v>8180</v>
      </c>
      <c r="E2989" s="7" t="s">
        <v>9</v>
      </c>
      <c r="F2989" s="7" t="s">
        <v>8213</v>
      </c>
      <c r="G2989" s="25"/>
      <c r="H2989" s="1"/>
      <c r="I2989" s="5"/>
      <c r="J2989" s="1"/>
      <c r="K2989" s="1"/>
      <c r="L2989" s="5"/>
      <c r="M2989" s="5"/>
      <c r="N2989" s="26"/>
      <c r="O2989" s="1"/>
      <c r="P2989" s="1">
        <f>1000*39.123524</f>
        <v>39123.524000000005</v>
      </c>
      <c r="Q2989" s="1"/>
      <c r="R2989" s="1"/>
      <c r="S2989" s="1"/>
      <c r="T2989" s="1"/>
      <c r="U2989" s="1"/>
      <c r="V2989" s="1"/>
      <c r="W2989" s="1">
        <f>1000*39.8202706702182</f>
        <v>39820.270670218197</v>
      </c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37">
        <f t="shared" si="44"/>
        <v>78943.794670218194</v>
      </c>
    </row>
    <row r="2990" spans="1:70" hidden="1">
      <c r="A2990" s="6" t="s">
        <v>4689</v>
      </c>
      <c r="B2990" s="6" t="s">
        <v>4690</v>
      </c>
      <c r="C2990" s="6" t="s">
        <v>7</v>
      </c>
      <c r="D2990" s="6" t="s">
        <v>18</v>
      </c>
      <c r="E2990" s="6" t="s">
        <v>3449</v>
      </c>
      <c r="F2990" s="6" t="s">
        <v>8213</v>
      </c>
      <c r="G2990" s="6"/>
      <c r="H2990" s="1"/>
      <c r="I2990" s="5"/>
      <c r="J2990" s="5"/>
      <c r="K2990" s="1"/>
      <c r="L2990" s="5"/>
      <c r="M2990" s="5"/>
      <c r="N2990" s="26"/>
      <c r="O2990" s="1"/>
      <c r="P2990" s="1"/>
      <c r="Q2990" s="1"/>
      <c r="R2990" s="1"/>
      <c r="S2990" s="1"/>
      <c r="T2990" s="1"/>
      <c r="U2990" s="1"/>
      <c r="V2990" s="5"/>
      <c r="W2990" s="5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37" t="e">
        <f>BQ2990+BP2990+BO2990+BN2990+BM2990+#REF!+#REF!+BG2990+BF2990+#REF!+BC2990+#REF!+#REF!+AY2990+#REF!+#REF!+#REF!+#REF!+AS2990+#REF!+#REF!+#REF!+#REF!+AM2990+AK2990+#REF!+#REF!+#REF!+AF2990+AD2990+AC2990+AB2990+BL2990+AA2990+Z2990+Y2990+X2990+U2990+T2990+S2990+R2990+Q2990+P2990+O2990+N2990+M2990+L2990+K2990+J2990+I2990+H2990</f>
        <v>#REF!</v>
      </c>
    </row>
    <row r="2991" spans="1:70" hidden="1">
      <c r="A2991" s="6" t="s">
        <v>6957</v>
      </c>
      <c r="B2991" s="6" t="s">
        <v>8023</v>
      </c>
      <c r="C2991" s="6" t="s">
        <v>151</v>
      </c>
      <c r="D2991" s="6"/>
      <c r="E2991" s="6" t="s">
        <v>8192</v>
      </c>
      <c r="F2991" s="6" t="s">
        <v>8213</v>
      </c>
      <c r="G2991" s="6"/>
      <c r="H2991" s="1"/>
      <c r="I2991" s="5"/>
      <c r="J2991" s="5"/>
      <c r="K2991" s="1"/>
      <c r="L2991" s="5"/>
      <c r="M2991" s="5"/>
      <c r="N2991" s="26"/>
      <c r="O2991" s="1"/>
      <c r="P2991" s="1"/>
      <c r="Q2991" s="1"/>
      <c r="R2991" s="1"/>
      <c r="S2991" s="1"/>
      <c r="T2991" s="1"/>
      <c r="U2991" s="1"/>
      <c r="V2991" s="5"/>
      <c r="W2991" s="5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37" t="e">
        <f>BQ2991+BP2991+BO2991+BN2991+BM2991+#REF!+#REF!+BG2991+BF2991+#REF!+BC2991+#REF!+#REF!+AY2991+#REF!+#REF!+#REF!+#REF!+AS2991+#REF!+#REF!+#REF!+#REF!+AM2991+AK2991+#REF!+#REF!+#REF!+AF2991+AD2991+AC2991+AB2991+BL2991+AA2991+Z2991+Y2991+X2991+U2991+T2991+S2991+R2991+Q2991+P2991+O2991+N2991+M2991+L2991+K2991+J2991+I2991+H2991</f>
        <v>#REF!</v>
      </c>
    </row>
    <row r="2992" spans="1:70" hidden="1">
      <c r="A2992" s="6" t="s">
        <v>4882</v>
      </c>
      <c r="B2992" s="6" t="s">
        <v>4883</v>
      </c>
      <c r="C2992" s="6" t="s">
        <v>151</v>
      </c>
      <c r="D2992" s="6"/>
      <c r="E2992" s="6" t="s">
        <v>152</v>
      </c>
      <c r="F2992" s="6" t="s">
        <v>8213</v>
      </c>
      <c r="G2992" s="6"/>
      <c r="H2992" s="1"/>
      <c r="I2992" s="5"/>
      <c r="J2992" s="5"/>
      <c r="K2992" s="1"/>
      <c r="L2992" s="5"/>
      <c r="M2992" s="5"/>
      <c r="N2992" s="26"/>
      <c r="O2992" s="1"/>
      <c r="P2992" s="1"/>
      <c r="Q2992" s="1"/>
      <c r="R2992" s="1"/>
      <c r="S2992" s="1"/>
      <c r="T2992" s="1"/>
      <c r="U2992" s="1"/>
      <c r="V2992" s="5"/>
      <c r="W2992" s="5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37" t="e">
        <f>BQ2992+BP2992+BO2992+BN2992+BM2992+#REF!+#REF!+BG2992+BF2992+#REF!+BC2992+#REF!+#REF!+AY2992+#REF!+#REF!+#REF!+#REF!+AS2992+#REF!+#REF!+#REF!+#REF!+AM2992+AK2992+#REF!+#REF!+#REF!+AF2992+AD2992+AC2992+AB2992+BL2992+AA2992+Z2992+Y2992+X2992+U2992+T2992+S2992+R2992+Q2992+P2992+O2992+N2992+M2992+L2992+K2992+J2992+I2992+H2992</f>
        <v>#REF!</v>
      </c>
    </row>
    <row r="2993" spans="1:70" hidden="1">
      <c r="A2993" s="6" t="s">
        <v>4884</v>
      </c>
      <c r="B2993" s="6" t="s">
        <v>4885</v>
      </c>
      <c r="C2993" s="6" t="s">
        <v>151</v>
      </c>
      <c r="D2993" s="6"/>
      <c r="E2993" s="6" t="s">
        <v>152</v>
      </c>
      <c r="F2993" s="6" t="s">
        <v>8213</v>
      </c>
      <c r="G2993" s="6"/>
      <c r="H2993" s="1"/>
      <c r="I2993" s="5"/>
      <c r="J2993" s="5"/>
      <c r="K2993" s="1"/>
      <c r="L2993" s="5"/>
      <c r="M2993" s="5"/>
      <c r="N2993" s="26"/>
      <c r="O2993" s="1"/>
      <c r="P2993" s="1"/>
      <c r="Q2993" s="1"/>
      <c r="R2993" s="1"/>
      <c r="S2993" s="1"/>
      <c r="T2993" s="1"/>
      <c r="U2993" s="1"/>
      <c r="V2993" s="5"/>
      <c r="W2993" s="5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37" t="e">
        <f>BQ2993+BP2993+BO2993+BN2993+BM2993+#REF!+#REF!+BG2993+BF2993+#REF!+BC2993+#REF!+#REF!+AY2993+#REF!+#REF!+#REF!+#REF!+AS2993+#REF!+#REF!+#REF!+#REF!+AM2993+AK2993+#REF!+#REF!+#REF!+AF2993+AD2993+AC2993+AB2993+BL2993+AA2993+Z2993+Y2993+X2993+U2993+T2993+S2993+R2993+Q2993+P2993+O2993+N2993+M2993+L2993+K2993+J2993+I2993+H2993</f>
        <v>#REF!</v>
      </c>
    </row>
    <row r="2994" spans="1:70" hidden="1">
      <c r="A2994" s="6" t="s">
        <v>4691</v>
      </c>
      <c r="B2994" s="6" t="s">
        <v>4692</v>
      </c>
      <c r="C2994" s="6" t="s">
        <v>7</v>
      </c>
      <c r="D2994" s="6" t="s">
        <v>18</v>
      </c>
      <c r="E2994" s="6" t="s">
        <v>31</v>
      </c>
      <c r="F2994" s="6" t="s">
        <v>8213</v>
      </c>
      <c r="G2994" s="6"/>
      <c r="H2994" s="1"/>
      <c r="I2994" s="5"/>
      <c r="J2994" s="5"/>
      <c r="K2994" s="1"/>
      <c r="L2994" s="5"/>
      <c r="M2994" s="5"/>
      <c r="N2994" s="26"/>
      <c r="O2994" s="1"/>
      <c r="P2994" s="1"/>
      <c r="Q2994" s="1"/>
      <c r="R2994" s="1"/>
      <c r="S2994" s="1"/>
      <c r="T2994" s="1"/>
      <c r="U2994" s="1"/>
      <c r="V2994" s="5"/>
      <c r="W2994" s="5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37" t="e">
        <f>BQ2994+BP2994+BO2994+BN2994+BM2994+#REF!+#REF!+BG2994+BF2994+#REF!+BC2994+#REF!+#REF!+AY2994+#REF!+#REF!+#REF!+#REF!+AS2994+#REF!+#REF!+#REF!+#REF!+AM2994+AK2994+#REF!+#REF!+#REF!+AF2994+AD2994+AC2994+AB2994+BL2994+AA2994+Z2994+Y2994+X2994+U2994+T2994+S2994+R2994+Q2994+P2994+O2994+N2994+M2994+L2994+K2994+J2994+I2994+H2994</f>
        <v>#REF!</v>
      </c>
    </row>
    <row r="2995" spans="1:70" hidden="1">
      <c r="A2995" s="6" t="s">
        <v>4693</v>
      </c>
      <c r="B2995" s="6" t="s">
        <v>4694</v>
      </c>
      <c r="C2995" s="6" t="s">
        <v>7</v>
      </c>
      <c r="D2995" s="6" t="s">
        <v>18</v>
      </c>
      <c r="E2995" s="6" t="s">
        <v>31</v>
      </c>
      <c r="F2995" s="6" t="s">
        <v>8213</v>
      </c>
      <c r="G2995" s="6"/>
      <c r="H2995" s="1"/>
      <c r="I2995" s="5"/>
      <c r="J2995" s="5"/>
      <c r="K2995" s="1"/>
      <c r="L2995" s="5"/>
      <c r="M2995" s="5"/>
      <c r="N2995" s="26"/>
      <c r="O2995" s="1"/>
      <c r="P2995" s="1"/>
      <c r="Q2995" s="1"/>
      <c r="R2995" s="1"/>
      <c r="S2995" s="1"/>
      <c r="T2995" s="1"/>
      <c r="U2995" s="1"/>
      <c r="V2995" s="5"/>
      <c r="W2995" s="5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37" t="e">
        <f>BQ2995+BP2995+BO2995+BN2995+BM2995+#REF!+#REF!+BG2995+BF2995+#REF!+BC2995+#REF!+#REF!+AY2995+#REF!+#REF!+#REF!+#REF!+AS2995+#REF!+#REF!+#REF!+#REF!+AM2995+AK2995+#REF!+#REF!+#REF!+AF2995+AD2995+AC2995+AB2995+BL2995+AA2995+Z2995+Y2995+X2995+U2995+T2995+S2995+R2995+Q2995+P2995+O2995+N2995+M2995+L2995+K2995+J2995+I2995+H2995</f>
        <v>#REF!</v>
      </c>
    </row>
    <row r="2996" spans="1:70" hidden="1">
      <c r="A2996" s="6" t="s">
        <v>4695</v>
      </c>
      <c r="B2996" s="6" t="s">
        <v>4696</v>
      </c>
      <c r="C2996" s="6" t="s">
        <v>7</v>
      </c>
      <c r="D2996" s="6" t="s">
        <v>18</v>
      </c>
      <c r="E2996" s="6" t="s">
        <v>31</v>
      </c>
      <c r="F2996" s="6" t="s">
        <v>8213</v>
      </c>
      <c r="G2996" s="6"/>
      <c r="H2996" s="1"/>
      <c r="I2996" s="5"/>
      <c r="J2996" s="5"/>
      <c r="K2996" s="1"/>
      <c r="L2996" s="5"/>
      <c r="M2996" s="5"/>
      <c r="N2996" s="26"/>
      <c r="O2996" s="1"/>
      <c r="P2996" s="1"/>
      <c r="Q2996" s="1"/>
      <c r="R2996" s="1"/>
      <c r="S2996" s="1"/>
      <c r="T2996" s="1"/>
      <c r="U2996" s="1"/>
      <c r="V2996" s="5"/>
      <c r="W2996" s="5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37" t="e">
        <f>BQ2996+BP2996+BO2996+BN2996+BM2996+#REF!+#REF!+BG2996+BF2996+#REF!+BC2996+#REF!+#REF!+AY2996+#REF!+#REF!+#REF!+#REF!+AS2996+#REF!+#REF!+#REF!+#REF!+AM2996+AK2996+#REF!+#REF!+#REF!+AF2996+AD2996+AC2996+AB2996+BL2996+AA2996+Z2996+Y2996+X2996+U2996+T2996+S2996+R2996+Q2996+P2996+O2996+N2996+M2996+L2996+K2996+J2996+I2996+H2996</f>
        <v>#REF!</v>
      </c>
    </row>
    <row r="2997" spans="1:70" hidden="1">
      <c r="A2997" s="6" t="s">
        <v>4697</v>
      </c>
      <c r="B2997" s="6" t="s">
        <v>4698</v>
      </c>
      <c r="C2997" s="6" t="s">
        <v>7</v>
      </c>
      <c r="D2997" s="6" t="s">
        <v>18</v>
      </c>
      <c r="E2997" s="6" t="s">
        <v>31</v>
      </c>
      <c r="F2997" s="6" t="s">
        <v>8213</v>
      </c>
      <c r="G2997" s="6"/>
      <c r="H2997" s="1"/>
      <c r="I2997" s="5"/>
      <c r="J2997" s="5"/>
      <c r="K2997" s="1"/>
      <c r="L2997" s="5"/>
      <c r="M2997" s="5"/>
      <c r="N2997" s="26"/>
      <c r="O2997" s="1"/>
      <c r="P2997" s="1"/>
      <c r="Q2997" s="1"/>
      <c r="R2997" s="1"/>
      <c r="S2997" s="1"/>
      <c r="T2997" s="1"/>
      <c r="U2997" s="1"/>
      <c r="V2997" s="5"/>
      <c r="W2997" s="5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37" t="e">
        <f>BQ2997+BP2997+BO2997+BN2997+BM2997+#REF!+#REF!+BG2997+BF2997+#REF!+BC2997+#REF!+#REF!+AY2997+#REF!+#REF!+#REF!+#REF!+AS2997+#REF!+#REF!+#REF!+#REF!+AM2997+AK2997+#REF!+#REF!+#REF!+AF2997+AD2997+AC2997+AB2997+BL2997+AA2997+Z2997+Y2997+X2997+U2997+T2997+S2997+R2997+Q2997+P2997+O2997+N2997+M2997+L2997+K2997+J2997+I2997+H2997</f>
        <v>#REF!</v>
      </c>
    </row>
    <row r="2998" spans="1:70" hidden="1">
      <c r="A2998" s="6" t="s">
        <v>4699</v>
      </c>
      <c r="B2998" s="6" t="s">
        <v>4700</v>
      </c>
      <c r="C2998" s="6" t="s">
        <v>7</v>
      </c>
      <c r="D2998" s="6" t="s">
        <v>18</v>
      </c>
      <c r="E2998" s="6" t="s">
        <v>31</v>
      </c>
      <c r="F2998" s="6" t="s">
        <v>8213</v>
      </c>
      <c r="G2998" s="6"/>
      <c r="H2998" s="1"/>
      <c r="I2998" s="5"/>
      <c r="J2998" s="5"/>
      <c r="K2998" s="1"/>
      <c r="L2998" s="5"/>
      <c r="M2998" s="5"/>
      <c r="N2998" s="26"/>
      <c r="O2998" s="1"/>
      <c r="P2998" s="1"/>
      <c r="Q2998" s="1"/>
      <c r="R2998" s="1"/>
      <c r="S2998" s="1"/>
      <c r="T2998" s="1"/>
      <c r="U2998" s="1"/>
      <c r="V2998" s="5"/>
      <c r="W2998" s="5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37" t="e">
        <f>BQ2998+BP2998+BO2998+BN2998+BM2998+#REF!+#REF!+BG2998+BF2998+#REF!+BC2998+#REF!+#REF!+AY2998+#REF!+#REF!+#REF!+#REF!+AS2998+#REF!+#REF!+#REF!+#REF!+AM2998+AK2998+#REF!+#REF!+#REF!+AF2998+AD2998+AC2998+AB2998+BL2998+AA2998+Z2998+Y2998+X2998+U2998+T2998+S2998+R2998+Q2998+P2998+O2998+N2998+M2998+L2998+K2998+J2998+I2998+H2998</f>
        <v>#REF!</v>
      </c>
    </row>
    <row r="2999" spans="1:70" hidden="1">
      <c r="A2999" s="6" t="s">
        <v>4701</v>
      </c>
      <c r="B2999" s="6" t="s">
        <v>4702</v>
      </c>
      <c r="C2999" s="6" t="s">
        <v>7</v>
      </c>
      <c r="D2999" s="6" t="s">
        <v>18</v>
      </c>
      <c r="E2999" s="6" t="s">
        <v>13</v>
      </c>
      <c r="F2999" s="6" t="s">
        <v>8213</v>
      </c>
      <c r="G2999" s="6"/>
      <c r="H2999" s="1"/>
      <c r="I2999" s="5"/>
      <c r="J2999" s="5"/>
      <c r="K2999" s="1"/>
      <c r="L2999" s="5"/>
      <c r="M2999" s="5"/>
      <c r="N2999" s="26"/>
      <c r="O2999" s="1"/>
      <c r="P2999" s="1"/>
      <c r="Q2999" s="1"/>
      <c r="R2999" s="1"/>
      <c r="S2999" s="1"/>
      <c r="T2999" s="1"/>
      <c r="U2999" s="1"/>
      <c r="V2999" s="5"/>
      <c r="W2999" s="5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37" t="e">
        <f>BQ2999+BP2999+BO2999+BN2999+BM2999+#REF!+#REF!+BG2999+BF2999+#REF!+BC2999+#REF!+#REF!+AY2999+#REF!+#REF!+#REF!+#REF!+AS2999+#REF!+#REF!+#REF!+#REF!+AM2999+AK2999+#REF!+#REF!+#REF!+AF2999+AD2999+AC2999+AB2999+BL2999+AA2999+Z2999+Y2999+X2999+U2999+T2999+S2999+R2999+Q2999+P2999+O2999+N2999+M2999+L2999+K2999+J2999+I2999+H2999</f>
        <v>#REF!</v>
      </c>
    </row>
    <row r="3000" spans="1:70" hidden="1">
      <c r="A3000" s="6" t="s">
        <v>4703</v>
      </c>
      <c r="B3000" s="6" t="s">
        <v>4704</v>
      </c>
      <c r="C3000" s="6" t="s">
        <v>7</v>
      </c>
      <c r="D3000" s="6" t="s">
        <v>18</v>
      </c>
      <c r="E3000" s="6" t="s">
        <v>13</v>
      </c>
      <c r="F3000" s="6" t="s">
        <v>8213</v>
      </c>
      <c r="G3000" s="6"/>
      <c r="H3000" s="1"/>
      <c r="I3000" s="5"/>
      <c r="J3000" s="5"/>
      <c r="K3000" s="1"/>
      <c r="L3000" s="5"/>
      <c r="M3000" s="5"/>
      <c r="N3000" s="26"/>
      <c r="O3000" s="1"/>
      <c r="P3000" s="1"/>
      <c r="Q3000" s="1"/>
      <c r="R3000" s="1"/>
      <c r="S3000" s="1"/>
      <c r="T3000" s="1"/>
      <c r="U3000" s="1"/>
      <c r="V3000" s="5"/>
      <c r="W3000" s="5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37" t="e">
        <f>BQ3000+BP3000+BO3000+BN3000+BM3000+#REF!+#REF!+BG3000+BF3000+#REF!+BC3000+#REF!+#REF!+AY3000+#REF!+#REF!+#REF!+#REF!+AS3000+#REF!+#REF!+#REF!+#REF!+AM3000+AK3000+#REF!+#REF!+#REF!+AF3000+AD3000+AC3000+AB3000+BL3000+AA3000+Z3000+Y3000+X3000+U3000+T3000+S3000+R3000+Q3000+P3000+O3000+N3000+M3000+L3000+K3000+J3000+I3000+H3000</f>
        <v>#REF!</v>
      </c>
    </row>
    <row r="3001" spans="1:70">
      <c r="A3001" s="7" t="s">
        <v>4705</v>
      </c>
      <c r="B3001" s="7" t="s">
        <v>4706</v>
      </c>
      <c r="C3001" s="7" t="s">
        <v>7</v>
      </c>
      <c r="D3001" s="7" t="s">
        <v>8180</v>
      </c>
      <c r="E3001" s="7" t="s">
        <v>21</v>
      </c>
      <c r="F3001" s="7" t="s">
        <v>8213</v>
      </c>
      <c r="G3001" s="25"/>
      <c r="H3001" s="1"/>
      <c r="I3001" s="5"/>
      <c r="J3001" s="5"/>
      <c r="K3001" s="1"/>
      <c r="L3001" s="5"/>
      <c r="M3001" s="5"/>
      <c r="N3001" s="26"/>
      <c r="O3001" s="1"/>
      <c r="P3001" s="1">
        <f>1000*0.0204200000000001</f>
        <v>20.420000000000101</v>
      </c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37">
        <f>BQ3001+BP3001+BO3001+BN3001+BM3001+BG3001+BF3001+BC3001+AY3001+AS3001+AM3001+AL3001+AK3001+AF3001+AE3001+AD3001+AC3001+AB3001+BK3001+BL3001+AA3001+Z3001+Y3001+X3001+V3001+U3001+T3001+S3001+R3001+Q3001+P3001+O3001+N3001+M3001+L3001+K3001+J3001+I3001+H3001+G3001+AX3001+W3001</f>
        <v>20.420000000000101</v>
      </c>
    </row>
    <row r="3002" spans="1:70" hidden="1">
      <c r="A3002" s="6" t="s">
        <v>4707</v>
      </c>
      <c r="B3002" s="6" t="s">
        <v>4708</v>
      </c>
      <c r="C3002" s="6" t="s">
        <v>7</v>
      </c>
      <c r="D3002" s="6" t="s">
        <v>8180</v>
      </c>
      <c r="E3002" s="6" t="s">
        <v>13</v>
      </c>
      <c r="F3002" s="6" t="s">
        <v>8213</v>
      </c>
      <c r="G3002" s="6"/>
      <c r="H3002" s="1"/>
      <c r="I3002" s="5"/>
      <c r="J3002" s="5"/>
      <c r="K3002" s="1"/>
      <c r="L3002" s="5"/>
      <c r="M3002" s="5"/>
      <c r="N3002" s="26"/>
      <c r="O3002" s="1"/>
      <c r="P3002" s="1"/>
      <c r="Q3002" s="1"/>
      <c r="R3002" s="1"/>
      <c r="S3002" s="1"/>
      <c r="T3002" s="1"/>
      <c r="U3002" s="1"/>
      <c r="V3002" s="5"/>
      <c r="W3002" s="5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37" t="e">
        <f>BQ3002+BP3002+BO3002+BN3002+BM3002+#REF!+#REF!+BG3002+BF3002+#REF!+BC3002+#REF!+#REF!+AY3002+#REF!+#REF!+#REF!+#REF!+AS3002+#REF!+#REF!+#REF!+#REF!+AM3002+AK3002+#REF!+#REF!+#REF!+AF3002+AD3002+AC3002+AB3002+BL3002+AA3002+Z3002+Y3002+X3002+U3002+T3002+S3002+R3002+Q3002+P3002+O3002+N3002+M3002+L3002+K3002+J3002+I3002+H3002</f>
        <v>#REF!</v>
      </c>
    </row>
    <row r="3003" spans="1:70" hidden="1">
      <c r="A3003" s="6" t="s">
        <v>4709</v>
      </c>
      <c r="B3003" s="6" t="s">
        <v>4710</v>
      </c>
      <c r="C3003" s="6" t="s">
        <v>7</v>
      </c>
      <c r="D3003" s="6" t="s">
        <v>18</v>
      </c>
      <c r="E3003" s="6" t="s">
        <v>13</v>
      </c>
      <c r="F3003" s="6" t="s">
        <v>8213</v>
      </c>
      <c r="G3003" s="6"/>
      <c r="H3003" s="1"/>
      <c r="I3003" s="1"/>
      <c r="J3003" s="5"/>
      <c r="K3003" s="1"/>
      <c r="L3003" s="5"/>
      <c r="M3003" s="1"/>
      <c r="N3003" s="26"/>
      <c r="O3003" s="1"/>
      <c r="P3003" s="1"/>
      <c r="Q3003" s="1"/>
      <c r="R3003" s="1"/>
      <c r="S3003" s="1"/>
      <c r="T3003" s="1"/>
      <c r="U3003" s="1"/>
      <c r="V3003" s="5"/>
      <c r="W3003" s="5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37" t="e">
        <f>BQ3003+BP3003+BO3003+BN3003+BM3003+#REF!+#REF!+BG3003+BF3003+#REF!+BC3003+#REF!+#REF!+AY3003+#REF!+#REF!+#REF!+#REF!+AS3003+#REF!+#REF!+#REF!+#REF!+AM3003+AK3003+#REF!+#REF!+#REF!+AF3003+AD3003+AC3003+AB3003+BL3003+AA3003+Z3003+Y3003+X3003+U3003+T3003+S3003+R3003+Q3003+P3003+O3003+N3003+M3003+L3003+K3003+J3003+I3003+H3003</f>
        <v>#REF!</v>
      </c>
    </row>
    <row r="3004" spans="1:70" hidden="1">
      <c r="A3004" s="6" t="s">
        <v>4886</v>
      </c>
      <c r="B3004" s="6" t="s">
        <v>4887</v>
      </c>
      <c r="C3004" s="6" t="s">
        <v>151</v>
      </c>
      <c r="D3004" s="6"/>
      <c r="E3004" s="6" t="s">
        <v>152</v>
      </c>
      <c r="F3004" s="6" t="s">
        <v>8213</v>
      </c>
      <c r="G3004" s="6"/>
      <c r="H3004" s="1"/>
      <c r="I3004" s="5"/>
      <c r="J3004" s="5"/>
      <c r="K3004" s="1"/>
      <c r="L3004" s="5"/>
      <c r="M3004" s="5"/>
      <c r="N3004" s="26"/>
      <c r="O3004" s="1"/>
      <c r="P3004" s="1"/>
      <c r="Q3004" s="1"/>
      <c r="R3004" s="1"/>
      <c r="S3004" s="1"/>
      <c r="T3004" s="1"/>
      <c r="U3004" s="1"/>
      <c r="V3004" s="5"/>
      <c r="W3004" s="5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37" t="e">
        <f>BQ3004+BP3004+BO3004+BN3004+BM3004+#REF!+#REF!+BG3004+BF3004+#REF!+BC3004+#REF!+#REF!+AY3004+#REF!+#REF!+#REF!+#REF!+AS3004+#REF!+#REF!+#REF!+#REF!+AM3004+AK3004+#REF!+#REF!+#REF!+AF3004+AD3004+AC3004+AB3004+BL3004+AA3004+Z3004+Y3004+X3004+U3004+T3004+S3004+R3004+Q3004+P3004+O3004+N3004+M3004+L3004+K3004+J3004+I3004+H3004</f>
        <v>#REF!</v>
      </c>
    </row>
    <row r="3005" spans="1:70" hidden="1">
      <c r="A3005" s="6" t="s">
        <v>6959</v>
      </c>
      <c r="B3005" s="6" t="s">
        <v>8024</v>
      </c>
      <c r="C3005" s="6" t="s">
        <v>151</v>
      </c>
      <c r="D3005" s="6"/>
      <c r="E3005" s="6" t="s">
        <v>8192</v>
      </c>
      <c r="F3005" s="6" t="s">
        <v>8213</v>
      </c>
      <c r="G3005" s="6"/>
      <c r="H3005" s="1"/>
      <c r="I3005" s="5"/>
      <c r="J3005" s="5"/>
      <c r="K3005" s="1"/>
      <c r="L3005" s="5"/>
      <c r="M3005" s="5"/>
      <c r="N3005" s="26"/>
      <c r="O3005" s="1"/>
      <c r="P3005" s="1"/>
      <c r="Q3005" s="1"/>
      <c r="R3005" s="1"/>
      <c r="S3005" s="1"/>
      <c r="T3005" s="1"/>
      <c r="U3005" s="1"/>
      <c r="V3005" s="5"/>
      <c r="W3005" s="5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37" t="e">
        <f>BQ3005+BP3005+BO3005+BN3005+BM3005+#REF!+#REF!+BG3005+BF3005+#REF!+BC3005+#REF!+#REF!+AY3005+#REF!+#REF!+#REF!+#REF!+AS3005+#REF!+#REF!+#REF!+#REF!+AM3005+AK3005+#REF!+#REF!+#REF!+AF3005+AD3005+AC3005+AB3005+BL3005+AA3005+Z3005+Y3005+X3005+U3005+T3005+S3005+R3005+Q3005+P3005+O3005+N3005+M3005+L3005+K3005+J3005+I3005+H3005</f>
        <v>#REF!</v>
      </c>
    </row>
    <row r="3006" spans="1:70" hidden="1">
      <c r="A3006" s="6" t="s">
        <v>4711</v>
      </c>
      <c r="B3006" s="6" t="s">
        <v>4712</v>
      </c>
      <c r="C3006" s="6" t="s">
        <v>7</v>
      </c>
      <c r="D3006" s="6" t="s">
        <v>8180</v>
      </c>
      <c r="E3006" s="6" t="s">
        <v>13</v>
      </c>
      <c r="F3006" s="6" t="s">
        <v>8213</v>
      </c>
      <c r="G3006" s="6"/>
      <c r="H3006" s="1"/>
      <c r="I3006" s="5"/>
      <c r="J3006" s="5"/>
      <c r="K3006" s="1"/>
      <c r="L3006" s="5"/>
      <c r="M3006" s="5"/>
      <c r="N3006" s="26"/>
      <c r="O3006" s="1"/>
      <c r="P3006" s="1"/>
      <c r="Q3006" s="1"/>
      <c r="R3006" s="1"/>
      <c r="S3006" s="1"/>
      <c r="T3006" s="1"/>
      <c r="U3006" s="1"/>
      <c r="V3006" s="5"/>
      <c r="W3006" s="5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37" t="e">
        <f>BQ3006+BP3006+BO3006+BN3006+BM3006+#REF!+#REF!+BG3006+BF3006+#REF!+BC3006+#REF!+#REF!+AY3006+#REF!+#REF!+#REF!+#REF!+AS3006+#REF!+#REF!+#REF!+#REF!+AM3006+AK3006+#REF!+#REF!+#REF!+AF3006+AD3006+AC3006+AB3006+BL3006+AA3006+Z3006+Y3006+X3006+U3006+T3006+S3006+R3006+Q3006+P3006+O3006+N3006+M3006+L3006+K3006+J3006+I3006+H3006</f>
        <v>#REF!</v>
      </c>
    </row>
    <row r="3007" spans="1:70" hidden="1">
      <c r="A3007" s="6" t="s">
        <v>4888</v>
      </c>
      <c r="B3007" s="6" t="s">
        <v>4889</v>
      </c>
      <c r="C3007" s="6" t="s">
        <v>151</v>
      </c>
      <c r="D3007" s="6"/>
      <c r="E3007" s="6" t="s">
        <v>152</v>
      </c>
      <c r="F3007" s="6" t="s">
        <v>8213</v>
      </c>
      <c r="G3007" s="6"/>
      <c r="H3007" s="1"/>
      <c r="I3007" s="5"/>
      <c r="J3007" s="5"/>
      <c r="K3007" s="1"/>
      <c r="L3007" s="5"/>
      <c r="M3007" s="5"/>
      <c r="N3007" s="26"/>
      <c r="O3007" s="1"/>
      <c r="P3007" s="1"/>
      <c r="Q3007" s="1"/>
      <c r="R3007" s="1"/>
      <c r="S3007" s="1"/>
      <c r="T3007" s="1"/>
      <c r="U3007" s="1"/>
      <c r="V3007" s="5"/>
      <c r="W3007" s="5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37" t="e">
        <f>BQ3007+BP3007+BO3007+BN3007+BM3007+#REF!+#REF!+BG3007+BF3007+#REF!+BC3007+#REF!+#REF!+AY3007+#REF!+#REF!+#REF!+#REF!+AS3007+#REF!+#REF!+#REF!+#REF!+AM3007+AK3007+#REF!+#REF!+#REF!+AF3007+AD3007+AC3007+AB3007+BL3007+AA3007+Z3007+Y3007+X3007+U3007+T3007+S3007+R3007+Q3007+P3007+O3007+N3007+M3007+L3007+K3007+J3007+I3007+H3007</f>
        <v>#REF!</v>
      </c>
    </row>
    <row r="3008" spans="1:70" hidden="1">
      <c r="A3008" s="6" t="s">
        <v>4713</v>
      </c>
      <c r="B3008" s="6" t="s">
        <v>4714</v>
      </c>
      <c r="C3008" s="6" t="s">
        <v>7</v>
      </c>
      <c r="D3008" s="6" t="s">
        <v>18</v>
      </c>
      <c r="E3008" s="6" t="s">
        <v>13</v>
      </c>
      <c r="F3008" s="6" t="s">
        <v>8213</v>
      </c>
      <c r="G3008" s="6"/>
      <c r="H3008" s="1"/>
      <c r="I3008" s="5"/>
      <c r="J3008" s="5"/>
      <c r="K3008" s="1"/>
      <c r="L3008" s="5"/>
      <c r="M3008" s="5"/>
      <c r="N3008" s="26"/>
      <c r="O3008" s="1"/>
      <c r="P3008" s="1"/>
      <c r="Q3008" s="1"/>
      <c r="R3008" s="1"/>
      <c r="S3008" s="1"/>
      <c r="T3008" s="1"/>
      <c r="U3008" s="1"/>
      <c r="V3008" s="5"/>
      <c r="W3008" s="5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37" t="e">
        <f>BQ3008+BP3008+BO3008+BN3008+BM3008+#REF!+#REF!+BG3008+BF3008+#REF!+BC3008+#REF!+#REF!+AY3008+#REF!+#REF!+#REF!+#REF!+AS3008+#REF!+#REF!+#REF!+#REF!+AM3008+AK3008+#REF!+#REF!+#REF!+AF3008+AD3008+AC3008+AB3008+BL3008+AA3008+Z3008+Y3008+X3008+U3008+T3008+S3008+R3008+Q3008+P3008+O3008+N3008+M3008+L3008+K3008+J3008+I3008+H3008</f>
        <v>#REF!</v>
      </c>
    </row>
    <row r="3009" spans="1:70" hidden="1">
      <c r="A3009" s="6" t="s">
        <v>4715</v>
      </c>
      <c r="B3009" s="6" t="s">
        <v>4716</v>
      </c>
      <c r="C3009" s="6" t="s">
        <v>7</v>
      </c>
      <c r="D3009" s="6" t="s">
        <v>18</v>
      </c>
      <c r="E3009" s="6" t="s">
        <v>31</v>
      </c>
      <c r="F3009" s="6" t="s">
        <v>8213</v>
      </c>
      <c r="G3009" s="6"/>
      <c r="H3009" s="1"/>
      <c r="I3009" s="5"/>
      <c r="J3009" s="5"/>
      <c r="K3009" s="1"/>
      <c r="L3009" s="5"/>
      <c r="M3009" s="5"/>
      <c r="N3009" s="26"/>
      <c r="O3009" s="1"/>
      <c r="P3009" s="1"/>
      <c r="Q3009" s="1"/>
      <c r="R3009" s="1"/>
      <c r="S3009" s="1"/>
      <c r="T3009" s="1"/>
      <c r="U3009" s="1"/>
      <c r="V3009" s="5"/>
      <c r="W3009" s="5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37" t="e">
        <f>BQ3009+BP3009+BO3009+BN3009+BM3009+#REF!+#REF!+BG3009+BF3009+#REF!+BC3009+#REF!+#REF!+AY3009+#REF!+#REF!+#REF!+#REF!+AS3009+#REF!+#REF!+#REF!+#REF!+AM3009+AK3009+#REF!+#REF!+#REF!+AF3009+AD3009+AC3009+AB3009+BL3009+AA3009+Z3009+Y3009+X3009+U3009+T3009+S3009+R3009+Q3009+P3009+O3009+N3009+M3009+L3009+K3009+J3009+I3009+H3009</f>
        <v>#REF!</v>
      </c>
    </row>
    <row r="3010" spans="1:70" hidden="1">
      <c r="A3010" s="6" t="s">
        <v>4890</v>
      </c>
      <c r="B3010" s="6" t="s">
        <v>4891</v>
      </c>
      <c r="C3010" s="6" t="s">
        <v>151</v>
      </c>
      <c r="D3010" s="6"/>
      <c r="E3010" s="6" t="s">
        <v>152</v>
      </c>
      <c r="F3010" s="6" t="s">
        <v>8213</v>
      </c>
      <c r="G3010" s="6"/>
      <c r="H3010" s="1"/>
      <c r="I3010" s="5"/>
      <c r="J3010" s="5"/>
      <c r="K3010" s="1"/>
      <c r="L3010" s="5"/>
      <c r="M3010" s="5"/>
      <c r="N3010" s="26"/>
      <c r="O3010" s="1"/>
      <c r="P3010" s="1"/>
      <c r="Q3010" s="1"/>
      <c r="R3010" s="1"/>
      <c r="S3010" s="1"/>
      <c r="T3010" s="1"/>
      <c r="U3010" s="1"/>
      <c r="V3010" s="5"/>
      <c r="W3010" s="5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37" t="e">
        <f>BQ3010+BP3010+BO3010+BN3010+BM3010+#REF!+#REF!+BG3010+BF3010+#REF!+BC3010+#REF!+#REF!+AY3010+#REF!+#REF!+#REF!+#REF!+AS3010+#REF!+#REF!+#REF!+#REF!+AM3010+AK3010+#REF!+#REF!+#REF!+AF3010+AD3010+AC3010+AB3010+BL3010+AA3010+Z3010+Y3010+X3010+U3010+T3010+S3010+R3010+Q3010+P3010+O3010+N3010+M3010+L3010+K3010+J3010+I3010+H3010</f>
        <v>#REF!</v>
      </c>
    </row>
    <row r="3011" spans="1:70" hidden="1">
      <c r="A3011" s="6" t="s">
        <v>4892</v>
      </c>
      <c r="B3011" s="6" t="s">
        <v>4893</v>
      </c>
      <c r="C3011" s="6" t="s">
        <v>151</v>
      </c>
      <c r="D3011" s="6"/>
      <c r="E3011" s="6" t="s">
        <v>152</v>
      </c>
      <c r="F3011" s="6" t="s">
        <v>8213</v>
      </c>
      <c r="G3011" s="6"/>
      <c r="H3011" s="1"/>
      <c r="I3011" s="5"/>
      <c r="J3011" s="5"/>
      <c r="K3011" s="1"/>
      <c r="L3011" s="5"/>
      <c r="M3011" s="5"/>
      <c r="N3011" s="26"/>
      <c r="O3011" s="1"/>
      <c r="P3011" s="1"/>
      <c r="Q3011" s="1"/>
      <c r="R3011" s="1"/>
      <c r="S3011" s="1"/>
      <c r="T3011" s="1"/>
      <c r="U3011" s="1"/>
      <c r="V3011" s="5"/>
      <c r="W3011" s="5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37" t="e">
        <f>BQ3011+BP3011+BO3011+BN3011+BM3011+#REF!+#REF!+BG3011+BF3011+#REF!+BC3011+#REF!+#REF!+AY3011+#REF!+#REF!+#REF!+#REF!+AS3011+#REF!+#REF!+#REF!+#REF!+AM3011+AK3011+#REF!+#REF!+#REF!+AF3011+AD3011+AC3011+AB3011+BL3011+AA3011+Z3011+Y3011+X3011+U3011+T3011+S3011+R3011+Q3011+P3011+O3011+N3011+M3011+L3011+K3011+J3011+I3011+H3011</f>
        <v>#REF!</v>
      </c>
    </row>
    <row r="3012" spans="1:70" hidden="1">
      <c r="A3012" s="6" t="s">
        <v>4717</v>
      </c>
      <c r="B3012" s="6" t="s">
        <v>4718</v>
      </c>
      <c r="C3012" s="6" t="s">
        <v>7</v>
      </c>
      <c r="D3012" s="6" t="s">
        <v>67</v>
      </c>
      <c r="E3012" s="6" t="s">
        <v>67</v>
      </c>
      <c r="F3012" s="6" t="s">
        <v>8213</v>
      </c>
      <c r="G3012" s="6"/>
      <c r="H3012" s="1"/>
      <c r="I3012" s="5"/>
      <c r="J3012" s="5"/>
      <c r="K3012" s="1"/>
      <c r="L3012" s="5"/>
      <c r="M3012" s="5"/>
      <c r="N3012" s="26"/>
      <c r="O3012" s="1"/>
      <c r="P3012" s="1"/>
      <c r="Q3012" s="1"/>
      <c r="R3012" s="1"/>
      <c r="S3012" s="1"/>
      <c r="T3012" s="1"/>
      <c r="U3012" s="1"/>
      <c r="V3012" s="5"/>
      <c r="W3012" s="5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37" t="e">
        <f>BQ3012+BP3012+BO3012+BN3012+BM3012+#REF!+#REF!+BG3012+BF3012+#REF!+BC3012+#REF!+#REF!+AY3012+#REF!+#REF!+#REF!+#REF!+AS3012+#REF!+#REF!+#REF!+#REF!+AM3012+AK3012+#REF!+#REF!+#REF!+AF3012+AD3012+AC3012+AB3012+BL3012+AA3012+Z3012+Y3012+X3012+U3012+T3012+S3012+R3012+Q3012+P3012+O3012+N3012+M3012+L3012+K3012+J3012+I3012+H3012</f>
        <v>#REF!</v>
      </c>
    </row>
    <row r="3013" spans="1:70" hidden="1">
      <c r="A3013" s="6" t="s">
        <v>4894</v>
      </c>
      <c r="B3013" s="6" t="s">
        <v>4895</v>
      </c>
      <c r="C3013" s="6" t="s">
        <v>151</v>
      </c>
      <c r="D3013" s="6"/>
      <c r="E3013" s="6" t="s">
        <v>152</v>
      </c>
      <c r="F3013" s="6" t="s">
        <v>8213</v>
      </c>
      <c r="G3013" s="6"/>
      <c r="H3013" s="1"/>
      <c r="I3013" s="5"/>
      <c r="J3013" s="5"/>
      <c r="K3013" s="1"/>
      <c r="L3013" s="5"/>
      <c r="M3013" s="5"/>
      <c r="N3013" s="26"/>
      <c r="O3013" s="1"/>
      <c r="P3013" s="1"/>
      <c r="Q3013" s="1"/>
      <c r="R3013" s="1"/>
      <c r="S3013" s="1"/>
      <c r="T3013" s="1"/>
      <c r="U3013" s="1"/>
      <c r="V3013" s="5"/>
      <c r="W3013" s="5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37" t="e">
        <f>BQ3013+BP3013+BO3013+BN3013+BM3013+#REF!+#REF!+BG3013+BF3013+#REF!+BC3013+#REF!+#REF!+AY3013+#REF!+#REF!+#REF!+#REF!+AS3013+#REF!+#REF!+#REF!+#REF!+AM3013+AK3013+#REF!+#REF!+#REF!+AF3013+AD3013+AC3013+AB3013+BL3013+AA3013+Z3013+Y3013+X3013+U3013+T3013+S3013+R3013+Q3013+P3013+O3013+N3013+M3013+L3013+K3013+J3013+I3013+H3013</f>
        <v>#REF!</v>
      </c>
    </row>
    <row r="3014" spans="1:70" hidden="1">
      <c r="A3014" s="6" t="s">
        <v>4719</v>
      </c>
      <c r="B3014" s="6" t="s">
        <v>4720</v>
      </c>
      <c r="C3014" s="6" t="s">
        <v>7</v>
      </c>
      <c r="D3014" s="6" t="s">
        <v>18</v>
      </c>
      <c r="E3014" s="6" t="s">
        <v>13</v>
      </c>
      <c r="F3014" s="6" t="s">
        <v>8213</v>
      </c>
      <c r="G3014" s="6"/>
      <c r="H3014" s="1"/>
      <c r="I3014" s="5"/>
      <c r="J3014" s="5"/>
      <c r="K3014" s="1"/>
      <c r="L3014" s="5"/>
      <c r="M3014" s="5"/>
      <c r="N3014" s="26"/>
      <c r="O3014" s="1"/>
      <c r="P3014" s="1"/>
      <c r="Q3014" s="1"/>
      <c r="R3014" s="1"/>
      <c r="S3014" s="1"/>
      <c r="T3014" s="1"/>
      <c r="U3014" s="1"/>
      <c r="V3014" s="5"/>
      <c r="W3014" s="5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37" t="e">
        <f>BQ3014+BP3014+BO3014+BN3014+BM3014+#REF!+#REF!+BG3014+BF3014+#REF!+BC3014+#REF!+#REF!+AY3014+#REF!+#REF!+#REF!+#REF!+AS3014+#REF!+#REF!+#REF!+#REF!+AM3014+AK3014+#REF!+#REF!+#REF!+AF3014+AD3014+AC3014+AB3014+BL3014+AA3014+Z3014+Y3014+X3014+U3014+T3014+S3014+R3014+Q3014+P3014+O3014+N3014+M3014+L3014+K3014+J3014+I3014+H3014</f>
        <v>#REF!</v>
      </c>
    </row>
    <row r="3015" spans="1:70" hidden="1">
      <c r="A3015" s="6" t="s">
        <v>4896</v>
      </c>
      <c r="B3015" s="6" t="s">
        <v>4897</v>
      </c>
      <c r="C3015" s="6" t="s">
        <v>151</v>
      </c>
      <c r="D3015" s="6"/>
      <c r="E3015" s="6" t="s">
        <v>152</v>
      </c>
      <c r="F3015" s="6" t="s">
        <v>8213</v>
      </c>
      <c r="G3015" s="6"/>
      <c r="H3015" s="1"/>
      <c r="I3015" s="5"/>
      <c r="J3015" s="5"/>
      <c r="K3015" s="1"/>
      <c r="L3015" s="5"/>
      <c r="M3015" s="5"/>
      <c r="N3015" s="26"/>
      <c r="O3015" s="1"/>
      <c r="P3015" s="1"/>
      <c r="Q3015" s="1"/>
      <c r="R3015" s="1"/>
      <c r="S3015" s="1"/>
      <c r="T3015" s="1"/>
      <c r="U3015" s="1"/>
      <c r="V3015" s="5"/>
      <c r="W3015" s="5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37" t="e">
        <f>BQ3015+BP3015+BO3015+BN3015+BM3015+#REF!+#REF!+BG3015+BF3015+#REF!+BC3015+#REF!+#REF!+AY3015+#REF!+#REF!+#REF!+#REF!+AS3015+#REF!+#REF!+#REF!+#REF!+AM3015+AK3015+#REF!+#REF!+#REF!+AF3015+AD3015+AC3015+AB3015+BL3015+AA3015+Z3015+Y3015+X3015+U3015+T3015+S3015+R3015+Q3015+P3015+O3015+N3015+M3015+L3015+K3015+J3015+I3015+H3015</f>
        <v>#REF!</v>
      </c>
    </row>
    <row r="3016" spans="1:70" hidden="1">
      <c r="A3016" s="7" t="s">
        <v>4898</v>
      </c>
      <c r="B3016" s="7" t="s">
        <v>4899</v>
      </c>
      <c r="C3016" s="7" t="s">
        <v>151</v>
      </c>
      <c r="D3016" s="7"/>
      <c r="E3016" s="7" t="s">
        <v>152</v>
      </c>
      <c r="F3016" s="7" t="s">
        <v>8213</v>
      </c>
      <c r="G3016" s="25"/>
      <c r="H3016" s="1"/>
      <c r="I3016" s="5"/>
      <c r="J3016" s="5"/>
      <c r="K3016" s="1"/>
      <c r="L3016" s="5"/>
      <c r="M3016" s="5"/>
      <c r="N3016" s="26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37">
        <f>BQ3016+BP3016+BO3016+BN3016+BM3016+BG3016+BF3016+BC3016+AY3016+AS3016+AM3016+AL3016+AK3016+AF3016+AE3016+AD3016+AC3016+AB3016+++BK3016+BL3016+AA3016+Z3016+Y3016+X3016+V3016+U3016+T3016+S3016+R3016+Q3016+P3016+O3016+N3016+M3016+L3016+K3016+J3016+I3016+H3016+G3016</f>
        <v>0</v>
      </c>
    </row>
    <row r="3017" spans="1:70" hidden="1">
      <c r="A3017" s="6" t="s">
        <v>4900</v>
      </c>
      <c r="B3017" s="6" t="s">
        <v>4901</v>
      </c>
      <c r="C3017" s="6" t="s">
        <v>151</v>
      </c>
      <c r="D3017" s="6"/>
      <c r="E3017" s="6" t="s">
        <v>152</v>
      </c>
      <c r="F3017" s="6" t="s">
        <v>8213</v>
      </c>
      <c r="G3017" s="6"/>
      <c r="H3017" s="1"/>
      <c r="I3017" s="5"/>
      <c r="J3017" s="5"/>
      <c r="K3017" s="1"/>
      <c r="L3017" s="5"/>
      <c r="M3017" s="5"/>
      <c r="N3017" s="26"/>
      <c r="O3017" s="1"/>
      <c r="P3017" s="1"/>
      <c r="Q3017" s="1"/>
      <c r="R3017" s="1"/>
      <c r="S3017" s="1"/>
      <c r="T3017" s="1"/>
      <c r="U3017" s="1"/>
      <c r="V3017" s="5"/>
      <c r="W3017" s="5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37" t="e">
        <f>BQ3017+BP3017+BO3017+BN3017+BM3017+#REF!+#REF!+BG3017+BF3017+#REF!+BC3017+#REF!+#REF!+AY3017+#REF!+#REF!+#REF!+#REF!+AS3017+#REF!+#REF!+#REF!+#REF!+AM3017+AK3017+#REF!+#REF!+#REF!+AF3017+AD3017+AC3017+AB3017+BL3017+AA3017+Z3017+Y3017+X3017+U3017+T3017+S3017+R3017+Q3017+P3017+O3017+N3017+M3017+L3017+K3017+J3017+I3017+H3017</f>
        <v>#REF!</v>
      </c>
    </row>
    <row r="3018" spans="1:70" hidden="1">
      <c r="A3018" s="6" t="s">
        <v>4721</v>
      </c>
      <c r="B3018" s="6" t="s">
        <v>4722</v>
      </c>
      <c r="C3018" s="6" t="s">
        <v>7</v>
      </c>
      <c r="D3018" s="6" t="s">
        <v>18</v>
      </c>
      <c r="E3018" s="6" t="s">
        <v>31</v>
      </c>
      <c r="F3018" s="6" t="s">
        <v>8213</v>
      </c>
      <c r="G3018" s="6"/>
      <c r="H3018" s="1"/>
      <c r="I3018" s="5"/>
      <c r="J3018" s="5"/>
      <c r="K3018" s="1"/>
      <c r="L3018" s="5"/>
      <c r="M3018" s="5"/>
      <c r="N3018" s="26"/>
      <c r="O3018" s="1"/>
      <c r="P3018" s="1"/>
      <c r="Q3018" s="1"/>
      <c r="R3018" s="1"/>
      <c r="S3018" s="1"/>
      <c r="T3018" s="1"/>
      <c r="U3018" s="1"/>
      <c r="V3018" s="5"/>
      <c r="W3018" s="5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37" t="e">
        <f>BQ3018+BP3018+BO3018+BN3018+BM3018+#REF!+#REF!+BG3018+BF3018+#REF!+BC3018+#REF!+#REF!+AY3018+#REF!+#REF!+#REF!+#REF!+AS3018+#REF!+#REF!+#REF!+#REF!+AM3018+AK3018+#REF!+#REF!+#REF!+AF3018+AD3018+AC3018+AB3018+BL3018+AA3018+Z3018+Y3018+X3018+U3018+T3018+S3018+R3018+Q3018+P3018+O3018+N3018+M3018+L3018+K3018+J3018+I3018+H3018</f>
        <v>#REF!</v>
      </c>
    </row>
    <row r="3019" spans="1:70" hidden="1">
      <c r="A3019" s="6" t="s">
        <v>4902</v>
      </c>
      <c r="B3019" s="6" t="s">
        <v>4903</v>
      </c>
      <c r="C3019" s="6" t="s">
        <v>151</v>
      </c>
      <c r="D3019" s="6"/>
      <c r="E3019" s="6" t="s">
        <v>152</v>
      </c>
      <c r="F3019" s="6" t="s">
        <v>8213</v>
      </c>
      <c r="G3019" s="6"/>
      <c r="H3019" s="1"/>
      <c r="I3019" s="5"/>
      <c r="J3019" s="5"/>
      <c r="K3019" s="1"/>
      <c r="L3019" s="5"/>
      <c r="M3019" s="5"/>
      <c r="N3019" s="26"/>
      <c r="O3019" s="1"/>
      <c r="P3019" s="1"/>
      <c r="Q3019" s="1"/>
      <c r="R3019" s="1"/>
      <c r="S3019" s="1"/>
      <c r="T3019" s="1"/>
      <c r="U3019" s="1"/>
      <c r="V3019" s="5"/>
      <c r="W3019" s="5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37" t="e">
        <f>BQ3019+BP3019+BO3019+BN3019+BM3019+#REF!+#REF!+BG3019+BF3019+#REF!+BC3019+#REF!+#REF!+AY3019+#REF!+#REF!+#REF!+#REF!+AS3019+#REF!+#REF!+#REF!+#REF!+AM3019+AK3019+#REF!+#REF!+#REF!+AF3019+AD3019+AC3019+AB3019+BL3019+AA3019+Z3019+Y3019+X3019+U3019+T3019+S3019+R3019+Q3019+P3019+O3019+N3019+M3019+L3019+K3019+J3019+I3019+H3019</f>
        <v>#REF!</v>
      </c>
    </row>
    <row r="3020" spans="1:70" hidden="1">
      <c r="A3020" s="6" t="s">
        <v>4904</v>
      </c>
      <c r="B3020" s="6" t="s">
        <v>4905</v>
      </c>
      <c r="C3020" s="6" t="s">
        <v>151</v>
      </c>
      <c r="D3020" s="6"/>
      <c r="E3020" s="6" t="s">
        <v>152</v>
      </c>
      <c r="F3020" s="6" t="s">
        <v>8213</v>
      </c>
      <c r="G3020" s="6"/>
      <c r="H3020" s="1"/>
      <c r="I3020" s="5"/>
      <c r="J3020" s="5"/>
      <c r="K3020" s="1"/>
      <c r="L3020" s="5"/>
      <c r="M3020" s="5"/>
      <c r="N3020" s="26"/>
      <c r="O3020" s="1"/>
      <c r="P3020" s="1"/>
      <c r="Q3020" s="1"/>
      <c r="R3020" s="1"/>
      <c r="S3020" s="1"/>
      <c r="T3020" s="1"/>
      <c r="U3020" s="1"/>
      <c r="V3020" s="5"/>
      <c r="W3020" s="5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37" t="e">
        <f>BQ3020+BP3020+BO3020+BN3020+BM3020+#REF!+#REF!+BG3020+BF3020+#REF!+BC3020+#REF!+#REF!+AY3020+#REF!+#REF!+#REF!+#REF!+AS3020+#REF!+#REF!+#REF!+#REF!+AM3020+AK3020+#REF!+#REF!+#REF!+AF3020+AD3020+AC3020+AB3020+BL3020+AA3020+Z3020+Y3020+X3020+U3020+T3020+S3020+R3020+Q3020+P3020+O3020+N3020+M3020+L3020+K3020+J3020+I3020+H3020</f>
        <v>#REF!</v>
      </c>
    </row>
    <row r="3021" spans="1:70" hidden="1">
      <c r="A3021" s="6" t="s">
        <v>4906</v>
      </c>
      <c r="B3021" s="6" t="s">
        <v>4907</v>
      </c>
      <c r="C3021" s="6" t="s">
        <v>151</v>
      </c>
      <c r="D3021" s="6"/>
      <c r="E3021" s="6" t="s">
        <v>152</v>
      </c>
      <c r="F3021" s="6" t="s">
        <v>8213</v>
      </c>
      <c r="G3021" s="6"/>
      <c r="H3021" s="1"/>
      <c r="I3021" s="5"/>
      <c r="J3021" s="5"/>
      <c r="K3021" s="1"/>
      <c r="L3021" s="5"/>
      <c r="M3021" s="5"/>
      <c r="N3021" s="26"/>
      <c r="O3021" s="1"/>
      <c r="P3021" s="1"/>
      <c r="Q3021" s="1"/>
      <c r="R3021" s="1"/>
      <c r="S3021" s="1"/>
      <c r="T3021" s="1"/>
      <c r="U3021" s="1"/>
      <c r="V3021" s="5"/>
      <c r="W3021" s="5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37" t="e">
        <f>BQ3021+BP3021+BO3021+BN3021+BM3021+#REF!+#REF!+BG3021+BF3021+#REF!+BC3021+#REF!+#REF!+AY3021+#REF!+#REF!+#REF!+#REF!+AS3021+#REF!+#REF!+#REF!+#REF!+AM3021+AK3021+#REF!+#REF!+#REF!+AF3021+AD3021+AC3021+AB3021+BL3021+AA3021+Z3021+Y3021+X3021+U3021+T3021+S3021+R3021+Q3021+P3021+O3021+N3021+M3021+L3021+K3021+J3021+I3021+H3021</f>
        <v>#REF!</v>
      </c>
    </row>
    <row r="3022" spans="1:70" hidden="1">
      <c r="A3022" s="6" t="s">
        <v>4908</v>
      </c>
      <c r="B3022" s="6" t="s">
        <v>4909</v>
      </c>
      <c r="C3022" s="6" t="s">
        <v>151</v>
      </c>
      <c r="D3022" s="6"/>
      <c r="E3022" s="6" t="s">
        <v>152</v>
      </c>
      <c r="F3022" s="6" t="s">
        <v>8213</v>
      </c>
      <c r="G3022" s="6"/>
      <c r="H3022" s="1"/>
      <c r="I3022" s="5"/>
      <c r="J3022" s="5"/>
      <c r="K3022" s="1"/>
      <c r="L3022" s="5"/>
      <c r="M3022" s="5"/>
      <c r="N3022" s="26"/>
      <c r="O3022" s="1"/>
      <c r="P3022" s="1"/>
      <c r="Q3022" s="1"/>
      <c r="R3022" s="1"/>
      <c r="S3022" s="1"/>
      <c r="T3022" s="1"/>
      <c r="U3022" s="1"/>
      <c r="V3022" s="5"/>
      <c r="W3022" s="5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37" t="e">
        <f>BQ3022+BP3022+BO3022+BN3022+BM3022+#REF!+#REF!+BG3022+BF3022+#REF!+BC3022+#REF!+#REF!+AY3022+#REF!+#REF!+#REF!+#REF!+AS3022+#REF!+#REF!+#REF!+#REF!+AM3022+AK3022+#REF!+#REF!+#REF!+AF3022+AD3022+AC3022+AB3022+BL3022+AA3022+Z3022+Y3022+X3022+U3022+T3022+S3022+R3022+Q3022+P3022+O3022+N3022+M3022+L3022+K3022+J3022+I3022+H3022</f>
        <v>#REF!</v>
      </c>
    </row>
    <row r="3023" spans="1:70" hidden="1">
      <c r="A3023" s="6" t="s">
        <v>4910</v>
      </c>
      <c r="B3023" s="6" t="s">
        <v>4911</v>
      </c>
      <c r="C3023" s="6" t="s">
        <v>151</v>
      </c>
      <c r="D3023" s="6"/>
      <c r="E3023" s="6" t="s">
        <v>152</v>
      </c>
      <c r="F3023" s="6" t="s">
        <v>8213</v>
      </c>
      <c r="G3023" s="6"/>
      <c r="H3023" s="1"/>
      <c r="I3023" s="5"/>
      <c r="J3023" s="5"/>
      <c r="K3023" s="1"/>
      <c r="L3023" s="5"/>
      <c r="M3023" s="5"/>
      <c r="N3023" s="26"/>
      <c r="O3023" s="1"/>
      <c r="P3023" s="1"/>
      <c r="Q3023" s="1"/>
      <c r="R3023" s="1"/>
      <c r="S3023" s="1"/>
      <c r="T3023" s="1"/>
      <c r="U3023" s="1"/>
      <c r="V3023" s="5"/>
      <c r="W3023" s="5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37" t="e">
        <f>BQ3023+BP3023+BO3023+BN3023+BM3023+#REF!+#REF!+BG3023+BF3023+#REF!+BC3023+#REF!+#REF!+AY3023+#REF!+#REF!+#REF!+#REF!+AS3023+#REF!+#REF!+#REF!+#REF!+AM3023+AK3023+#REF!+#REF!+#REF!+AF3023+AD3023+AC3023+AB3023+BL3023+AA3023+Z3023+Y3023+X3023+U3023+T3023+S3023+R3023+Q3023+P3023+O3023+N3023+M3023+L3023+K3023+J3023+I3023+H3023</f>
        <v>#REF!</v>
      </c>
    </row>
    <row r="3024" spans="1:70" hidden="1">
      <c r="A3024" s="46">
        <v>490018934</v>
      </c>
      <c r="B3024" s="7" t="s">
        <v>8220</v>
      </c>
      <c r="C3024" s="7" t="s">
        <v>7</v>
      </c>
      <c r="D3024" s="7" t="s">
        <v>8</v>
      </c>
      <c r="E3024" s="7" t="s">
        <v>8221</v>
      </c>
      <c r="F3024" s="7" t="s">
        <v>8213</v>
      </c>
      <c r="G3024" s="39"/>
      <c r="H3024" s="1"/>
      <c r="I3024" s="5"/>
      <c r="J3024" s="5"/>
      <c r="K3024" s="1"/>
      <c r="L3024" s="3"/>
      <c r="M3024" s="5"/>
      <c r="N3024" s="26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37">
        <f t="shared" ref="BR3024:BR3025" si="45">BQ3024+BP3024+BO3024+BN3024+BM3024+BG3024+BF3024+BC3024+AY3024+AS3024+AM3024+AL3024+AK3024+AF3024+AE3024+AD3024+AC3024+AB3024+++BK3024+BL3024+AA3024+Z3024+Y3024+X3024+V3024+U3024+T3024+S3024+R3024+Q3024+P3024+O3024+N3024+M3024+L3024+K3024+J3024+I3024+H3024+G3024</f>
        <v>0</v>
      </c>
    </row>
    <row r="3025" spans="1:70" hidden="1">
      <c r="A3025" s="7" t="s">
        <v>4723</v>
      </c>
      <c r="B3025" s="7" t="s">
        <v>4724</v>
      </c>
      <c r="C3025" s="7" t="s">
        <v>7</v>
      </c>
      <c r="D3025" s="7" t="s">
        <v>8180</v>
      </c>
      <c r="E3025" s="7" t="s">
        <v>21</v>
      </c>
      <c r="F3025" s="7" t="s">
        <v>8213</v>
      </c>
      <c r="G3025" s="25"/>
      <c r="H3025" s="1"/>
      <c r="I3025" s="5"/>
      <c r="J3025" s="5"/>
      <c r="K3025" s="1"/>
      <c r="L3025" s="5"/>
      <c r="M3025" s="5"/>
      <c r="N3025" s="26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37">
        <f t="shared" si="45"/>
        <v>0</v>
      </c>
    </row>
    <row r="3026" spans="1:70" hidden="1">
      <c r="A3026" s="6" t="s">
        <v>4725</v>
      </c>
      <c r="B3026" s="6" t="s">
        <v>4726</v>
      </c>
      <c r="C3026" s="6" t="s">
        <v>7</v>
      </c>
      <c r="D3026" s="6" t="s">
        <v>18</v>
      </c>
      <c r="E3026" s="6" t="s">
        <v>13</v>
      </c>
      <c r="F3026" s="6" t="s">
        <v>8213</v>
      </c>
      <c r="G3026" s="6"/>
      <c r="H3026" s="1"/>
      <c r="I3026" s="5"/>
      <c r="J3026" s="5"/>
      <c r="K3026" s="1"/>
      <c r="L3026" s="5"/>
      <c r="M3026" s="5"/>
      <c r="N3026" s="26"/>
      <c r="O3026" s="1"/>
      <c r="P3026" s="1"/>
      <c r="Q3026" s="1"/>
      <c r="R3026" s="1"/>
      <c r="S3026" s="1"/>
      <c r="T3026" s="1"/>
      <c r="U3026" s="1"/>
      <c r="V3026" s="5"/>
      <c r="W3026" s="5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37" t="e">
        <f>BQ3026+BP3026+BO3026+BN3026+BM3026+#REF!+#REF!+BG3026+BF3026+#REF!+BC3026+#REF!+#REF!+AY3026+#REF!+#REF!+#REF!+#REF!+AS3026+#REF!+#REF!+#REF!+#REF!+AM3026+AK3026+#REF!+#REF!+#REF!+AF3026+AD3026+AC3026+AB3026+BL3026+AA3026+Z3026+Y3026+X3026+U3026+T3026+S3026+R3026+Q3026+P3026+O3026+N3026+M3026+L3026+K3026+J3026+I3026+H3026</f>
        <v>#REF!</v>
      </c>
    </row>
    <row r="3027" spans="1:70" hidden="1">
      <c r="A3027" s="6" t="s">
        <v>6960</v>
      </c>
      <c r="B3027" s="6" t="s">
        <v>6961</v>
      </c>
      <c r="C3027" s="6" t="s">
        <v>151</v>
      </c>
      <c r="D3027" s="6"/>
      <c r="E3027" s="6" t="s">
        <v>8186</v>
      </c>
      <c r="F3027" s="6" t="s">
        <v>8213</v>
      </c>
      <c r="G3027" s="6"/>
      <c r="H3027" s="1"/>
      <c r="I3027" s="5"/>
      <c r="J3027" s="5"/>
      <c r="K3027" s="1"/>
      <c r="L3027" s="5"/>
      <c r="M3027" s="5"/>
      <c r="N3027" s="26"/>
      <c r="O3027" s="1"/>
      <c r="P3027" s="1"/>
      <c r="Q3027" s="1"/>
      <c r="R3027" s="1"/>
      <c r="S3027" s="1"/>
      <c r="T3027" s="1"/>
      <c r="U3027" s="1"/>
      <c r="V3027" s="5"/>
      <c r="W3027" s="5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37" t="e">
        <f>BQ3027+BP3027+BO3027+BN3027+BM3027+#REF!+#REF!+BG3027+BF3027+#REF!+BC3027+#REF!+#REF!+AY3027+#REF!+#REF!+#REF!+#REF!+AS3027+#REF!+#REF!+#REF!+#REF!+AM3027+AK3027+#REF!+#REF!+#REF!+AF3027+AD3027+AC3027+AB3027+BL3027+AA3027+Z3027+Y3027+X3027+U3027+T3027+S3027+R3027+Q3027+P3027+O3027+N3027+M3027+L3027+K3027+J3027+I3027+H3027</f>
        <v>#REF!</v>
      </c>
    </row>
    <row r="3028" spans="1:70" hidden="1">
      <c r="A3028" s="6" t="s">
        <v>4727</v>
      </c>
      <c r="B3028" s="6" t="s">
        <v>4728</v>
      </c>
      <c r="C3028" s="6" t="s">
        <v>7</v>
      </c>
      <c r="D3028" s="6" t="s">
        <v>67</v>
      </c>
      <c r="E3028" s="6" t="s">
        <v>67</v>
      </c>
      <c r="F3028" s="6" t="s">
        <v>8213</v>
      </c>
      <c r="G3028" s="6"/>
      <c r="H3028" s="1"/>
      <c r="I3028" s="5"/>
      <c r="J3028" s="5"/>
      <c r="K3028" s="1"/>
      <c r="L3028" s="5"/>
      <c r="M3028" s="5"/>
      <c r="N3028" s="26"/>
      <c r="O3028" s="1"/>
      <c r="P3028" s="1"/>
      <c r="Q3028" s="1"/>
      <c r="R3028" s="1"/>
      <c r="S3028" s="1"/>
      <c r="T3028" s="1"/>
      <c r="U3028" s="1"/>
      <c r="V3028" s="5"/>
      <c r="W3028" s="5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37" t="e">
        <f>BQ3028+BP3028+BO3028+BN3028+BM3028+#REF!+#REF!+BG3028+BF3028+#REF!+BC3028+#REF!+#REF!+AY3028+#REF!+#REF!+#REF!+#REF!+AS3028+#REF!+#REF!+#REF!+#REF!+AM3028+AK3028+#REF!+#REF!+#REF!+AF3028+AD3028+AC3028+AB3028+BL3028+AA3028+Z3028+Y3028+X3028+U3028+T3028+S3028+R3028+Q3028+P3028+O3028+N3028+M3028+L3028+K3028+J3028+I3028+H3028</f>
        <v>#REF!</v>
      </c>
    </row>
    <row r="3029" spans="1:70" hidden="1">
      <c r="A3029" s="6" t="s">
        <v>4729</v>
      </c>
      <c r="B3029" s="6" t="s">
        <v>4730</v>
      </c>
      <c r="C3029" s="6" t="s">
        <v>7</v>
      </c>
      <c r="D3029" s="6" t="s">
        <v>67</v>
      </c>
      <c r="E3029" s="6" t="s">
        <v>67</v>
      </c>
      <c r="F3029" s="6" t="s">
        <v>8213</v>
      </c>
      <c r="G3029" s="6"/>
      <c r="H3029" s="1"/>
      <c r="I3029" s="5"/>
      <c r="J3029" s="5"/>
      <c r="K3029" s="1"/>
      <c r="L3029" s="5"/>
      <c r="M3029" s="5"/>
      <c r="N3029" s="26"/>
      <c r="O3029" s="1"/>
      <c r="P3029" s="1"/>
      <c r="Q3029" s="1"/>
      <c r="R3029" s="1"/>
      <c r="S3029" s="1"/>
      <c r="T3029" s="1"/>
      <c r="U3029" s="1"/>
      <c r="V3029" s="5"/>
      <c r="W3029" s="5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37" t="e">
        <f>BQ3029+BP3029+BO3029+BN3029+BM3029+#REF!+#REF!+BG3029+BF3029+#REF!+BC3029+#REF!+#REF!+AY3029+#REF!+#REF!+#REF!+#REF!+AS3029+#REF!+#REF!+#REF!+#REF!+AM3029+AK3029+#REF!+#REF!+#REF!+AF3029+AD3029+AC3029+AB3029+BL3029+AA3029+Z3029+Y3029+X3029+U3029+T3029+S3029+R3029+Q3029+P3029+O3029+N3029+M3029+L3029+K3029+J3029+I3029+H3029</f>
        <v>#REF!</v>
      </c>
    </row>
    <row r="3030" spans="1:70" hidden="1">
      <c r="A3030" s="6" t="s">
        <v>4731</v>
      </c>
      <c r="B3030" s="6" t="s">
        <v>4732</v>
      </c>
      <c r="C3030" s="6" t="s">
        <v>7</v>
      </c>
      <c r="D3030" s="6" t="s">
        <v>67</v>
      </c>
      <c r="E3030" s="6" t="s">
        <v>67</v>
      </c>
      <c r="F3030" s="6" t="s">
        <v>8213</v>
      </c>
      <c r="G3030" s="6"/>
      <c r="H3030" s="1"/>
      <c r="I3030" s="5"/>
      <c r="J3030" s="5"/>
      <c r="K3030" s="1"/>
      <c r="L3030" s="5"/>
      <c r="M3030" s="5"/>
      <c r="N3030" s="26"/>
      <c r="O3030" s="1"/>
      <c r="P3030" s="1"/>
      <c r="Q3030" s="1"/>
      <c r="R3030" s="1"/>
      <c r="S3030" s="1"/>
      <c r="T3030" s="1"/>
      <c r="U3030" s="1"/>
      <c r="V3030" s="5"/>
      <c r="W3030" s="5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37" t="e">
        <f>BQ3030+BP3030+BO3030+BN3030+BM3030+#REF!+#REF!+BG3030+BF3030+#REF!+BC3030+#REF!+#REF!+AY3030+#REF!+#REF!+#REF!+#REF!+AS3030+#REF!+#REF!+#REF!+#REF!+AM3030+AK3030+#REF!+#REF!+#REF!+AF3030+AD3030+AC3030+AB3030+BL3030+AA3030+Z3030+Y3030+X3030+U3030+T3030+S3030+R3030+Q3030+P3030+O3030+N3030+M3030+L3030+K3030+J3030+I3030+H3030</f>
        <v>#REF!</v>
      </c>
    </row>
    <row r="3031" spans="1:70" hidden="1">
      <c r="A3031" s="6" t="s">
        <v>4733</v>
      </c>
      <c r="B3031" s="6" t="s">
        <v>4734</v>
      </c>
      <c r="C3031" s="6" t="s">
        <v>7</v>
      </c>
      <c r="D3031" s="6" t="s">
        <v>67</v>
      </c>
      <c r="E3031" s="6" t="s">
        <v>67</v>
      </c>
      <c r="F3031" s="6" t="s">
        <v>8213</v>
      </c>
      <c r="G3031" s="6"/>
      <c r="H3031" s="1"/>
      <c r="I3031" s="5"/>
      <c r="J3031" s="5"/>
      <c r="K3031" s="1"/>
      <c r="L3031" s="5"/>
      <c r="M3031" s="5"/>
      <c r="N3031" s="26"/>
      <c r="O3031" s="1"/>
      <c r="P3031" s="1"/>
      <c r="Q3031" s="1"/>
      <c r="R3031" s="1"/>
      <c r="S3031" s="1"/>
      <c r="T3031" s="1"/>
      <c r="U3031" s="1"/>
      <c r="V3031" s="5"/>
      <c r="W3031" s="5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37" t="e">
        <f>BQ3031+BP3031+BO3031+BN3031+BM3031+#REF!+#REF!+BG3031+BF3031+#REF!+BC3031+#REF!+#REF!+AY3031+#REF!+#REF!+#REF!+#REF!+AS3031+#REF!+#REF!+#REF!+#REF!+AM3031+AK3031+#REF!+#REF!+#REF!+AF3031+AD3031+AC3031+AB3031+BL3031+AA3031+Z3031+Y3031+X3031+U3031+T3031+S3031+R3031+Q3031+P3031+O3031+N3031+M3031+L3031+K3031+J3031+I3031+H3031</f>
        <v>#REF!</v>
      </c>
    </row>
    <row r="3032" spans="1:70" hidden="1">
      <c r="A3032" s="6" t="s">
        <v>4912</v>
      </c>
      <c r="B3032" s="6" t="s">
        <v>4913</v>
      </c>
      <c r="C3032" s="6" t="s">
        <v>151</v>
      </c>
      <c r="D3032" s="6"/>
      <c r="E3032" s="6" t="s">
        <v>152</v>
      </c>
      <c r="F3032" s="6" t="s">
        <v>8213</v>
      </c>
      <c r="G3032" s="6"/>
      <c r="H3032" s="1"/>
      <c r="I3032" s="5"/>
      <c r="J3032" s="5"/>
      <c r="K3032" s="1"/>
      <c r="L3032" s="5"/>
      <c r="M3032" s="5"/>
      <c r="N3032" s="26"/>
      <c r="O3032" s="1"/>
      <c r="P3032" s="1"/>
      <c r="Q3032" s="1"/>
      <c r="R3032" s="1"/>
      <c r="S3032" s="1"/>
      <c r="T3032" s="1"/>
      <c r="U3032" s="1"/>
      <c r="V3032" s="5"/>
      <c r="W3032" s="5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37" t="e">
        <f>BQ3032+BP3032+BO3032+BN3032+BM3032+#REF!+#REF!+BG3032+BF3032+#REF!+BC3032+#REF!+#REF!+AY3032+#REF!+#REF!+#REF!+#REF!+AS3032+#REF!+#REF!+#REF!+#REF!+AM3032+AK3032+#REF!+#REF!+#REF!+AF3032+AD3032+AC3032+AB3032+BL3032+AA3032+Z3032+Y3032+X3032+U3032+T3032+S3032+R3032+Q3032+P3032+O3032+N3032+M3032+L3032+K3032+J3032+I3032+H3032</f>
        <v>#REF!</v>
      </c>
    </row>
    <row r="3033" spans="1:70" hidden="1">
      <c r="A3033" s="6" t="s">
        <v>4735</v>
      </c>
      <c r="B3033" s="6" t="s">
        <v>4736</v>
      </c>
      <c r="C3033" s="6" t="s">
        <v>7</v>
      </c>
      <c r="D3033" s="6" t="s">
        <v>67</v>
      </c>
      <c r="E3033" s="6" t="s">
        <v>67</v>
      </c>
      <c r="F3033" s="6" t="s">
        <v>8213</v>
      </c>
      <c r="G3033" s="6"/>
      <c r="H3033" s="1"/>
      <c r="I3033" s="5"/>
      <c r="J3033" s="5"/>
      <c r="K3033" s="1"/>
      <c r="L3033" s="5"/>
      <c r="M3033" s="5"/>
      <c r="N3033" s="26"/>
      <c r="O3033" s="1"/>
      <c r="P3033" s="1"/>
      <c r="Q3033" s="1"/>
      <c r="R3033" s="1"/>
      <c r="S3033" s="1"/>
      <c r="T3033" s="1"/>
      <c r="U3033" s="1"/>
      <c r="V3033" s="5"/>
      <c r="W3033" s="5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37" t="e">
        <f>BQ3033+BP3033+BO3033+BN3033+BM3033+#REF!+#REF!+BG3033+BF3033+#REF!+BC3033+#REF!+#REF!+AY3033+#REF!+#REF!+#REF!+#REF!+AS3033+#REF!+#REF!+#REF!+#REF!+AM3033+AK3033+#REF!+#REF!+#REF!+AF3033+AD3033+AC3033+AB3033+BL3033+AA3033+Z3033+Y3033+X3033+U3033+T3033+S3033+R3033+Q3033+P3033+O3033+N3033+M3033+L3033+K3033+J3033+I3033+H3033</f>
        <v>#REF!</v>
      </c>
    </row>
    <row r="3034" spans="1:70" hidden="1">
      <c r="A3034" s="6" t="s">
        <v>4914</v>
      </c>
      <c r="B3034" s="6" t="s">
        <v>4915</v>
      </c>
      <c r="C3034" s="6" t="s">
        <v>151</v>
      </c>
      <c r="D3034" s="6"/>
      <c r="E3034" s="6" t="s">
        <v>152</v>
      </c>
      <c r="F3034" s="6" t="s">
        <v>8213</v>
      </c>
      <c r="G3034" s="6"/>
      <c r="H3034" s="1"/>
      <c r="I3034" s="5"/>
      <c r="J3034" s="5"/>
      <c r="K3034" s="1"/>
      <c r="L3034" s="5"/>
      <c r="M3034" s="5"/>
      <c r="N3034" s="26"/>
      <c r="O3034" s="1"/>
      <c r="P3034" s="1"/>
      <c r="Q3034" s="1"/>
      <c r="R3034" s="1"/>
      <c r="S3034" s="1"/>
      <c r="T3034" s="1"/>
      <c r="U3034" s="1"/>
      <c r="V3034" s="5"/>
      <c r="W3034" s="5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37" t="e">
        <f>BQ3034+BP3034+BO3034+BN3034+BM3034+#REF!+#REF!+BG3034+BF3034+#REF!+BC3034+#REF!+#REF!+AY3034+#REF!+#REF!+#REF!+#REF!+AS3034+#REF!+#REF!+#REF!+#REF!+AM3034+AK3034+#REF!+#REF!+#REF!+AF3034+AD3034+AC3034+AB3034+BL3034+AA3034+Z3034+Y3034+X3034+U3034+T3034+S3034+R3034+Q3034+P3034+O3034+N3034+M3034+L3034+K3034+J3034+I3034+H3034</f>
        <v>#REF!</v>
      </c>
    </row>
    <row r="3035" spans="1:70" hidden="1">
      <c r="A3035" s="6" t="s">
        <v>6962</v>
      </c>
      <c r="B3035" s="6" t="s">
        <v>8025</v>
      </c>
      <c r="C3035" s="6" t="s">
        <v>151</v>
      </c>
      <c r="D3035" s="6"/>
      <c r="E3035" s="6" t="s">
        <v>8186</v>
      </c>
      <c r="F3035" s="6" t="s">
        <v>8213</v>
      </c>
      <c r="G3035" s="6"/>
      <c r="H3035" s="1"/>
      <c r="I3035" s="5"/>
      <c r="J3035" s="5"/>
      <c r="K3035" s="1"/>
      <c r="L3035" s="5"/>
      <c r="M3035" s="5"/>
      <c r="N3035" s="26"/>
      <c r="O3035" s="1"/>
      <c r="P3035" s="1"/>
      <c r="Q3035" s="1"/>
      <c r="R3035" s="1"/>
      <c r="S3035" s="1"/>
      <c r="T3035" s="1"/>
      <c r="U3035" s="1"/>
      <c r="V3035" s="5"/>
      <c r="W3035" s="5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37" t="e">
        <f>BQ3035+BP3035+BO3035+BN3035+BM3035+#REF!+#REF!+BG3035+BF3035+#REF!+BC3035+#REF!+#REF!+AY3035+#REF!+#REF!+#REF!+#REF!+AS3035+#REF!+#REF!+#REF!+#REF!+AM3035+AK3035+#REF!+#REF!+#REF!+AF3035+AD3035+AC3035+AB3035+BL3035+AA3035+Z3035+Y3035+X3035+U3035+T3035+S3035+R3035+Q3035+P3035+O3035+N3035+M3035+L3035+K3035+J3035+I3035+H3035</f>
        <v>#REF!</v>
      </c>
    </row>
    <row r="3036" spans="1:70" hidden="1">
      <c r="A3036" s="6" t="s">
        <v>4737</v>
      </c>
      <c r="B3036" s="6" t="s">
        <v>4738</v>
      </c>
      <c r="C3036" s="6" t="s">
        <v>7</v>
      </c>
      <c r="D3036" s="6" t="s">
        <v>8180</v>
      </c>
      <c r="E3036" s="6" t="s">
        <v>21</v>
      </c>
      <c r="F3036" s="6" t="s">
        <v>8213</v>
      </c>
      <c r="G3036" s="6"/>
      <c r="H3036" s="1"/>
      <c r="I3036" s="5"/>
      <c r="J3036" s="5"/>
      <c r="K3036" s="1"/>
      <c r="L3036" s="5"/>
      <c r="M3036" s="5"/>
      <c r="N3036" s="26"/>
      <c r="O3036" s="1"/>
      <c r="P3036" s="1"/>
      <c r="Q3036" s="1"/>
      <c r="R3036" s="1"/>
      <c r="S3036" s="1"/>
      <c r="T3036" s="1"/>
      <c r="U3036" s="1"/>
      <c r="V3036" s="5"/>
      <c r="W3036" s="5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37" t="e">
        <f>BQ3036+BP3036+BO3036+BN3036+BM3036+#REF!+#REF!+BG3036+BF3036+#REF!+BC3036+#REF!+#REF!+AY3036+#REF!+#REF!+#REF!+#REF!+AS3036+#REF!+#REF!+#REF!+#REF!+AM3036+AK3036+#REF!+#REF!+#REF!+AF3036+AD3036+AC3036+AB3036+BL3036+AA3036+Z3036+Y3036+X3036+U3036+T3036+S3036+R3036+Q3036+P3036+O3036+N3036+M3036+L3036+K3036+J3036+I3036+H3036</f>
        <v>#REF!</v>
      </c>
    </row>
    <row r="3037" spans="1:70" hidden="1">
      <c r="A3037" s="6" t="s">
        <v>4739</v>
      </c>
      <c r="B3037" s="6" t="s">
        <v>4740</v>
      </c>
      <c r="C3037" s="6" t="s">
        <v>7</v>
      </c>
      <c r="D3037" s="6" t="s">
        <v>18</v>
      </c>
      <c r="E3037" s="6" t="s">
        <v>31</v>
      </c>
      <c r="F3037" s="6" t="s">
        <v>8213</v>
      </c>
      <c r="G3037" s="6"/>
      <c r="H3037" s="1"/>
      <c r="I3037" s="5"/>
      <c r="J3037" s="5"/>
      <c r="K3037" s="1"/>
      <c r="L3037" s="5"/>
      <c r="M3037" s="5"/>
      <c r="N3037" s="26"/>
      <c r="O3037" s="1"/>
      <c r="P3037" s="1"/>
      <c r="Q3037" s="1"/>
      <c r="R3037" s="1"/>
      <c r="S3037" s="1"/>
      <c r="T3037" s="1"/>
      <c r="U3037" s="1"/>
      <c r="V3037" s="5"/>
      <c r="W3037" s="5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37" t="e">
        <f>BQ3037+BP3037+BO3037+BN3037+BM3037+#REF!+#REF!+BG3037+BF3037+#REF!+BC3037+#REF!+#REF!+AY3037+#REF!+#REF!+#REF!+#REF!+AS3037+#REF!+#REF!+#REF!+#REF!+AM3037+AK3037+#REF!+#REF!+#REF!+AF3037+AD3037+AC3037+AB3037+BL3037+AA3037+Z3037+Y3037+X3037+U3037+T3037+S3037+R3037+Q3037+P3037+O3037+N3037+M3037+L3037+K3037+J3037+I3037+H3037</f>
        <v>#REF!</v>
      </c>
    </row>
    <row r="3038" spans="1:70" hidden="1">
      <c r="A3038" s="6" t="s">
        <v>4741</v>
      </c>
      <c r="B3038" s="6" t="s">
        <v>4742</v>
      </c>
      <c r="C3038" s="6" t="s">
        <v>7</v>
      </c>
      <c r="D3038" s="6" t="s">
        <v>18</v>
      </c>
      <c r="E3038" s="6" t="s">
        <v>31</v>
      </c>
      <c r="F3038" s="6" t="s">
        <v>8213</v>
      </c>
      <c r="G3038" s="6"/>
      <c r="H3038" s="1"/>
      <c r="I3038" s="5"/>
      <c r="J3038" s="5"/>
      <c r="K3038" s="1"/>
      <c r="L3038" s="5"/>
      <c r="M3038" s="5"/>
      <c r="N3038" s="26"/>
      <c r="O3038" s="1"/>
      <c r="P3038" s="1"/>
      <c r="Q3038" s="1"/>
      <c r="R3038" s="1"/>
      <c r="S3038" s="1"/>
      <c r="T3038" s="1"/>
      <c r="U3038" s="1"/>
      <c r="V3038" s="5"/>
      <c r="W3038" s="5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37" t="e">
        <f>BQ3038+BP3038+BO3038+BN3038+BM3038+#REF!+#REF!+BG3038+BF3038+#REF!+BC3038+#REF!+#REF!+AY3038+#REF!+#REF!+#REF!+#REF!+AS3038+#REF!+#REF!+#REF!+#REF!+AM3038+AK3038+#REF!+#REF!+#REF!+AF3038+AD3038+AC3038+AB3038+BL3038+AA3038+Z3038+Y3038+X3038+U3038+T3038+S3038+R3038+Q3038+P3038+O3038+N3038+M3038+L3038+K3038+J3038+I3038+H3038</f>
        <v>#REF!</v>
      </c>
    </row>
    <row r="3039" spans="1:70" hidden="1">
      <c r="A3039" s="6" t="s">
        <v>4743</v>
      </c>
      <c r="B3039" s="6" t="s">
        <v>4744</v>
      </c>
      <c r="C3039" s="6" t="s">
        <v>7</v>
      </c>
      <c r="D3039" s="6" t="s">
        <v>8180</v>
      </c>
      <c r="E3039" s="6" t="s">
        <v>21</v>
      </c>
      <c r="F3039" s="6" t="s">
        <v>8213</v>
      </c>
      <c r="G3039" s="6"/>
      <c r="H3039" s="1"/>
      <c r="I3039" s="5"/>
      <c r="J3039" s="5"/>
      <c r="K3039" s="1"/>
      <c r="L3039" s="5"/>
      <c r="M3039" s="5"/>
      <c r="N3039" s="26"/>
      <c r="O3039" s="1"/>
      <c r="P3039" s="1"/>
      <c r="Q3039" s="1"/>
      <c r="R3039" s="1"/>
      <c r="S3039" s="1"/>
      <c r="T3039" s="1"/>
      <c r="U3039" s="1"/>
      <c r="V3039" s="5"/>
      <c r="W3039" s="5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37" t="e">
        <f>BQ3039+BP3039+BO3039+BN3039+BM3039+#REF!+#REF!+BG3039+BF3039+#REF!+BC3039+#REF!+#REF!+AY3039+#REF!+#REF!+#REF!+#REF!+AS3039+#REF!+#REF!+#REF!+#REF!+AM3039+AK3039+#REF!+#REF!+#REF!+AF3039+AD3039+AC3039+AB3039+BL3039+AA3039+Z3039+Y3039+X3039+U3039+T3039+S3039+R3039+Q3039+P3039+O3039+N3039+M3039+L3039+K3039+J3039+I3039+H3039</f>
        <v>#REF!</v>
      </c>
    </row>
    <row r="3040" spans="1:70" hidden="1">
      <c r="A3040" s="6" t="s">
        <v>6963</v>
      </c>
      <c r="B3040" s="6" t="s">
        <v>8026</v>
      </c>
      <c r="C3040" s="6" t="s">
        <v>151</v>
      </c>
      <c r="D3040" s="6"/>
      <c r="E3040" s="6" t="s">
        <v>8192</v>
      </c>
      <c r="F3040" s="6" t="s">
        <v>8213</v>
      </c>
      <c r="G3040" s="6"/>
      <c r="H3040" s="1"/>
      <c r="I3040" s="5"/>
      <c r="J3040" s="5"/>
      <c r="K3040" s="1"/>
      <c r="L3040" s="5"/>
      <c r="M3040" s="5"/>
      <c r="N3040" s="26"/>
      <c r="O3040" s="1"/>
      <c r="P3040" s="1"/>
      <c r="Q3040" s="1"/>
      <c r="R3040" s="1"/>
      <c r="S3040" s="1"/>
      <c r="T3040" s="1"/>
      <c r="U3040" s="1"/>
      <c r="V3040" s="5"/>
      <c r="W3040" s="5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37" t="e">
        <f>BQ3040+BP3040+BO3040+BN3040+BM3040+#REF!+#REF!+BG3040+BF3040+#REF!+BC3040+#REF!+#REF!+AY3040+#REF!+#REF!+#REF!+#REF!+AS3040+#REF!+#REF!+#REF!+#REF!+AM3040+AK3040+#REF!+#REF!+#REF!+AF3040+AD3040+AC3040+AB3040+BL3040+AA3040+Z3040+Y3040+X3040+U3040+T3040+S3040+R3040+Q3040+P3040+O3040+N3040+M3040+L3040+K3040+J3040+I3040+H3040</f>
        <v>#REF!</v>
      </c>
    </row>
    <row r="3041" spans="1:70" hidden="1">
      <c r="A3041" s="6" t="s">
        <v>4745</v>
      </c>
      <c r="B3041" s="6" t="s">
        <v>4746</v>
      </c>
      <c r="C3041" s="6" t="s">
        <v>7</v>
      </c>
      <c r="D3041" s="6" t="s">
        <v>8180</v>
      </c>
      <c r="E3041" s="6" t="s">
        <v>21</v>
      </c>
      <c r="F3041" s="6" t="s">
        <v>8213</v>
      </c>
      <c r="G3041" s="6"/>
      <c r="H3041" s="1"/>
      <c r="I3041" s="5"/>
      <c r="J3041" s="5"/>
      <c r="K3041" s="1"/>
      <c r="L3041" s="5"/>
      <c r="M3041" s="5"/>
      <c r="N3041" s="26"/>
      <c r="O3041" s="1"/>
      <c r="P3041" s="1"/>
      <c r="Q3041" s="1"/>
      <c r="R3041" s="1"/>
      <c r="S3041" s="1"/>
      <c r="T3041" s="1"/>
      <c r="U3041" s="1"/>
      <c r="V3041" s="5"/>
      <c r="W3041" s="5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37" t="e">
        <f>BQ3041+BP3041+BO3041+BN3041+BM3041+#REF!+#REF!+BG3041+BF3041+#REF!+BC3041+#REF!+#REF!+AY3041+#REF!+#REF!+#REF!+#REF!+AS3041+#REF!+#REF!+#REF!+#REF!+AM3041+AK3041+#REF!+#REF!+#REF!+AF3041+AD3041+AC3041+AB3041+BL3041+AA3041+Z3041+Y3041+X3041+U3041+T3041+S3041+R3041+Q3041+P3041+O3041+N3041+M3041+L3041+K3041+J3041+I3041+H3041</f>
        <v>#REF!</v>
      </c>
    </row>
    <row r="3042" spans="1:70" hidden="1">
      <c r="A3042" s="6" t="s">
        <v>4747</v>
      </c>
      <c r="B3042" s="6" t="s">
        <v>4748</v>
      </c>
      <c r="C3042" s="6" t="s">
        <v>7</v>
      </c>
      <c r="D3042" s="6" t="s">
        <v>18</v>
      </c>
      <c r="E3042" s="6" t="s">
        <v>31</v>
      </c>
      <c r="F3042" s="6" t="s">
        <v>8213</v>
      </c>
      <c r="G3042" s="6"/>
      <c r="H3042" s="1"/>
      <c r="I3042" s="5"/>
      <c r="J3042" s="5"/>
      <c r="K3042" s="1"/>
      <c r="L3042" s="5"/>
      <c r="M3042" s="5"/>
      <c r="N3042" s="26"/>
      <c r="O3042" s="1"/>
      <c r="P3042" s="1"/>
      <c r="Q3042" s="1"/>
      <c r="R3042" s="1"/>
      <c r="S3042" s="1"/>
      <c r="T3042" s="1"/>
      <c r="U3042" s="1"/>
      <c r="V3042" s="5"/>
      <c r="W3042" s="5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37" t="e">
        <f>BQ3042+BP3042+BO3042+BN3042+BM3042+#REF!+#REF!+BG3042+BF3042+#REF!+BC3042+#REF!+#REF!+AY3042+#REF!+#REF!+#REF!+#REF!+AS3042+#REF!+#REF!+#REF!+#REF!+AM3042+AK3042+#REF!+#REF!+#REF!+AF3042+AD3042+AC3042+AB3042+BL3042+AA3042+Z3042+Y3042+X3042+U3042+T3042+S3042+R3042+Q3042+P3042+O3042+N3042+M3042+L3042+K3042+J3042+I3042+H3042</f>
        <v>#REF!</v>
      </c>
    </row>
    <row r="3043" spans="1:70" hidden="1">
      <c r="A3043" s="6" t="s">
        <v>4916</v>
      </c>
      <c r="B3043" s="6" t="s">
        <v>4867</v>
      </c>
      <c r="C3043" s="6" t="s">
        <v>151</v>
      </c>
      <c r="D3043" s="6"/>
      <c r="E3043" s="6" t="s">
        <v>152</v>
      </c>
      <c r="F3043" s="6" t="s">
        <v>8213</v>
      </c>
      <c r="G3043" s="6"/>
      <c r="H3043" s="1"/>
      <c r="I3043" s="5"/>
      <c r="J3043" s="5"/>
      <c r="K3043" s="1"/>
      <c r="L3043" s="5"/>
      <c r="M3043" s="5"/>
      <c r="N3043" s="26"/>
      <c r="O3043" s="1"/>
      <c r="P3043" s="1"/>
      <c r="Q3043" s="1"/>
      <c r="R3043" s="1"/>
      <c r="S3043" s="1"/>
      <c r="T3043" s="1"/>
      <c r="U3043" s="1"/>
      <c r="V3043" s="5"/>
      <c r="W3043" s="5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37" t="e">
        <f>BQ3043+BP3043+BO3043+BN3043+BM3043+#REF!+#REF!+BG3043+BF3043+#REF!+BC3043+#REF!+#REF!+AY3043+#REF!+#REF!+#REF!+#REF!+AS3043+#REF!+#REF!+#REF!+#REF!+AM3043+AK3043+#REF!+#REF!+#REF!+AF3043+AD3043+AC3043+AB3043+BL3043+AA3043+Z3043+Y3043+X3043+U3043+T3043+S3043+R3043+Q3043+P3043+O3043+N3043+M3043+L3043+K3043+J3043+I3043+H3043</f>
        <v>#REF!</v>
      </c>
    </row>
    <row r="3044" spans="1:70" hidden="1">
      <c r="A3044" s="6" t="s">
        <v>4917</v>
      </c>
      <c r="B3044" s="6" t="s">
        <v>4918</v>
      </c>
      <c r="C3044" s="6" t="s">
        <v>151</v>
      </c>
      <c r="D3044" s="6"/>
      <c r="E3044" s="6" t="s">
        <v>152</v>
      </c>
      <c r="F3044" s="6" t="s">
        <v>8213</v>
      </c>
      <c r="G3044" s="6"/>
      <c r="H3044" s="1"/>
      <c r="I3044" s="5"/>
      <c r="J3044" s="5"/>
      <c r="K3044" s="1"/>
      <c r="L3044" s="5"/>
      <c r="M3044" s="5"/>
      <c r="N3044" s="26"/>
      <c r="O3044" s="1"/>
      <c r="P3044" s="1"/>
      <c r="Q3044" s="1"/>
      <c r="R3044" s="1"/>
      <c r="S3044" s="1"/>
      <c r="T3044" s="1"/>
      <c r="U3044" s="1"/>
      <c r="V3044" s="5"/>
      <c r="W3044" s="5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37" t="e">
        <f>BQ3044+BP3044+BO3044+BN3044+BM3044+#REF!+#REF!+BG3044+BF3044+#REF!+BC3044+#REF!+#REF!+AY3044+#REF!+#REF!+#REF!+#REF!+AS3044+#REF!+#REF!+#REF!+#REF!+AM3044+AK3044+#REF!+#REF!+#REF!+AF3044+AD3044+AC3044+AB3044+BL3044+AA3044+Z3044+Y3044+X3044+U3044+T3044+S3044+R3044+Q3044+P3044+O3044+N3044+M3044+L3044+K3044+J3044+I3044+H3044</f>
        <v>#REF!</v>
      </c>
    </row>
    <row r="3045" spans="1:70" hidden="1">
      <c r="A3045" s="6" t="s">
        <v>4749</v>
      </c>
      <c r="B3045" s="6" t="s">
        <v>4750</v>
      </c>
      <c r="C3045" s="6" t="s">
        <v>7</v>
      </c>
      <c r="D3045" s="6" t="s">
        <v>18</v>
      </c>
      <c r="E3045" s="6" t="s">
        <v>31</v>
      </c>
      <c r="F3045" s="6" t="s">
        <v>8213</v>
      </c>
      <c r="G3045" s="6"/>
      <c r="H3045" s="1"/>
      <c r="I3045" s="5"/>
      <c r="J3045" s="5"/>
      <c r="K3045" s="1"/>
      <c r="L3045" s="5"/>
      <c r="M3045" s="5"/>
      <c r="N3045" s="26"/>
      <c r="O3045" s="1"/>
      <c r="P3045" s="1"/>
      <c r="Q3045" s="1"/>
      <c r="R3045" s="1"/>
      <c r="S3045" s="1"/>
      <c r="T3045" s="1"/>
      <c r="U3045" s="1"/>
      <c r="V3045" s="5"/>
      <c r="W3045" s="5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37" t="e">
        <f>BQ3045+BP3045+BO3045+BN3045+BM3045+#REF!+#REF!+BG3045+BF3045+#REF!+BC3045+#REF!+#REF!+AY3045+#REF!+#REF!+#REF!+#REF!+AS3045+#REF!+#REF!+#REF!+#REF!+AM3045+AK3045+#REF!+#REF!+#REF!+AF3045+AD3045+AC3045+AB3045+BL3045+AA3045+Z3045+Y3045+X3045+U3045+T3045+S3045+R3045+Q3045+P3045+O3045+N3045+M3045+L3045+K3045+J3045+I3045+H3045</f>
        <v>#REF!</v>
      </c>
    </row>
    <row r="3046" spans="1:70" hidden="1">
      <c r="A3046" s="6" t="s">
        <v>4751</v>
      </c>
      <c r="B3046" s="6" t="s">
        <v>4752</v>
      </c>
      <c r="C3046" s="6" t="s">
        <v>7</v>
      </c>
      <c r="D3046" s="6" t="s">
        <v>18</v>
      </c>
      <c r="E3046" s="6" t="s">
        <v>21</v>
      </c>
      <c r="F3046" s="6" t="s">
        <v>8213</v>
      </c>
      <c r="G3046" s="6"/>
      <c r="H3046" s="1"/>
      <c r="I3046" s="5"/>
      <c r="J3046" s="5"/>
      <c r="K3046" s="1"/>
      <c r="L3046" s="5"/>
      <c r="M3046" s="5"/>
      <c r="N3046" s="26"/>
      <c r="O3046" s="1"/>
      <c r="P3046" s="1"/>
      <c r="Q3046" s="1"/>
      <c r="R3046" s="1"/>
      <c r="S3046" s="1"/>
      <c r="T3046" s="1"/>
      <c r="U3046" s="1"/>
      <c r="V3046" s="5"/>
      <c r="W3046" s="5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37" t="e">
        <f>BQ3046+BP3046+BO3046+BN3046+BM3046+#REF!+#REF!+BG3046+BF3046+#REF!+BC3046+#REF!+#REF!+AY3046+#REF!+#REF!+#REF!+#REF!+AS3046+#REF!+#REF!+#REF!+#REF!+AM3046+AK3046+#REF!+#REF!+#REF!+AF3046+AD3046+AC3046+AB3046+BL3046+AA3046+Z3046+Y3046+X3046+U3046+T3046+S3046+R3046+Q3046+P3046+O3046+N3046+M3046+L3046+K3046+J3046+I3046+H3046</f>
        <v>#REF!</v>
      </c>
    </row>
    <row r="3047" spans="1:70" hidden="1">
      <c r="A3047" s="6" t="s">
        <v>4753</v>
      </c>
      <c r="B3047" s="6" t="s">
        <v>4754</v>
      </c>
      <c r="C3047" s="6" t="s">
        <v>7</v>
      </c>
      <c r="D3047" s="6" t="s">
        <v>67</v>
      </c>
      <c r="E3047" s="6" t="s">
        <v>67</v>
      </c>
      <c r="F3047" s="6" t="s">
        <v>8213</v>
      </c>
      <c r="G3047" s="6"/>
      <c r="H3047" s="1"/>
      <c r="I3047" s="5"/>
      <c r="J3047" s="5"/>
      <c r="K3047" s="1"/>
      <c r="L3047" s="5"/>
      <c r="M3047" s="5"/>
      <c r="N3047" s="26"/>
      <c r="O3047" s="1"/>
      <c r="P3047" s="1"/>
      <c r="Q3047" s="1"/>
      <c r="R3047" s="1"/>
      <c r="S3047" s="1"/>
      <c r="T3047" s="1"/>
      <c r="U3047" s="1"/>
      <c r="V3047" s="5"/>
      <c r="W3047" s="5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37" t="e">
        <f>BQ3047+BP3047+BO3047+BN3047+BM3047+#REF!+#REF!+BG3047+BF3047+#REF!+BC3047+#REF!+#REF!+AY3047+#REF!+#REF!+#REF!+#REF!+AS3047+#REF!+#REF!+#REF!+#REF!+AM3047+AK3047+#REF!+#REF!+#REF!+AF3047+AD3047+AC3047+AB3047+BL3047+AA3047+Z3047+Y3047+X3047+U3047+T3047+S3047+R3047+Q3047+P3047+O3047+N3047+M3047+L3047+K3047+J3047+I3047+H3047</f>
        <v>#REF!</v>
      </c>
    </row>
    <row r="3048" spans="1:70" hidden="1">
      <c r="A3048" s="6" t="s">
        <v>6964</v>
      </c>
      <c r="B3048" s="6" t="s">
        <v>8027</v>
      </c>
      <c r="C3048" s="6" t="s">
        <v>151</v>
      </c>
      <c r="D3048" s="6"/>
      <c r="E3048" s="6" t="s">
        <v>8186</v>
      </c>
      <c r="F3048" s="6" t="s">
        <v>8213</v>
      </c>
      <c r="G3048" s="6"/>
      <c r="H3048" s="1"/>
      <c r="I3048" s="5"/>
      <c r="J3048" s="5"/>
      <c r="K3048" s="1"/>
      <c r="L3048" s="5"/>
      <c r="M3048" s="5"/>
      <c r="N3048" s="26"/>
      <c r="O3048" s="1"/>
      <c r="P3048" s="1"/>
      <c r="Q3048" s="1"/>
      <c r="R3048" s="1"/>
      <c r="S3048" s="1"/>
      <c r="T3048" s="1"/>
      <c r="U3048" s="1"/>
      <c r="V3048" s="5"/>
      <c r="W3048" s="5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37" t="e">
        <f>BQ3048+BP3048+BO3048+BN3048+BM3048+#REF!+#REF!+BG3048+BF3048+#REF!+BC3048+#REF!+#REF!+AY3048+#REF!+#REF!+#REF!+#REF!+AS3048+#REF!+#REF!+#REF!+#REF!+AM3048+AK3048+#REF!+#REF!+#REF!+AF3048+AD3048+AC3048+AB3048+BL3048+AA3048+Z3048+Y3048+X3048+U3048+T3048+S3048+R3048+Q3048+P3048+O3048+N3048+M3048+L3048+K3048+J3048+I3048+H3048</f>
        <v>#REF!</v>
      </c>
    </row>
    <row r="3049" spans="1:70" hidden="1">
      <c r="A3049" s="6" t="s">
        <v>4919</v>
      </c>
      <c r="B3049" s="6" t="s">
        <v>4920</v>
      </c>
      <c r="C3049" s="6" t="s">
        <v>151</v>
      </c>
      <c r="D3049" s="6"/>
      <c r="E3049" s="6" t="s">
        <v>152</v>
      </c>
      <c r="F3049" s="6" t="s">
        <v>8213</v>
      </c>
      <c r="G3049" s="6"/>
      <c r="H3049" s="1"/>
      <c r="I3049" s="5"/>
      <c r="J3049" s="5"/>
      <c r="K3049" s="1"/>
      <c r="L3049" s="5"/>
      <c r="M3049" s="5"/>
      <c r="N3049" s="26"/>
      <c r="O3049" s="1"/>
      <c r="P3049" s="1"/>
      <c r="Q3049" s="1"/>
      <c r="R3049" s="1"/>
      <c r="S3049" s="1"/>
      <c r="T3049" s="1"/>
      <c r="U3049" s="1"/>
      <c r="V3049" s="5"/>
      <c r="W3049" s="5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37" t="e">
        <f>BQ3049+BP3049+BO3049+BN3049+BM3049+#REF!+#REF!+BG3049+BF3049+#REF!+BC3049+#REF!+#REF!+AY3049+#REF!+#REF!+#REF!+#REF!+AS3049+#REF!+#REF!+#REF!+#REF!+AM3049+AK3049+#REF!+#REF!+#REF!+AF3049+AD3049+AC3049+AB3049+BL3049+AA3049+Z3049+Y3049+X3049+U3049+T3049+S3049+R3049+Q3049+P3049+O3049+N3049+M3049+L3049+K3049+J3049+I3049+H3049</f>
        <v>#REF!</v>
      </c>
    </row>
    <row r="3050" spans="1:70" hidden="1">
      <c r="A3050" s="6" t="s">
        <v>4755</v>
      </c>
      <c r="B3050" s="6" t="s">
        <v>4756</v>
      </c>
      <c r="C3050" s="6" t="s">
        <v>7</v>
      </c>
      <c r="D3050" s="6" t="s">
        <v>67</v>
      </c>
      <c r="E3050" s="6" t="s">
        <v>67</v>
      </c>
      <c r="F3050" s="6" t="s">
        <v>8213</v>
      </c>
      <c r="G3050" s="6"/>
      <c r="H3050" s="1"/>
      <c r="I3050" s="5"/>
      <c r="J3050" s="5"/>
      <c r="K3050" s="1"/>
      <c r="L3050" s="5"/>
      <c r="M3050" s="5"/>
      <c r="N3050" s="26"/>
      <c r="O3050" s="1"/>
      <c r="P3050" s="1"/>
      <c r="Q3050" s="1"/>
      <c r="R3050" s="1"/>
      <c r="S3050" s="1"/>
      <c r="T3050" s="1"/>
      <c r="U3050" s="1"/>
      <c r="V3050" s="5"/>
      <c r="W3050" s="5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37" t="e">
        <f>BQ3050+BP3050+BO3050+BN3050+BM3050+#REF!+#REF!+BG3050+BF3050+#REF!+BC3050+#REF!+#REF!+AY3050+#REF!+#REF!+#REF!+#REF!+AS3050+#REF!+#REF!+#REF!+#REF!+AM3050+AK3050+#REF!+#REF!+#REF!+AF3050+AD3050+AC3050+AB3050+BL3050+AA3050+Z3050+Y3050+X3050+U3050+T3050+S3050+R3050+Q3050+P3050+O3050+N3050+M3050+L3050+K3050+J3050+I3050+H3050</f>
        <v>#REF!</v>
      </c>
    </row>
    <row r="3051" spans="1:70" hidden="1">
      <c r="A3051" s="6" t="s">
        <v>4757</v>
      </c>
      <c r="B3051" s="6" t="s">
        <v>4758</v>
      </c>
      <c r="C3051" s="6" t="s">
        <v>7</v>
      </c>
      <c r="D3051" s="6" t="s">
        <v>67</v>
      </c>
      <c r="E3051" s="6" t="s">
        <v>67</v>
      </c>
      <c r="F3051" s="6" t="s">
        <v>8213</v>
      </c>
      <c r="G3051" s="6"/>
      <c r="H3051" s="1"/>
      <c r="I3051" s="5"/>
      <c r="J3051" s="5"/>
      <c r="K3051" s="1"/>
      <c r="L3051" s="5"/>
      <c r="M3051" s="5"/>
      <c r="N3051" s="26"/>
      <c r="O3051" s="1"/>
      <c r="P3051" s="1"/>
      <c r="Q3051" s="1"/>
      <c r="R3051" s="1"/>
      <c r="S3051" s="1"/>
      <c r="T3051" s="1"/>
      <c r="U3051" s="1"/>
      <c r="V3051" s="5"/>
      <c r="W3051" s="5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37" t="e">
        <f>BQ3051+BP3051+BO3051+BN3051+BM3051+#REF!+#REF!+BG3051+BF3051+#REF!+BC3051+#REF!+#REF!+AY3051+#REF!+#REF!+#REF!+#REF!+AS3051+#REF!+#REF!+#REF!+#REF!+AM3051+AK3051+#REF!+#REF!+#REF!+AF3051+AD3051+AC3051+AB3051+BL3051+AA3051+Z3051+Y3051+X3051+U3051+T3051+S3051+R3051+Q3051+P3051+O3051+N3051+M3051+L3051+K3051+J3051+I3051+H3051</f>
        <v>#REF!</v>
      </c>
    </row>
    <row r="3052" spans="1:70" hidden="1">
      <c r="A3052" s="6" t="s">
        <v>4759</v>
      </c>
      <c r="B3052" s="6" t="s">
        <v>4760</v>
      </c>
      <c r="C3052" s="6" t="s">
        <v>7</v>
      </c>
      <c r="D3052" s="6" t="s">
        <v>67</v>
      </c>
      <c r="E3052" s="6" t="s">
        <v>67</v>
      </c>
      <c r="F3052" s="6" t="s">
        <v>8213</v>
      </c>
      <c r="G3052" s="6"/>
      <c r="H3052" s="1"/>
      <c r="I3052" s="5"/>
      <c r="J3052" s="5"/>
      <c r="K3052" s="1"/>
      <c r="L3052" s="5"/>
      <c r="M3052" s="5"/>
      <c r="N3052" s="26"/>
      <c r="O3052" s="1"/>
      <c r="P3052" s="1"/>
      <c r="Q3052" s="1"/>
      <c r="R3052" s="1"/>
      <c r="S3052" s="1"/>
      <c r="T3052" s="1"/>
      <c r="U3052" s="1"/>
      <c r="V3052" s="5"/>
      <c r="W3052" s="5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37" t="e">
        <f>BQ3052+BP3052+BO3052+BN3052+BM3052+#REF!+#REF!+BG3052+BF3052+#REF!+BC3052+#REF!+#REF!+AY3052+#REF!+#REF!+#REF!+#REF!+AS3052+#REF!+#REF!+#REF!+#REF!+AM3052+AK3052+#REF!+#REF!+#REF!+AF3052+AD3052+AC3052+AB3052+BL3052+AA3052+Z3052+Y3052+X3052+U3052+T3052+S3052+R3052+Q3052+P3052+O3052+N3052+M3052+L3052+K3052+J3052+I3052+H3052</f>
        <v>#REF!</v>
      </c>
    </row>
    <row r="3053" spans="1:70">
      <c r="A3053" s="7" t="s">
        <v>4761</v>
      </c>
      <c r="B3053" s="7" t="s">
        <v>4762</v>
      </c>
      <c r="C3053" s="7" t="s">
        <v>7</v>
      </c>
      <c r="D3053" s="7" t="s">
        <v>8180</v>
      </c>
      <c r="E3053" s="7" t="s">
        <v>21</v>
      </c>
      <c r="F3053" s="7" t="s">
        <v>8213</v>
      </c>
      <c r="G3053" s="25"/>
      <c r="H3053" s="1"/>
      <c r="I3053" s="5"/>
      <c r="J3053" s="1"/>
      <c r="K3053" s="1"/>
      <c r="L3053" s="5"/>
      <c r="M3053" s="5"/>
      <c r="N3053" s="26"/>
      <c r="O3053" s="1"/>
      <c r="P3053" s="1">
        <f>1000*38.249959</f>
        <v>38249.958999999995</v>
      </c>
      <c r="Q3053" s="1"/>
      <c r="R3053" s="1"/>
      <c r="S3053" s="1"/>
      <c r="T3053" s="1"/>
      <c r="U3053" s="1"/>
      <c r="V3053" s="1"/>
      <c r="W3053" s="1">
        <f>1000*96.8601178464767</f>
        <v>96860.1178464767</v>
      </c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37">
        <f>BQ3053+BP3053+BO3053+BN3053+BM3053+BG3053+BF3053+BC3053+AY3053+AS3053+AM3053+AL3053+AK3053+AF3053+AE3053+AD3053+AC3053+AB3053+BK3053+BL3053+AA3053+Z3053+Y3053+X3053+V3053+U3053+T3053+S3053+R3053+Q3053+P3053+O3053+N3053+M3053+L3053+K3053+J3053+I3053+H3053+G3053+AX3053+W3053</f>
        <v>135110.0768464767</v>
      </c>
    </row>
    <row r="3054" spans="1:70" hidden="1">
      <c r="A3054" s="6" t="s">
        <v>4763</v>
      </c>
      <c r="B3054" s="6" t="s">
        <v>4764</v>
      </c>
      <c r="C3054" s="6" t="s">
        <v>7</v>
      </c>
      <c r="D3054" s="6" t="s">
        <v>18</v>
      </c>
      <c r="E3054" s="6" t="s">
        <v>3449</v>
      </c>
      <c r="F3054" s="6" t="s">
        <v>8213</v>
      </c>
      <c r="G3054" s="6"/>
      <c r="H3054" s="1"/>
      <c r="I3054" s="5"/>
      <c r="J3054" s="5"/>
      <c r="K3054" s="1"/>
      <c r="L3054" s="5"/>
      <c r="M3054" s="5"/>
      <c r="N3054" s="26"/>
      <c r="O3054" s="1"/>
      <c r="P3054" s="1"/>
      <c r="Q3054" s="1"/>
      <c r="R3054" s="1"/>
      <c r="S3054" s="1"/>
      <c r="T3054" s="1"/>
      <c r="U3054" s="1"/>
      <c r="V3054" s="5"/>
      <c r="W3054" s="5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37" t="e">
        <f>BQ3054+BP3054+BO3054+BN3054+BM3054+#REF!+#REF!+BG3054+BF3054+#REF!+BC3054+#REF!+#REF!+AY3054+#REF!+#REF!+#REF!+#REF!+AS3054+#REF!+#REF!+#REF!+#REF!+AM3054+AK3054+#REF!+#REF!+#REF!+AF3054+AD3054+AC3054+AB3054+BL3054+AA3054+Z3054+Y3054+X3054+U3054+T3054+S3054+R3054+Q3054+P3054+O3054+N3054+M3054+L3054+K3054+J3054+I3054+H3054</f>
        <v>#REF!</v>
      </c>
    </row>
    <row r="3055" spans="1:70" hidden="1">
      <c r="A3055" s="6" t="s">
        <v>4765</v>
      </c>
      <c r="B3055" s="6" t="s">
        <v>4766</v>
      </c>
      <c r="C3055" s="6" t="s">
        <v>7</v>
      </c>
      <c r="D3055" s="6" t="s">
        <v>8180</v>
      </c>
      <c r="E3055" s="6" t="s">
        <v>21</v>
      </c>
      <c r="F3055" s="6" t="s">
        <v>8213</v>
      </c>
      <c r="G3055" s="6"/>
      <c r="H3055" s="1"/>
      <c r="I3055" s="5"/>
      <c r="J3055" s="5"/>
      <c r="K3055" s="1"/>
      <c r="L3055" s="5"/>
      <c r="M3055" s="5"/>
      <c r="N3055" s="26"/>
      <c r="O3055" s="1"/>
      <c r="P3055" s="1"/>
      <c r="Q3055" s="1"/>
      <c r="R3055" s="1"/>
      <c r="S3055" s="1"/>
      <c r="T3055" s="1"/>
      <c r="U3055" s="1"/>
      <c r="V3055" s="5"/>
      <c r="W3055" s="5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37" t="e">
        <f>BQ3055+BP3055+BO3055+BN3055+BM3055+#REF!+#REF!+BG3055+BF3055+#REF!+BC3055+#REF!+#REF!+AY3055+#REF!+#REF!+#REF!+#REF!+AS3055+#REF!+#REF!+#REF!+#REF!+AM3055+AK3055+#REF!+#REF!+#REF!+AF3055+AD3055+AC3055+AB3055+BL3055+AA3055+Z3055+Y3055+X3055+U3055+T3055+S3055+R3055+Q3055+P3055+O3055+N3055+M3055+L3055+K3055+J3055+I3055+H3055</f>
        <v>#REF!</v>
      </c>
    </row>
    <row r="3056" spans="1:70" hidden="1">
      <c r="A3056" s="6" t="s">
        <v>4767</v>
      </c>
      <c r="B3056" s="6" t="s">
        <v>4768</v>
      </c>
      <c r="C3056" s="6" t="s">
        <v>7</v>
      </c>
      <c r="D3056" s="6" t="s">
        <v>18</v>
      </c>
      <c r="E3056" s="6" t="s">
        <v>31</v>
      </c>
      <c r="F3056" s="6" t="s">
        <v>8213</v>
      </c>
      <c r="G3056" s="6"/>
      <c r="H3056" s="1"/>
      <c r="I3056" s="5"/>
      <c r="J3056" s="5"/>
      <c r="K3056" s="1"/>
      <c r="L3056" s="5"/>
      <c r="M3056" s="5"/>
      <c r="N3056" s="26"/>
      <c r="O3056" s="1"/>
      <c r="P3056" s="1"/>
      <c r="Q3056" s="1"/>
      <c r="R3056" s="1"/>
      <c r="S3056" s="1"/>
      <c r="T3056" s="1"/>
      <c r="U3056" s="1"/>
      <c r="V3056" s="5"/>
      <c r="W3056" s="5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37" t="e">
        <f>BQ3056+BP3056+BO3056+BN3056+BM3056+#REF!+#REF!+BG3056+BF3056+#REF!+BC3056+#REF!+#REF!+AY3056+#REF!+#REF!+#REF!+#REF!+AS3056+#REF!+#REF!+#REF!+#REF!+AM3056+AK3056+#REF!+#REF!+#REF!+AF3056+AD3056+AC3056+AB3056+BL3056+AA3056+Z3056+Y3056+X3056+U3056+T3056+S3056+R3056+Q3056+P3056+O3056+N3056+M3056+L3056+K3056+J3056+I3056+H3056</f>
        <v>#REF!</v>
      </c>
    </row>
    <row r="3057" spans="1:70" hidden="1">
      <c r="A3057" s="6" t="s">
        <v>4769</v>
      </c>
      <c r="B3057" s="6" t="s">
        <v>4770</v>
      </c>
      <c r="C3057" s="6" t="s">
        <v>7</v>
      </c>
      <c r="D3057" s="6" t="s">
        <v>8180</v>
      </c>
      <c r="E3057" s="6" t="s">
        <v>21</v>
      </c>
      <c r="F3057" s="6" t="s">
        <v>8213</v>
      </c>
      <c r="G3057" s="6"/>
      <c r="H3057" s="1"/>
      <c r="I3057" s="5"/>
      <c r="J3057" s="5"/>
      <c r="K3057" s="1"/>
      <c r="L3057" s="5"/>
      <c r="M3057" s="5"/>
      <c r="N3057" s="26"/>
      <c r="O3057" s="1"/>
      <c r="P3057" s="1"/>
      <c r="Q3057" s="1"/>
      <c r="R3057" s="1"/>
      <c r="S3057" s="1"/>
      <c r="T3057" s="1"/>
      <c r="U3057" s="1"/>
      <c r="V3057" s="5"/>
      <c r="W3057" s="5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37" t="e">
        <f>BQ3057+BP3057+BO3057+BN3057+BM3057+#REF!+#REF!+BG3057+BF3057+#REF!+BC3057+#REF!+#REF!+AY3057+#REF!+#REF!+#REF!+#REF!+AS3057+#REF!+#REF!+#REF!+#REF!+AM3057+AK3057+#REF!+#REF!+#REF!+AF3057+AD3057+AC3057+AB3057+BL3057+AA3057+Z3057+Y3057+X3057+U3057+T3057+S3057+R3057+Q3057+P3057+O3057+N3057+M3057+L3057+K3057+J3057+I3057+H3057</f>
        <v>#REF!</v>
      </c>
    </row>
    <row r="3058" spans="1:70" hidden="1">
      <c r="A3058" s="7" t="s">
        <v>4921</v>
      </c>
      <c r="B3058" s="7" t="s">
        <v>4922</v>
      </c>
      <c r="C3058" s="7" t="s">
        <v>151</v>
      </c>
      <c r="D3058" s="7"/>
      <c r="E3058" s="7" t="s">
        <v>152</v>
      </c>
      <c r="F3058" s="7" t="s">
        <v>8213</v>
      </c>
      <c r="G3058" s="25"/>
      <c r="H3058" s="1"/>
      <c r="I3058" s="5"/>
      <c r="J3058" s="5"/>
      <c r="K3058" s="1"/>
      <c r="L3058" s="5"/>
      <c r="M3058" s="5"/>
      <c r="N3058" s="26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37">
        <f>BQ3058+BP3058+BO3058+BN3058+BM3058+BG3058+BF3058+BC3058+AY3058+AS3058+AM3058+AL3058+AK3058+AF3058+AE3058+AD3058+AC3058+AB3058+++BK3058+BL3058+AA3058+Z3058+Y3058+X3058+V3058+U3058+T3058+S3058+R3058+Q3058+P3058+O3058+N3058+M3058+L3058+K3058+J3058+I3058+H3058+G3058</f>
        <v>0</v>
      </c>
    </row>
    <row r="3059" spans="1:70" hidden="1">
      <c r="A3059" s="6" t="s">
        <v>4923</v>
      </c>
      <c r="B3059" s="6" t="s">
        <v>4924</v>
      </c>
      <c r="C3059" s="6" t="s">
        <v>151</v>
      </c>
      <c r="D3059" s="6"/>
      <c r="E3059" s="6" t="s">
        <v>152</v>
      </c>
      <c r="F3059" s="6" t="s">
        <v>8213</v>
      </c>
      <c r="G3059" s="6"/>
      <c r="H3059" s="1"/>
      <c r="I3059" s="5"/>
      <c r="J3059" s="5"/>
      <c r="K3059" s="1"/>
      <c r="L3059" s="5"/>
      <c r="M3059" s="5"/>
      <c r="N3059" s="26"/>
      <c r="O3059" s="1"/>
      <c r="P3059" s="1"/>
      <c r="Q3059" s="1"/>
      <c r="R3059" s="1"/>
      <c r="S3059" s="1"/>
      <c r="T3059" s="1"/>
      <c r="U3059" s="1"/>
      <c r="V3059" s="5"/>
      <c r="W3059" s="5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37" t="e">
        <f>BQ3059+BP3059+BO3059+BN3059+BM3059+#REF!+#REF!+BG3059+BF3059+#REF!+BC3059+#REF!+#REF!+AY3059+#REF!+#REF!+#REF!+#REF!+AS3059+#REF!+#REF!+#REF!+#REF!+AM3059+AK3059+#REF!+#REF!+#REF!+AF3059+AD3059+AC3059+AB3059+BL3059+AA3059+Z3059+Y3059+X3059+U3059+T3059+S3059+R3059+Q3059+P3059+O3059+N3059+M3059+L3059+K3059+J3059+I3059+H3059</f>
        <v>#REF!</v>
      </c>
    </row>
    <row r="3060" spans="1:70" hidden="1">
      <c r="A3060" s="6" t="s">
        <v>4925</v>
      </c>
      <c r="B3060" s="6" t="s">
        <v>2834</v>
      </c>
      <c r="C3060" s="6" t="s">
        <v>151</v>
      </c>
      <c r="D3060" s="6"/>
      <c r="E3060" s="6" t="s">
        <v>152</v>
      </c>
      <c r="F3060" s="6" t="s">
        <v>8213</v>
      </c>
      <c r="G3060" s="6"/>
      <c r="H3060" s="1"/>
      <c r="I3060" s="5"/>
      <c r="J3060" s="5"/>
      <c r="K3060" s="1"/>
      <c r="L3060" s="5"/>
      <c r="M3060" s="5"/>
      <c r="N3060" s="26"/>
      <c r="O3060" s="1"/>
      <c r="P3060" s="1"/>
      <c r="Q3060" s="1"/>
      <c r="R3060" s="1"/>
      <c r="S3060" s="1"/>
      <c r="T3060" s="1"/>
      <c r="U3060" s="1"/>
      <c r="V3060" s="5"/>
      <c r="W3060" s="5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37" t="e">
        <f>BQ3060+BP3060+BO3060+BN3060+BM3060+#REF!+#REF!+BG3060+BF3060+#REF!+BC3060+#REF!+#REF!+AY3060+#REF!+#REF!+#REF!+#REF!+AS3060+#REF!+#REF!+#REF!+#REF!+AM3060+AK3060+#REF!+#REF!+#REF!+AF3060+AD3060+AC3060+AB3060+BL3060+AA3060+Z3060+Y3060+X3060+U3060+T3060+S3060+R3060+Q3060+P3060+O3060+N3060+M3060+L3060+K3060+J3060+I3060+H3060</f>
        <v>#REF!</v>
      </c>
    </row>
    <row r="3061" spans="1:70" hidden="1">
      <c r="A3061" s="6" t="s">
        <v>4771</v>
      </c>
      <c r="B3061" s="6" t="s">
        <v>4772</v>
      </c>
      <c r="C3061" s="6" t="s">
        <v>7</v>
      </c>
      <c r="D3061" s="6" t="s">
        <v>8180</v>
      </c>
      <c r="E3061" s="6" t="s">
        <v>13</v>
      </c>
      <c r="F3061" s="6" t="s">
        <v>8213</v>
      </c>
      <c r="G3061" s="6"/>
      <c r="H3061" s="1"/>
      <c r="I3061" s="5"/>
      <c r="J3061" s="5"/>
      <c r="K3061" s="1"/>
      <c r="L3061" s="5"/>
      <c r="M3061" s="5"/>
      <c r="N3061" s="26"/>
      <c r="O3061" s="1"/>
      <c r="P3061" s="1"/>
      <c r="Q3061" s="1"/>
      <c r="R3061" s="1"/>
      <c r="S3061" s="1"/>
      <c r="T3061" s="1"/>
      <c r="U3061" s="1"/>
      <c r="V3061" s="5"/>
      <c r="W3061" s="5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37" t="e">
        <f>BQ3061+BP3061+BO3061+BN3061+BM3061+#REF!+#REF!+BG3061+BF3061+#REF!+BC3061+#REF!+#REF!+AY3061+#REF!+#REF!+#REF!+#REF!+AS3061+#REF!+#REF!+#REF!+#REF!+AM3061+AK3061+#REF!+#REF!+#REF!+AF3061+AD3061+AC3061+AB3061+BL3061+AA3061+Z3061+Y3061+X3061+U3061+T3061+S3061+R3061+Q3061+P3061+O3061+N3061+M3061+L3061+K3061+J3061+I3061+H3061</f>
        <v>#REF!</v>
      </c>
    </row>
    <row r="3062" spans="1:70" hidden="1">
      <c r="A3062" s="6" t="s">
        <v>4773</v>
      </c>
      <c r="B3062" s="6" t="s">
        <v>4774</v>
      </c>
      <c r="C3062" s="6" t="s">
        <v>7</v>
      </c>
      <c r="D3062" s="6" t="s">
        <v>18</v>
      </c>
      <c r="E3062" s="6" t="s">
        <v>13</v>
      </c>
      <c r="F3062" s="6" t="s">
        <v>8213</v>
      </c>
      <c r="G3062" s="6"/>
      <c r="H3062" s="1"/>
      <c r="I3062" s="5"/>
      <c r="J3062" s="5"/>
      <c r="K3062" s="1"/>
      <c r="L3062" s="5"/>
      <c r="M3062" s="5"/>
      <c r="N3062" s="26"/>
      <c r="O3062" s="1"/>
      <c r="P3062" s="1"/>
      <c r="Q3062" s="1"/>
      <c r="R3062" s="1"/>
      <c r="S3062" s="1"/>
      <c r="T3062" s="1"/>
      <c r="U3062" s="1"/>
      <c r="V3062" s="5"/>
      <c r="W3062" s="5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37" t="e">
        <f>BQ3062+BP3062+BO3062+BN3062+BM3062+#REF!+#REF!+BG3062+BF3062+#REF!+BC3062+#REF!+#REF!+AY3062+#REF!+#REF!+#REF!+#REF!+AS3062+#REF!+#REF!+#REF!+#REF!+AM3062+AK3062+#REF!+#REF!+#REF!+AF3062+AD3062+AC3062+AB3062+BL3062+AA3062+Z3062+Y3062+X3062+U3062+T3062+S3062+R3062+Q3062+P3062+O3062+N3062+M3062+L3062+K3062+J3062+I3062+H3062</f>
        <v>#REF!</v>
      </c>
    </row>
    <row r="3063" spans="1:70" hidden="1">
      <c r="A3063" s="6" t="s">
        <v>4775</v>
      </c>
      <c r="B3063" s="6" t="s">
        <v>4776</v>
      </c>
      <c r="C3063" s="6" t="s">
        <v>7</v>
      </c>
      <c r="D3063" s="6" t="s">
        <v>18</v>
      </c>
      <c r="E3063" s="6" t="s">
        <v>13</v>
      </c>
      <c r="F3063" s="6" t="s">
        <v>8213</v>
      </c>
      <c r="G3063" s="6"/>
      <c r="H3063" s="1"/>
      <c r="I3063" s="5"/>
      <c r="J3063" s="5"/>
      <c r="K3063" s="1"/>
      <c r="L3063" s="5"/>
      <c r="M3063" s="5"/>
      <c r="N3063" s="26"/>
      <c r="O3063" s="1"/>
      <c r="P3063" s="1"/>
      <c r="Q3063" s="1"/>
      <c r="R3063" s="1"/>
      <c r="S3063" s="1"/>
      <c r="T3063" s="1"/>
      <c r="U3063" s="1"/>
      <c r="V3063" s="5"/>
      <c r="W3063" s="5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37" t="e">
        <f>BQ3063+BP3063+BO3063+BN3063+BM3063+#REF!+#REF!+BG3063+BF3063+#REF!+BC3063+#REF!+#REF!+AY3063+#REF!+#REF!+#REF!+#REF!+AS3063+#REF!+#REF!+#REF!+#REF!+AM3063+AK3063+#REF!+#REF!+#REF!+AF3063+AD3063+AC3063+AB3063+BL3063+AA3063+Z3063+Y3063+X3063+U3063+T3063+S3063+R3063+Q3063+P3063+O3063+N3063+M3063+L3063+K3063+J3063+I3063+H3063</f>
        <v>#REF!</v>
      </c>
    </row>
    <row r="3064" spans="1:70" hidden="1">
      <c r="A3064" s="6" t="s">
        <v>4777</v>
      </c>
      <c r="B3064" s="6" t="s">
        <v>4778</v>
      </c>
      <c r="C3064" s="6" t="s">
        <v>7</v>
      </c>
      <c r="D3064" s="6" t="s">
        <v>67</v>
      </c>
      <c r="E3064" s="6" t="s">
        <v>67</v>
      </c>
      <c r="F3064" s="6" t="s">
        <v>8213</v>
      </c>
      <c r="G3064" s="6"/>
      <c r="H3064" s="1"/>
      <c r="I3064" s="5"/>
      <c r="J3064" s="5"/>
      <c r="K3064" s="1"/>
      <c r="L3064" s="5"/>
      <c r="M3064" s="5"/>
      <c r="N3064" s="26"/>
      <c r="O3064" s="1"/>
      <c r="P3064" s="1"/>
      <c r="Q3064" s="1"/>
      <c r="R3064" s="1"/>
      <c r="S3064" s="1"/>
      <c r="T3064" s="1"/>
      <c r="U3064" s="1"/>
      <c r="V3064" s="5"/>
      <c r="W3064" s="5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37" t="e">
        <f>BQ3064+BP3064+BO3064+BN3064+BM3064+#REF!+#REF!+BG3064+BF3064+#REF!+BC3064+#REF!+#REF!+AY3064+#REF!+#REF!+#REF!+#REF!+AS3064+#REF!+#REF!+#REF!+#REF!+AM3064+AK3064+#REF!+#REF!+#REF!+AF3064+AD3064+AC3064+AB3064+BL3064+AA3064+Z3064+Y3064+X3064+U3064+T3064+S3064+R3064+Q3064+P3064+O3064+N3064+M3064+L3064+K3064+J3064+I3064+H3064</f>
        <v>#REF!</v>
      </c>
    </row>
    <row r="3065" spans="1:70" hidden="1">
      <c r="A3065" s="6" t="s">
        <v>4779</v>
      </c>
      <c r="B3065" s="6" t="s">
        <v>4780</v>
      </c>
      <c r="C3065" s="6" t="s">
        <v>7</v>
      </c>
      <c r="D3065" s="6" t="s">
        <v>18</v>
      </c>
      <c r="E3065" s="6" t="s">
        <v>31</v>
      </c>
      <c r="F3065" s="6" t="s">
        <v>8213</v>
      </c>
      <c r="G3065" s="6"/>
      <c r="H3065" s="1"/>
      <c r="I3065" s="5"/>
      <c r="J3065" s="5"/>
      <c r="K3065" s="1"/>
      <c r="L3065" s="5"/>
      <c r="M3065" s="5"/>
      <c r="N3065" s="26"/>
      <c r="O3065" s="1"/>
      <c r="P3065" s="1"/>
      <c r="Q3065" s="1"/>
      <c r="R3065" s="1"/>
      <c r="S3065" s="1"/>
      <c r="T3065" s="1"/>
      <c r="U3065" s="1"/>
      <c r="V3065" s="5"/>
      <c r="W3065" s="5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37" t="e">
        <f>BQ3065+BP3065+BO3065+BN3065+BM3065+#REF!+#REF!+BG3065+BF3065+#REF!+BC3065+#REF!+#REF!+AY3065+#REF!+#REF!+#REF!+#REF!+AS3065+#REF!+#REF!+#REF!+#REF!+AM3065+AK3065+#REF!+#REF!+#REF!+AF3065+AD3065+AC3065+AB3065+BL3065+AA3065+Z3065+Y3065+X3065+U3065+T3065+S3065+R3065+Q3065+P3065+O3065+N3065+M3065+L3065+K3065+J3065+I3065+H3065</f>
        <v>#REF!</v>
      </c>
    </row>
    <row r="3066" spans="1:70" hidden="1">
      <c r="A3066" s="6" t="s">
        <v>4926</v>
      </c>
      <c r="B3066" s="6" t="s">
        <v>4927</v>
      </c>
      <c r="C3066" s="6" t="s">
        <v>151</v>
      </c>
      <c r="D3066" s="6"/>
      <c r="E3066" s="6" t="s">
        <v>152</v>
      </c>
      <c r="F3066" s="6" t="s">
        <v>8213</v>
      </c>
      <c r="G3066" s="6"/>
      <c r="H3066" s="1"/>
      <c r="I3066" s="5"/>
      <c r="J3066" s="5"/>
      <c r="K3066" s="1"/>
      <c r="L3066" s="5"/>
      <c r="M3066" s="5"/>
      <c r="N3066" s="26"/>
      <c r="O3066" s="1"/>
      <c r="P3066" s="1"/>
      <c r="Q3066" s="1"/>
      <c r="R3066" s="1"/>
      <c r="S3066" s="1"/>
      <c r="T3066" s="1"/>
      <c r="U3066" s="1"/>
      <c r="V3066" s="5"/>
      <c r="W3066" s="5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37" t="e">
        <f>BQ3066+BP3066+BO3066+BN3066+BM3066+#REF!+#REF!+BG3066+BF3066+#REF!+BC3066+#REF!+#REF!+AY3066+#REF!+#REF!+#REF!+#REF!+AS3066+#REF!+#REF!+#REF!+#REF!+AM3066+AK3066+#REF!+#REF!+#REF!+AF3066+AD3066+AC3066+AB3066+BL3066+AA3066+Z3066+Y3066+X3066+U3066+T3066+S3066+R3066+Q3066+P3066+O3066+N3066+M3066+L3066+K3066+J3066+I3066+H3066</f>
        <v>#REF!</v>
      </c>
    </row>
    <row r="3067" spans="1:70" hidden="1">
      <c r="A3067" s="6" t="s">
        <v>4781</v>
      </c>
      <c r="B3067" s="6" t="s">
        <v>4782</v>
      </c>
      <c r="C3067" s="6" t="s">
        <v>7</v>
      </c>
      <c r="D3067" s="6" t="s">
        <v>8180</v>
      </c>
      <c r="E3067" s="6" t="s">
        <v>21</v>
      </c>
      <c r="F3067" s="6" t="s">
        <v>8213</v>
      </c>
      <c r="G3067" s="6"/>
      <c r="H3067" s="1"/>
      <c r="I3067" s="5"/>
      <c r="J3067" s="5"/>
      <c r="K3067" s="1"/>
      <c r="L3067" s="5"/>
      <c r="M3067" s="5"/>
      <c r="N3067" s="26"/>
      <c r="O3067" s="1"/>
      <c r="P3067" s="1"/>
      <c r="Q3067" s="1"/>
      <c r="R3067" s="1"/>
      <c r="S3067" s="1"/>
      <c r="T3067" s="1"/>
      <c r="U3067" s="1"/>
      <c r="V3067" s="5"/>
      <c r="W3067" s="5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37" t="e">
        <f>BQ3067+BP3067+BO3067+BN3067+BM3067+#REF!+#REF!+BG3067+BF3067+#REF!+BC3067+#REF!+#REF!+AY3067+#REF!+#REF!+#REF!+#REF!+AS3067+#REF!+#REF!+#REF!+#REF!+AM3067+AK3067+#REF!+#REF!+#REF!+AF3067+AD3067+AC3067+AB3067+BL3067+AA3067+Z3067+Y3067+X3067+U3067+T3067+S3067+R3067+Q3067+P3067+O3067+N3067+M3067+L3067+K3067+J3067+I3067+H3067</f>
        <v>#REF!</v>
      </c>
    </row>
    <row r="3068" spans="1:70" hidden="1">
      <c r="A3068" s="6" t="s">
        <v>4783</v>
      </c>
      <c r="B3068" s="6" t="s">
        <v>4784</v>
      </c>
      <c r="C3068" s="6" t="s">
        <v>7</v>
      </c>
      <c r="D3068" s="6" t="s">
        <v>18</v>
      </c>
      <c r="E3068" s="6" t="s">
        <v>31</v>
      </c>
      <c r="F3068" s="6" t="s">
        <v>8213</v>
      </c>
      <c r="G3068" s="6"/>
      <c r="H3068" s="1"/>
      <c r="I3068" s="5"/>
      <c r="J3068" s="5"/>
      <c r="K3068" s="1"/>
      <c r="L3068" s="5"/>
      <c r="M3068" s="5"/>
      <c r="N3068" s="26"/>
      <c r="O3068" s="1"/>
      <c r="P3068" s="1"/>
      <c r="Q3068" s="1"/>
      <c r="R3068" s="1"/>
      <c r="S3068" s="1"/>
      <c r="T3068" s="1"/>
      <c r="U3068" s="1"/>
      <c r="V3068" s="5"/>
      <c r="W3068" s="5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37" t="e">
        <f>BQ3068+BP3068+BO3068+BN3068+BM3068+#REF!+#REF!+BG3068+BF3068+#REF!+BC3068+#REF!+#REF!+AY3068+#REF!+#REF!+#REF!+#REF!+AS3068+#REF!+#REF!+#REF!+#REF!+AM3068+AK3068+#REF!+#REF!+#REF!+AF3068+AD3068+AC3068+AB3068+BL3068+AA3068+Z3068+Y3068+X3068+U3068+T3068+S3068+R3068+Q3068+P3068+O3068+N3068+M3068+L3068+K3068+J3068+I3068+H3068</f>
        <v>#REF!</v>
      </c>
    </row>
    <row r="3069" spans="1:70" hidden="1">
      <c r="A3069" s="6" t="s">
        <v>6965</v>
      </c>
      <c r="B3069" s="6" t="s">
        <v>8028</v>
      </c>
      <c r="C3069" s="6" t="s">
        <v>151</v>
      </c>
      <c r="D3069" s="6"/>
      <c r="E3069" s="6" t="s">
        <v>8186</v>
      </c>
      <c r="F3069" s="6" t="s">
        <v>8213</v>
      </c>
      <c r="G3069" s="6"/>
      <c r="H3069" s="1"/>
      <c r="I3069" s="5"/>
      <c r="J3069" s="5"/>
      <c r="K3069" s="1"/>
      <c r="L3069" s="5"/>
      <c r="M3069" s="5"/>
      <c r="N3069" s="26"/>
      <c r="O3069" s="1"/>
      <c r="P3069" s="1"/>
      <c r="Q3069" s="1"/>
      <c r="R3069" s="1"/>
      <c r="S3069" s="1"/>
      <c r="T3069" s="1"/>
      <c r="U3069" s="1"/>
      <c r="V3069" s="5"/>
      <c r="W3069" s="5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37" t="e">
        <f>BQ3069+BP3069+BO3069+BN3069+BM3069+#REF!+#REF!+BG3069+BF3069+#REF!+BC3069+#REF!+#REF!+AY3069+#REF!+#REF!+#REF!+#REF!+AS3069+#REF!+#REF!+#REF!+#REF!+AM3069+AK3069+#REF!+#REF!+#REF!+AF3069+AD3069+AC3069+AB3069+BL3069+AA3069+Z3069+Y3069+X3069+U3069+T3069+S3069+R3069+Q3069+P3069+O3069+N3069+M3069+L3069+K3069+J3069+I3069+H3069</f>
        <v>#REF!</v>
      </c>
    </row>
    <row r="3070" spans="1:70" hidden="1">
      <c r="A3070" s="6" t="s">
        <v>4785</v>
      </c>
      <c r="B3070" s="6" t="s">
        <v>4786</v>
      </c>
      <c r="C3070" s="6" t="s">
        <v>7</v>
      </c>
      <c r="D3070" s="6" t="s">
        <v>67</v>
      </c>
      <c r="E3070" s="6" t="s">
        <v>67</v>
      </c>
      <c r="F3070" s="6" t="s">
        <v>8213</v>
      </c>
      <c r="G3070" s="6"/>
      <c r="H3070" s="1"/>
      <c r="I3070" s="5"/>
      <c r="J3070" s="5"/>
      <c r="K3070" s="1"/>
      <c r="L3070" s="5"/>
      <c r="M3070" s="5"/>
      <c r="N3070" s="26"/>
      <c r="O3070" s="1"/>
      <c r="P3070" s="1"/>
      <c r="Q3070" s="1"/>
      <c r="R3070" s="1"/>
      <c r="S3070" s="1"/>
      <c r="T3070" s="1"/>
      <c r="U3070" s="1"/>
      <c r="V3070" s="5"/>
      <c r="W3070" s="5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37" t="e">
        <f>BQ3070+BP3070+BO3070+BN3070+BM3070+#REF!+#REF!+BG3070+BF3070+#REF!+BC3070+#REF!+#REF!+AY3070+#REF!+#REF!+#REF!+#REF!+AS3070+#REF!+#REF!+#REF!+#REF!+AM3070+AK3070+#REF!+#REF!+#REF!+AF3070+AD3070+AC3070+AB3070+BL3070+AA3070+Z3070+Y3070+X3070+U3070+T3070+S3070+R3070+Q3070+P3070+O3070+N3070+M3070+L3070+K3070+J3070+I3070+H3070</f>
        <v>#REF!</v>
      </c>
    </row>
    <row r="3071" spans="1:70" hidden="1">
      <c r="A3071" s="6" t="s">
        <v>4787</v>
      </c>
      <c r="B3071" s="6" t="s">
        <v>4788</v>
      </c>
      <c r="C3071" s="6" t="s">
        <v>7</v>
      </c>
      <c r="D3071" s="6" t="s">
        <v>67</v>
      </c>
      <c r="E3071" s="6" t="s">
        <v>67</v>
      </c>
      <c r="F3071" s="6" t="s">
        <v>8213</v>
      </c>
      <c r="G3071" s="6"/>
      <c r="H3071" s="1"/>
      <c r="I3071" s="5"/>
      <c r="J3071" s="5"/>
      <c r="K3071" s="1"/>
      <c r="L3071" s="5"/>
      <c r="M3071" s="5"/>
      <c r="N3071" s="26"/>
      <c r="O3071" s="1"/>
      <c r="P3071" s="1"/>
      <c r="Q3071" s="1"/>
      <c r="R3071" s="1"/>
      <c r="S3071" s="1"/>
      <c r="T3071" s="1"/>
      <c r="U3071" s="1"/>
      <c r="V3071" s="5"/>
      <c r="W3071" s="5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37" t="e">
        <f>BQ3071+BP3071+BO3071+BN3071+BM3071+#REF!+#REF!+BG3071+BF3071+#REF!+BC3071+#REF!+#REF!+AY3071+#REF!+#REF!+#REF!+#REF!+AS3071+#REF!+#REF!+#REF!+#REF!+AM3071+AK3071+#REF!+#REF!+#REF!+AF3071+AD3071+AC3071+AB3071+BL3071+AA3071+Z3071+Y3071+X3071+U3071+T3071+S3071+R3071+Q3071+P3071+O3071+N3071+M3071+L3071+K3071+J3071+I3071+H3071</f>
        <v>#REF!</v>
      </c>
    </row>
    <row r="3072" spans="1:70" hidden="1">
      <c r="A3072" s="6" t="s">
        <v>4789</v>
      </c>
      <c r="B3072" s="6" t="s">
        <v>4790</v>
      </c>
      <c r="C3072" s="6" t="s">
        <v>7</v>
      </c>
      <c r="D3072" s="6" t="s">
        <v>67</v>
      </c>
      <c r="E3072" s="6" t="s">
        <v>67</v>
      </c>
      <c r="F3072" s="6" t="s">
        <v>8213</v>
      </c>
      <c r="G3072" s="6"/>
      <c r="H3072" s="1"/>
      <c r="I3072" s="5"/>
      <c r="J3072" s="5"/>
      <c r="K3072" s="1"/>
      <c r="L3072" s="5"/>
      <c r="M3072" s="5"/>
      <c r="N3072" s="26"/>
      <c r="O3072" s="1"/>
      <c r="P3072" s="1"/>
      <c r="Q3072" s="1"/>
      <c r="R3072" s="1"/>
      <c r="S3072" s="1"/>
      <c r="T3072" s="1"/>
      <c r="U3072" s="1"/>
      <c r="V3072" s="5"/>
      <c r="W3072" s="5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37" t="e">
        <f>BQ3072+BP3072+BO3072+BN3072+BM3072+#REF!+#REF!+BG3072+BF3072+#REF!+BC3072+#REF!+#REF!+AY3072+#REF!+#REF!+#REF!+#REF!+AS3072+#REF!+#REF!+#REF!+#REF!+AM3072+AK3072+#REF!+#REF!+#REF!+AF3072+AD3072+AC3072+AB3072+BL3072+AA3072+Z3072+Y3072+X3072+U3072+T3072+S3072+R3072+Q3072+P3072+O3072+N3072+M3072+L3072+K3072+J3072+I3072+H3072</f>
        <v>#REF!</v>
      </c>
    </row>
    <row r="3073" spans="1:70" hidden="1">
      <c r="A3073" s="6" t="s">
        <v>4791</v>
      </c>
      <c r="B3073" s="6" t="s">
        <v>4792</v>
      </c>
      <c r="C3073" s="6" t="s">
        <v>7</v>
      </c>
      <c r="D3073" s="6" t="s">
        <v>67</v>
      </c>
      <c r="E3073" s="6" t="s">
        <v>67</v>
      </c>
      <c r="F3073" s="6" t="s">
        <v>8213</v>
      </c>
      <c r="G3073" s="6"/>
      <c r="H3073" s="1"/>
      <c r="I3073" s="5"/>
      <c r="J3073" s="5"/>
      <c r="K3073" s="1"/>
      <c r="L3073" s="5"/>
      <c r="M3073" s="5"/>
      <c r="N3073" s="26"/>
      <c r="O3073" s="1"/>
      <c r="P3073" s="1"/>
      <c r="Q3073" s="1"/>
      <c r="R3073" s="1"/>
      <c r="S3073" s="1"/>
      <c r="T3073" s="1"/>
      <c r="U3073" s="1"/>
      <c r="V3073" s="5"/>
      <c r="W3073" s="5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37" t="e">
        <f>BQ3073+BP3073+BO3073+BN3073+BM3073+#REF!+#REF!+BG3073+BF3073+#REF!+BC3073+#REF!+#REF!+AY3073+#REF!+#REF!+#REF!+#REF!+AS3073+#REF!+#REF!+#REF!+#REF!+AM3073+AK3073+#REF!+#REF!+#REF!+AF3073+AD3073+AC3073+AB3073+BL3073+AA3073+Z3073+Y3073+X3073+U3073+T3073+S3073+R3073+Q3073+P3073+O3073+N3073+M3073+L3073+K3073+J3073+I3073+H3073</f>
        <v>#REF!</v>
      </c>
    </row>
    <row r="3074" spans="1:70" hidden="1">
      <c r="A3074" s="6" t="s">
        <v>4793</v>
      </c>
      <c r="B3074" s="6" t="s">
        <v>4794</v>
      </c>
      <c r="C3074" s="6" t="s">
        <v>7</v>
      </c>
      <c r="D3074" s="6" t="s">
        <v>67</v>
      </c>
      <c r="E3074" s="6" t="s">
        <v>67</v>
      </c>
      <c r="F3074" s="6" t="s">
        <v>8213</v>
      </c>
      <c r="G3074" s="6"/>
      <c r="H3074" s="1"/>
      <c r="I3074" s="5"/>
      <c r="J3074" s="5"/>
      <c r="K3074" s="1"/>
      <c r="L3074" s="5"/>
      <c r="M3074" s="5"/>
      <c r="N3074" s="26"/>
      <c r="O3074" s="1"/>
      <c r="P3074" s="1"/>
      <c r="Q3074" s="1"/>
      <c r="R3074" s="1"/>
      <c r="S3074" s="1"/>
      <c r="T3074" s="1"/>
      <c r="U3074" s="1"/>
      <c r="V3074" s="5"/>
      <c r="W3074" s="5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37" t="e">
        <f>BQ3074+BP3074+BO3074+BN3074+BM3074+#REF!+#REF!+BG3074+BF3074+#REF!+BC3074+#REF!+#REF!+AY3074+#REF!+#REF!+#REF!+#REF!+AS3074+#REF!+#REF!+#REF!+#REF!+AM3074+AK3074+#REF!+#REF!+#REF!+AF3074+AD3074+AC3074+AB3074+BL3074+AA3074+Z3074+Y3074+X3074+U3074+T3074+S3074+R3074+Q3074+P3074+O3074+N3074+M3074+L3074+K3074+J3074+I3074+H3074</f>
        <v>#REF!</v>
      </c>
    </row>
    <row r="3075" spans="1:70" hidden="1">
      <c r="A3075" s="6" t="s">
        <v>4928</v>
      </c>
      <c r="B3075" s="6" t="s">
        <v>4871</v>
      </c>
      <c r="C3075" s="6" t="s">
        <v>151</v>
      </c>
      <c r="D3075" s="6"/>
      <c r="E3075" s="6" t="s">
        <v>152</v>
      </c>
      <c r="F3075" s="6" t="s">
        <v>8213</v>
      </c>
      <c r="G3075" s="6"/>
      <c r="H3075" s="1"/>
      <c r="I3075" s="5"/>
      <c r="J3075" s="5"/>
      <c r="K3075" s="1"/>
      <c r="L3075" s="5"/>
      <c r="M3075" s="5"/>
      <c r="N3075" s="26"/>
      <c r="O3075" s="1"/>
      <c r="P3075" s="1"/>
      <c r="Q3075" s="1"/>
      <c r="R3075" s="1"/>
      <c r="S3075" s="1"/>
      <c r="T3075" s="1"/>
      <c r="U3075" s="1"/>
      <c r="V3075" s="5"/>
      <c r="W3075" s="5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37" t="e">
        <f>BQ3075+BP3075+BO3075+BN3075+BM3075+#REF!+#REF!+BG3075+BF3075+#REF!+BC3075+#REF!+#REF!+AY3075+#REF!+#REF!+#REF!+#REF!+AS3075+#REF!+#REF!+#REF!+#REF!+AM3075+AK3075+#REF!+#REF!+#REF!+AF3075+AD3075+AC3075+AB3075+BL3075+AA3075+Z3075+Y3075+X3075+U3075+T3075+S3075+R3075+Q3075+P3075+O3075+N3075+M3075+L3075+K3075+J3075+I3075+H3075</f>
        <v>#REF!</v>
      </c>
    </row>
    <row r="3076" spans="1:70" hidden="1">
      <c r="A3076" s="6" t="s">
        <v>4795</v>
      </c>
      <c r="B3076" s="6" t="s">
        <v>4796</v>
      </c>
      <c r="C3076" s="6" t="s">
        <v>7</v>
      </c>
      <c r="D3076" s="6" t="s">
        <v>8180</v>
      </c>
      <c r="E3076" s="6" t="s">
        <v>21</v>
      </c>
      <c r="F3076" s="6" t="s">
        <v>8213</v>
      </c>
      <c r="G3076" s="6"/>
      <c r="H3076" s="1"/>
      <c r="I3076" s="5"/>
      <c r="J3076" s="5"/>
      <c r="K3076" s="1"/>
      <c r="L3076" s="1"/>
      <c r="M3076" s="5"/>
      <c r="N3076" s="26"/>
      <c r="O3076" s="1"/>
      <c r="P3076" s="1"/>
      <c r="Q3076" s="1"/>
      <c r="R3076" s="1"/>
      <c r="S3076" s="1"/>
      <c r="T3076" s="1"/>
      <c r="U3076" s="1"/>
      <c r="V3076" s="5"/>
      <c r="W3076" s="5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37" t="e">
        <f>BQ3076+BP3076+BO3076+BN3076+BM3076+#REF!+#REF!+BG3076+BF3076+#REF!+BC3076+#REF!+#REF!+AY3076+#REF!+#REF!+#REF!+#REF!+AS3076+#REF!+#REF!+#REF!+#REF!+AM3076+AK3076+#REF!+#REF!+#REF!+AF3076+AD3076+AC3076+AB3076+BL3076+AA3076+Z3076+Y3076+X3076+U3076+T3076+S3076+R3076+Q3076+P3076+O3076+N3076+M3076+L3076+K3076+J3076+I3076+H3076</f>
        <v>#REF!</v>
      </c>
    </row>
    <row r="3077" spans="1:70" hidden="1">
      <c r="A3077" s="6" t="s">
        <v>4929</v>
      </c>
      <c r="B3077" s="6" t="s">
        <v>4930</v>
      </c>
      <c r="C3077" s="6" t="s">
        <v>151</v>
      </c>
      <c r="D3077" s="6"/>
      <c r="E3077" s="6" t="s">
        <v>152</v>
      </c>
      <c r="F3077" s="6" t="s">
        <v>8213</v>
      </c>
      <c r="G3077" s="6"/>
      <c r="H3077" s="1"/>
      <c r="I3077" s="5"/>
      <c r="J3077" s="5"/>
      <c r="K3077" s="1"/>
      <c r="L3077" s="5"/>
      <c r="M3077" s="5"/>
      <c r="N3077" s="26"/>
      <c r="O3077" s="1"/>
      <c r="P3077" s="1"/>
      <c r="Q3077" s="1"/>
      <c r="R3077" s="1"/>
      <c r="S3077" s="1"/>
      <c r="T3077" s="1"/>
      <c r="U3077" s="1"/>
      <c r="V3077" s="5"/>
      <c r="W3077" s="5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37" t="e">
        <f>BQ3077+BP3077+BO3077+BN3077+BM3077+#REF!+#REF!+BG3077+BF3077+#REF!+BC3077+#REF!+#REF!+AY3077+#REF!+#REF!+#REF!+#REF!+AS3077+#REF!+#REF!+#REF!+#REF!+AM3077+AK3077+#REF!+#REF!+#REF!+AF3077+AD3077+AC3077+AB3077+BL3077+AA3077+Z3077+Y3077+X3077+U3077+T3077+S3077+R3077+Q3077+P3077+O3077+N3077+M3077+L3077+K3077+J3077+I3077+H3077</f>
        <v>#REF!</v>
      </c>
    </row>
    <row r="3078" spans="1:70" hidden="1">
      <c r="A3078" s="6" t="s">
        <v>4931</v>
      </c>
      <c r="B3078" s="6" t="s">
        <v>4932</v>
      </c>
      <c r="C3078" s="6" t="s">
        <v>151</v>
      </c>
      <c r="D3078" s="6"/>
      <c r="E3078" s="6" t="s">
        <v>152</v>
      </c>
      <c r="F3078" s="6" t="s">
        <v>8213</v>
      </c>
      <c r="G3078" s="6"/>
      <c r="H3078" s="1"/>
      <c r="I3078" s="5"/>
      <c r="J3078" s="5"/>
      <c r="K3078" s="1"/>
      <c r="L3078" s="5"/>
      <c r="M3078" s="5"/>
      <c r="N3078" s="26"/>
      <c r="O3078" s="1"/>
      <c r="P3078" s="1"/>
      <c r="Q3078" s="1"/>
      <c r="R3078" s="1"/>
      <c r="S3078" s="1"/>
      <c r="T3078" s="1"/>
      <c r="U3078" s="1"/>
      <c r="V3078" s="5"/>
      <c r="W3078" s="5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37" t="e">
        <f>BQ3078+BP3078+BO3078+BN3078+BM3078+#REF!+#REF!+BG3078+BF3078+#REF!+BC3078+#REF!+#REF!+AY3078+#REF!+#REF!+#REF!+#REF!+AS3078+#REF!+#REF!+#REF!+#REF!+AM3078+AK3078+#REF!+#REF!+#REF!+AF3078+AD3078+AC3078+AB3078+BL3078+AA3078+Z3078+Y3078+X3078+U3078+T3078+S3078+R3078+Q3078+P3078+O3078+N3078+M3078+L3078+K3078+J3078+I3078+H3078</f>
        <v>#REF!</v>
      </c>
    </row>
    <row r="3079" spans="1:70" hidden="1">
      <c r="A3079" s="6" t="s">
        <v>4933</v>
      </c>
      <c r="B3079" s="6" t="s">
        <v>4934</v>
      </c>
      <c r="C3079" s="6" t="s">
        <v>151</v>
      </c>
      <c r="D3079" s="6"/>
      <c r="E3079" s="6" t="s">
        <v>152</v>
      </c>
      <c r="F3079" s="6" t="s">
        <v>8213</v>
      </c>
      <c r="G3079" s="6"/>
      <c r="H3079" s="1"/>
      <c r="I3079" s="5"/>
      <c r="J3079" s="5"/>
      <c r="K3079" s="1"/>
      <c r="L3079" s="5"/>
      <c r="M3079" s="5"/>
      <c r="N3079" s="26"/>
      <c r="O3079" s="1"/>
      <c r="P3079" s="1"/>
      <c r="Q3079" s="1"/>
      <c r="R3079" s="1"/>
      <c r="S3079" s="1"/>
      <c r="T3079" s="1"/>
      <c r="U3079" s="1"/>
      <c r="V3079" s="5"/>
      <c r="W3079" s="5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37" t="e">
        <f>BQ3079+BP3079+BO3079+BN3079+BM3079+#REF!+#REF!+BG3079+BF3079+#REF!+BC3079+#REF!+#REF!+AY3079+#REF!+#REF!+#REF!+#REF!+AS3079+#REF!+#REF!+#REF!+#REF!+AM3079+AK3079+#REF!+#REF!+#REF!+AF3079+AD3079+AC3079+AB3079+BL3079+AA3079+Z3079+Y3079+X3079+U3079+T3079+S3079+R3079+Q3079+P3079+O3079+N3079+M3079+L3079+K3079+J3079+I3079+H3079</f>
        <v>#REF!</v>
      </c>
    </row>
    <row r="3080" spans="1:70" hidden="1">
      <c r="A3080" s="7" t="s">
        <v>4935</v>
      </c>
      <c r="B3080" s="7" t="s">
        <v>4936</v>
      </c>
      <c r="C3080" s="7" t="s">
        <v>151</v>
      </c>
      <c r="D3080" s="7"/>
      <c r="E3080" s="7" t="s">
        <v>152</v>
      </c>
      <c r="F3080" s="7" t="s">
        <v>8213</v>
      </c>
      <c r="G3080" s="25"/>
      <c r="H3080" s="1"/>
      <c r="I3080" s="5"/>
      <c r="J3080" s="5"/>
      <c r="K3080" s="1"/>
      <c r="L3080" s="5"/>
      <c r="M3080" s="5"/>
      <c r="N3080" s="26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37">
        <f>BQ3080+BP3080+BO3080+BN3080+BM3080+BG3080+BF3080+BC3080+AY3080+AS3080+AM3080+AL3080+AK3080+AF3080+AE3080+AD3080+AC3080+AB3080+++BK3080+BL3080+AA3080+Z3080+Y3080+X3080+V3080+U3080+T3080+S3080+R3080+Q3080+P3080+O3080+N3080+M3080+L3080+K3080+J3080+I3080+H3080+G3080</f>
        <v>0</v>
      </c>
    </row>
    <row r="3081" spans="1:70" hidden="1">
      <c r="A3081" s="6" t="s">
        <v>4937</v>
      </c>
      <c r="B3081" s="6" t="s">
        <v>4938</v>
      </c>
      <c r="C3081" s="6" t="s">
        <v>151</v>
      </c>
      <c r="D3081" s="6"/>
      <c r="E3081" s="6" t="s">
        <v>152</v>
      </c>
      <c r="F3081" s="6" t="s">
        <v>8213</v>
      </c>
      <c r="G3081" s="6"/>
      <c r="H3081" s="1"/>
      <c r="I3081" s="5"/>
      <c r="J3081" s="5"/>
      <c r="K3081" s="1"/>
      <c r="L3081" s="5"/>
      <c r="M3081" s="5"/>
      <c r="N3081" s="26"/>
      <c r="O3081" s="1"/>
      <c r="P3081" s="1"/>
      <c r="Q3081" s="1"/>
      <c r="R3081" s="1"/>
      <c r="S3081" s="1"/>
      <c r="T3081" s="1"/>
      <c r="U3081" s="1"/>
      <c r="V3081" s="5"/>
      <c r="W3081" s="5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37" t="e">
        <f>BQ3081+BP3081+BO3081+BN3081+BM3081+#REF!+#REF!+BG3081+BF3081+#REF!+BC3081+#REF!+#REF!+AY3081+#REF!+#REF!+#REF!+#REF!+AS3081+#REF!+#REF!+#REF!+#REF!+AM3081+AK3081+#REF!+#REF!+#REF!+AF3081+AD3081+AC3081+AB3081+BL3081+AA3081+Z3081+Y3081+X3081+U3081+T3081+S3081+R3081+Q3081+P3081+O3081+N3081+M3081+L3081+K3081+J3081+I3081+H3081</f>
        <v>#REF!</v>
      </c>
    </row>
    <row r="3082" spans="1:70" hidden="1">
      <c r="A3082" s="6" t="s">
        <v>4939</v>
      </c>
      <c r="B3082" s="6" t="s">
        <v>4940</v>
      </c>
      <c r="C3082" s="6" t="s">
        <v>151</v>
      </c>
      <c r="D3082" s="6"/>
      <c r="E3082" s="6" t="s">
        <v>152</v>
      </c>
      <c r="F3082" s="6" t="s">
        <v>8213</v>
      </c>
      <c r="G3082" s="6"/>
      <c r="H3082" s="1"/>
      <c r="I3082" s="5"/>
      <c r="J3082" s="5"/>
      <c r="K3082" s="1"/>
      <c r="L3082" s="5"/>
      <c r="M3082" s="5"/>
      <c r="N3082" s="26"/>
      <c r="O3082" s="1"/>
      <c r="P3082" s="1"/>
      <c r="Q3082" s="1"/>
      <c r="R3082" s="1"/>
      <c r="S3082" s="1"/>
      <c r="T3082" s="1"/>
      <c r="U3082" s="1"/>
      <c r="V3082" s="5"/>
      <c r="W3082" s="5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37" t="e">
        <f>BQ3082+BP3082+BO3082+BN3082+BM3082+#REF!+#REF!+BG3082+BF3082+#REF!+BC3082+#REF!+#REF!+AY3082+#REF!+#REF!+#REF!+#REF!+AS3082+#REF!+#REF!+#REF!+#REF!+AM3082+AK3082+#REF!+#REF!+#REF!+AF3082+AD3082+AC3082+AB3082+BL3082+AA3082+Z3082+Y3082+X3082+U3082+T3082+S3082+R3082+Q3082+P3082+O3082+N3082+M3082+L3082+K3082+J3082+I3082+H3082</f>
        <v>#REF!</v>
      </c>
    </row>
    <row r="3083" spans="1:70" hidden="1">
      <c r="A3083" s="6" t="s">
        <v>4797</v>
      </c>
      <c r="B3083" s="6" t="s">
        <v>4798</v>
      </c>
      <c r="C3083" s="6" t="s">
        <v>7</v>
      </c>
      <c r="D3083" s="6" t="s">
        <v>18</v>
      </c>
      <c r="E3083" s="6" t="s">
        <v>13</v>
      </c>
      <c r="F3083" s="6" t="s">
        <v>8213</v>
      </c>
      <c r="G3083" s="6"/>
      <c r="H3083" s="1"/>
      <c r="I3083" s="5"/>
      <c r="J3083" s="5"/>
      <c r="K3083" s="1"/>
      <c r="L3083" s="5"/>
      <c r="M3083" s="5"/>
      <c r="N3083" s="26"/>
      <c r="O3083" s="1"/>
      <c r="P3083" s="1"/>
      <c r="Q3083" s="1"/>
      <c r="R3083" s="1"/>
      <c r="S3083" s="1"/>
      <c r="T3083" s="1"/>
      <c r="U3083" s="1"/>
      <c r="V3083" s="5"/>
      <c r="W3083" s="5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37" t="e">
        <f>BQ3083+BP3083+BO3083+BN3083+BM3083+#REF!+#REF!+BG3083+BF3083+#REF!+BC3083+#REF!+#REF!+AY3083+#REF!+#REF!+#REF!+#REF!+AS3083+#REF!+#REF!+#REF!+#REF!+AM3083+AK3083+#REF!+#REF!+#REF!+AF3083+AD3083+AC3083+AB3083+BL3083+AA3083+Z3083+Y3083+X3083+U3083+T3083+S3083+R3083+Q3083+P3083+O3083+N3083+M3083+L3083+K3083+J3083+I3083+H3083</f>
        <v>#REF!</v>
      </c>
    </row>
    <row r="3084" spans="1:70" hidden="1">
      <c r="A3084" s="6" t="s">
        <v>7252</v>
      </c>
      <c r="B3084" s="6" t="s">
        <v>7477</v>
      </c>
      <c r="C3084" s="6" t="s">
        <v>7</v>
      </c>
      <c r="D3084" s="6" t="s">
        <v>18</v>
      </c>
      <c r="E3084" s="6" t="s">
        <v>13</v>
      </c>
      <c r="F3084" s="6" t="s">
        <v>8213</v>
      </c>
      <c r="G3084" s="6"/>
      <c r="H3084" s="1"/>
      <c r="I3084" s="5"/>
      <c r="J3084" s="5"/>
      <c r="K3084" s="1"/>
      <c r="L3084" s="5"/>
      <c r="M3084" s="5"/>
      <c r="N3084" s="26"/>
      <c r="O3084" s="1"/>
      <c r="P3084" s="1"/>
      <c r="Q3084" s="1"/>
      <c r="R3084" s="1"/>
      <c r="S3084" s="1"/>
      <c r="T3084" s="1"/>
      <c r="U3084" s="1"/>
      <c r="V3084" s="5"/>
      <c r="W3084" s="5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37" t="e">
        <f>BQ3084+BP3084+BO3084+BN3084+BM3084+#REF!+#REF!+BG3084+BF3084+#REF!+BC3084+#REF!+#REF!+AY3084+#REF!+#REF!+#REF!+#REF!+AS3084+#REF!+#REF!+#REF!+#REF!+AM3084+AK3084+#REF!+#REF!+#REF!+AF3084+AD3084+AC3084+AB3084+BL3084+AA3084+Z3084+Y3084+X3084+U3084+T3084+S3084+R3084+Q3084+P3084+O3084+N3084+M3084+L3084+K3084+J3084+I3084+H3084</f>
        <v>#REF!</v>
      </c>
    </row>
    <row r="3085" spans="1:70">
      <c r="A3085" s="7" t="s">
        <v>4799</v>
      </c>
      <c r="B3085" s="7" t="s">
        <v>4800</v>
      </c>
      <c r="C3085" s="7" t="s">
        <v>7</v>
      </c>
      <c r="D3085" s="7" t="s">
        <v>8180</v>
      </c>
      <c r="E3085" s="7" t="s">
        <v>21</v>
      </c>
      <c r="F3085" s="7" t="s">
        <v>8213</v>
      </c>
      <c r="G3085" s="25"/>
      <c r="H3085" s="1"/>
      <c r="I3085" s="5"/>
      <c r="J3085" s="1"/>
      <c r="K3085" s="1"/>
      <c r="L3085" s="5"/>
      <c r="M3085" s="5"/>
      <c r="N3085" s="26"/>
      <c r="O3085" s="1"/>
      <c r="P3085" s="1">
        <f>1000*40.50965</f>
        <v>40509.65</v>
      </c>
      <c r="Q3085" s="1"/>
      <c r="R3085" s="1"/>
      <c r="S3085" s="1"/>
      <c r="T3085" s="1"/>
      <c r="U3085" s="1">
        <v>1000</v>
      </c>
      <c r="V3085" s="1"/>
      <c r="W3085" s="1">
        <f>1000*88.7884413592703</f>
        <v>88788.441359270291</v>
      </c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>
        <f>1000*348.326</f>
        <v>348326</v>
      </c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37">
        <f>BQ3085+BP3085+BO3085+BN3085+BM3085+BG3085+BF3085+BC3085+AY3085+AS3085+AM3085+AL3085+AK3085+AF3085+AE3085+AD3085+AC3085+AB3085+BK3085+BL3085+AA3085+Z3085+Y3085+X3085+V3085+U3085+T3085+S3085+R3085+Q3085+P3085+O3085+N3085+M3085+L3085+K3085+J3085+I3085+H3085+G3085+AX3085+W3085</f>
        <v>478624.09135927033</v>
      </c>
    </row>
    <row r="3086" spans="1:70" hidden="1">
      <c r="A3086" s="7" t="s">
        <v>4801</v>
      </c>
      <c r="B3086" s="7" t="s">
        <v>4802</v>
      </c>
      <c r="C3086" s="7" t="s">
        <v>7</v>
      </c>
      <c r="D3086" s="7" t="s">
        <v>8180</v>
      </c>
      <c r="E3086" s="7" t="s">
        <v>21</v>
      </c>
      <c r="F3086" s="7" t="s">
        <v>8213</v>
      </c>
      <c r="G3086" s="25"/>
      <c r="H3086" s="1"/>
      <c r="I3086" s="1"/>
      <c r="J3086" s="5"/>
      <c r="K3086" s="1"/>
      <c r="L3086" s="5"/>
      <c r="M3086" s="1"/>
      <c r="N3086" s="26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37">
        <f t="shared" ref="BR3086" si="46">BQ3086+BP3086+BO3086+BN3086+BM3086+BG3086+BF3086+BC3086+AY3086+AS3086+AM3086+AL3086+AK3086+AF3086+AE3086+AD3086+AC3086+AB3086+++BK3086+BL3086+AA3086+Z3086+Y3086+X3086+V3086+U3086+T3086+S3086+R3086+Q3086+P3086+O3086+N3086+M3086+L3086+K3086+J3086+I3086+H3086+G3086</f>
        <v>0</v>
      </c>
    </row>
    <row r="3087" spans="1:70" hidden="1">
      <c r="A3087" s="6" t="s">
        <v>4803</v>
      </c>
      <c r="B3087" s="6" t="s">
        <v>4804</v>
      </c>
      <c r="C3087" s="6" t="s">
        <v>7</v>
      </c>
      <c r="D3087" s="6" t="s">
        <v>18</v>
      </c>
      <c r="E3087" s="6" t="s">
        <v>31</v>
      </c>
      <c r="F3087" s="6" t="s">
        <v>8213</v>
      </c>
      <c r="G3087" s="6"/>
      <c r="H3087" s="1"/>
      <c r="I3087" s="5"/>
      <c r="J3087" s="5"/>
      <c r="K3087" s="1"/>
      <c r="L3087" s="5"/>
      <c r="M3087" s="5"/>
      <c r="N3087" s="26"/>
      <c r="O3087" s="1"/>
      <c r="P3087" s="1"/>
      <c r="Q3087" s="1"/>
      <c r="R3087" s="1"/>
      <c r="S3087" s="1"/>
      <c r="T3087" s="1"/>
      <c r="U3087" s="1"/>
      <c r="V3087" s="5"/>
      <c r="W3087" s="5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37" t="e">
        <f>BQ3087+BP3087+BO3087+BN3087+BM3087+#REF!+#REF!+BG3087+BF3087+#REF!+BC3087+#REF!+#REF!+AY3087+#REF!+#REF!+#REF!+#REF!+AS3087+#REF!+#REF!+#REF!+#REF!+AM3087+AK3087+#REF!+#REF!+#REF!+AF3087+AD3087+AC3087+AB3087+BL3087+AA3087+Z3087+Y3087+X3087+U3087+T3087+S3087+R3087+Q3087+P3087+O3087+N3087+M3087+L3087+K3087+J3087+I3087+H3087</f>
        <v>#REF!</v>
      </c>
    </row>
    <row r="3088" spans="1:70">
      <c r="A3088" s="6" t="s">
        <v>4805</v>
      </c>
      <c r="B3088" s="6" t="s">
        <v>4806</v>
      </c>
      <c r="C3088" s="6" t="s">
        <v>7</v>
      </c>
      <c r="D3088" s="6" t="s">
        <v>8180</v>
      </c>
      <c r="E3088" s="6" t="s">
        <v>21</v>
      </c>
      <c r="F3088" s="6" t="s">
        <v>8213</v>
      </c>
      <c r="G3088" s="6"/>
      <c r="H3088" s="1"/>
      <c r="I3088" s="5"/>
      <c r="J3088" s="5"/>
      <c r="K3088" s="1"/>
      <c r="L3088" s="5"/>
      <c r="M3088" s="5"/>
      <c r="N3088" s="26"/>
      <c r="O3088" s="1"/>
      <c r="P3088" s="1"/>
      <c r="Q3088" s="1"/>
      <c r="R3088" s="1"/>
      <c r="S3088" s="1"/>
      <c r="T3088" s="1"/>
      <c r="U3088" s="1">
        <v>1000</v>
      </c>
      <c r="V3088" s="5"/>
      <c r="W3088" s="5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37">
        <f>BQ3088+BP3088+BO3088+BN3088+BM3088+BG3088+BF3088+BC3088+AY3088+AS3088+AM3088+AL3088+AK3088+AF3088+AE3088+AD3088+AC3088+AB3088+BK3088+BL3088+AA3088+Z3088+Y3088+X3088+V3088+U3088+T3088+S3088+R3088+Q3088+P3088+O3088+N3088+M3088+L3088+K3088+J3088+I3088+H3088+G3088+AX3088+W3088</f>
        <v>1000</v>
      </c>
    </row>
    <row r="3089" spans="1:70" hidden="1">
      <c r="A3089" s="6" t="s">
        <v>4807</v>
      </c>
      <c r="B3089" s="6" t="s">
        <v>4808</v>
      </c>
      <c r="C3089" s="6" t="s">
        <v>7</v>
      </c>
      <c r="D3089" s="6" t="s">
        <v>18</v>
      </c>
      <c r="E3089" s="6" t="s">
        <v>3449</v>
      </c>
      <c r="F3089" s="6" t="s">
        <v>8213</v>
      </c>
      <c r="G3089" s="6"/>
      <c r="H3089" s="1"/>
      <c r="I3089" s="5"/>
      <c r="J3089" s="5"/>
      <c r="K3089" s="1"/>
      <c r="L3089" s="5"/>
      <c r="M3089" s="5"/>
      <c r="N3089" s="26"/>
      <c r="O3089" s="1"/>
      <c r="P3089" s="1"/>
      <c r="Q3089" s="1"/>
      <c r="R3089" s="1"/>
      <c r="S3089" s="1"/>
      <c r="T3089" s="1"/>
      <c r="U3089" s="1"/>
      <c r="V3089" s="5"/>
      <c r="W3089" s="5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37" t="e">
        <f>BQ3089+BP3089+BO3089+BN3089+BM3089+#REF!+#REF!+BG3089+BF3089+#REF!+BC3089+#REF!+#REF!+AY3089+#REF!+#REF!+#REF!+#REF!+AS3089+#REF!+#REF!+#REF!+#REF!+AM3089+AK3089+#REF!+#REF!+#REF!+AF3089+AD3089+AC3089+AB3089+BL3089+AA3089+Z3089+Y3089+X3089+U3089+T3089+S3089+R3089+Q3089+P3089+O3089+N3089+M3089+L3089+K3089+J3089+I3089+H3089</f>
        <v>#REF!</v>
      </c>
    </row>
    <row r="3090" spans="1:70" hidden="1">
      <c r="A3090" s="6" t="s">
        <v>4809</v>
      </c>
      <c r="B3090" s="6" t="s">
        <v>4810</v>
      </c>
      <c r="C3090" s="6" t="s">
        <v>7</v>
      </c>
      <c r="D3090" s="6" t="s">
        <v>18</v>
      </c>
      <c r="E3090" s="6" t="s">
        <v>31</v>
      </c>
      <c r="F3090" s="6" t="s">
        <v>8213</v>
      </c>
      <c r="G3090" s="6"/>
      <c r="H3090" s="1"/>
      <c r="I3090" s="5"/>
      <c r="J3090" s="5"/>
      <c r="K3090" s="1"/>
      <c r="L3090" s="5"/>
      <c r="M3090" s="5"/>
      <c r="N3090" s="26"/>
      <c r="O3090" s="1"/>
      <c r="P3090" s="1"/>
      <c r="Q3090" s="1"/>
      <c r="R3090" s="1"/>
      <c r="S3090" s="1"/>
      <c r="T3090" s="1"/>
      <c r="U3090" s="1"/>
      <c r="V3090" s="5"/>
      <c r="W3090" s="5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37" t="e">
        <f>BQ3090+BP3090+BO3090+BN3090+BM3090+#REF!+#REF!+BG3090+BF3090+#REF!+BC3090+#REF!+#REF!+AY3090+#REF!+#REF!+#REF!+#REF!+AS3090+#REF!+#REF!+#REF!+#REF!+AM3090+AK3090+#REF!+#REF!+#REF!+AF3090+AD3090+AC3090+AB3090+BL3090+AA3090+Z3090+Y3090+X3090+U3090+T3090+S3090+R3090+Q3090+P3090+O3090+N3090+M3090+L3090+K3090+J3090+I3090+H3090</f>
        <v>#REF!</v>
      </c>
    </row>
    <row r="3091" spans="1:70" hidden="1">
      <c r="A3091" s="6" t="s">
        <v>4941</v>
      </c>
      <c r="B3091" s="6" t="s">
        <v>4942</v>
      </c>
      <c r="C3091" s="6" t="s">
        <v>151</v>
      </c>
      <c r="D3091" s="6"/>
      <c r="E3091" s="6" t="s">
        <v>152</v>
      </c>
      <c r="F3091" s="6" t="s">
        <v>8213</v>
      </c>
      <c r="G3091" s="6"/>
      <c r="H3091" s="1"/>
      <c r="I3091" s="5"/>
      <c r="J3091" s="5"/>
      <c r="K3091" s="1"/>
      <c r="L3091" s="5"/>
      <c r="M3091" s="5"/>
      <c r="N3091" s="26"/>
      <c r="O3091" s="1"/>
      <c r="P3091" s="1"/>
      <c r="Q3091" s="1"/>
      <c r="R3091" s="1"/>
      <c r="S3091" s="1"/>
      <c r="T3091" s="1"/>
      <c r="U3091" s="1"/>
      <c r="V3091" s="5"/>
      <c r="W3091" s="5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37" t="e">
        <f>BQ3091+BP3091+BO3091+BN3091+BM3091+#REF!+#REF!+BG3091+BF3091+#REF!+BC3091+#REF!+#REF!+AY3091+#REF!+#REF!+#REF!+#REF!+AS3091+#REF!+#REF!+#REF!+#REF!+AM3091+AK3091+#REF!+#REF!+#REF!+AF3091+AD3091+AC3091+AB3091+BL3091+AA3091+Z3091+Y3091+X3091+U3091+T3091+S3091+R3091+Q3091+P3091+O3091+N3091+M3091+L3091+K3091+J3091+I3091+H3091</f>
        <v>#REF!</v>
      </c>
    </row>
    <row r="3092" spans="1:70" hidden="1">
      <c r="A3092" s="7" t="s">
        <v>4943</v>
      </c>
      <c r="B3092" s="7" t="s">
        <v>4944</v>
      </c>
      <c r="C3092" s="7" t="s">
        <v>151</v>
      </c>
      <c r="D3092" s="7"/>
      <c r="E3092" s="7" t="s">
        <v>152</v>
      </c>
      <c r="F3092" s="7" t="s">
        <v>8213</v>
      </c>
      <c r="G3092" s="25"/>
      <c r="H3092" s="1"/>
      <c r="I3092" s="5"/>
      <c r="J3092" s="5"/>
      <c r="K3092" s="1"/>
      <c r="L3092" s="5"/>
      <c r="M3092" s="5"/>
      <c r="N3092" s="26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37">
        <f>BQ3092+BP3092+BO3092+BN3092+BM3092+BG3092+BF3092+BC3092+AY3092+AS3092+AM3092+AL3092+AK3092+AF3092+AE3092+AD3092+AC3092+AB3092+++BK3092+BL3092+AA3092+Z3092+Y3092+X3092+V3092+U3092+T3092+S3092+R3092+Q3092+P3092+O3092+N3092+M3092+L3092+K3092+J3092+I3092+H3092+G3092</f>
        <v>0</v>
      </c>
    </row>
    <row r="3093" spans="1:70" hidden="1">
      <c r="A3093" s="6" t="s">
        <v>4945</v>
      </c>
      <c r="B3093" s="6" t="s">
        <v>4946</v>
      </c>
      <c r="C3093" s="6" t="s">
        <v>151</v>
      </c>
      <c r="D3093" s="6"/>
      <c r="E3093" s="6" t="s">
        <v>152</v>
      </c>
      <c r="F3093" s="6" t="s">
        <v>8213</v>
      </c>
      <c r="G3093" s="6"/>
      <c r="H3093" s="1"/>
      <c r="I3093" s="5"/>
      <c r="J3093" s="5"/>
      <c r="K3093" s="1"/>
      <c r="L3093" s="5"/>
      <c r="M3093" s="5"/>
      <c r="N3093" s="26"/>
      <c r="O3093" s="1"/>
      <c r="P3093" s="1"/>
      <c r="Q3093" s="1"/>
      <c r="R3093" s="1"/>
      <c r="S3093" s="1"/>
      <c r="T3093" s="1"/>
      <c r="U3093" s="1"/>
      <c r="V3093" s="5"/>
      <c r="W3093" s="5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37" t="e">
        <f>BQ3093+BP3093+BO3093+BN3093+BM3093+#REF!+#REF!+BG3093+BF3093+#REF!+BC3093+#REF!+#REF!+AY3093+#REF!+#REF!+#REF!+#REF!+AS3093+#REF!+#REF!+#REF!+#REF!+AM3093+AK3093+#REF!+#REF!+#REF!+AF3093+AD3093+AC3093+AB3093+BL3093+AA3093+Z3093+Y3093+X3093+U3093+T3093+S3093+R3093+Q3093+P3093+O3093+N3093+M3093+L3093+K3093+J3093+I3093+H3093</f>
        <v>#REF!</v>
      </c>
    </row>
    <row r="3094" spans="1:70" hidden="1">
      <c r="A3094" s="6" t="s">
        <v>4811</v>
      </c>
      <c r="B3094" s="6" t="s">
        <v>4812</v>
      </c>
      <c r="C3094" s="6" t="s">
        <v>7</v>
      </c>
      <c r="D3094" s="6" t="s">
        <v>67</v>
      </c>
      <c r="E3094" s="6" t="s">
        <v>67</v>
      </c>
      <c r="F3094" s="6" t="s">
        <v>8213</v>
      </c>
      <c r="G3094" s="6"/>
      <c r="H3094" s="1"/>
      <c r="I3094" s="5"/>
      <c r="J3094" s="5"/>
      <c r="K3094" s="1"/>
      <c r="L3094" s="5"/>
      <c r="M3094" s="5"/>
      <c r="N3094" s="26"/>
      <c r="O3094" s="1"/>
      <c r="P3094" s="1"/>
      <c r="Q3094" s="1"/>
      <c r="R3094" s="1"/>
      <c r="S3094" s="1"/>
      <c r="T3094" s="1"/>
      <c r="U3094" s="1"/>
      <c r="V3094" s="5"/>
      <c r="W3094" s="5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37" t="e">
        <f>BQ3094+BP3094+BO3094+BN3094+BM3094+#REF!+#REF!+BG3094+BF3094+#REF!+BC3094+#REF!+#REF!+AY3094+#REF!+#REF!+#REF!+#REF!+AS3094+#REF!+#REF!+#REF!+#REF!+AM3094+AK3094+#REF!+#REF!+#REF!+AF3094+AD3094+AC3094+AB3094+BL3094+AA3094+Z3094+Y3094+X3094+U3094+T3094+S3094+R3094+Q3094+P3094+O3094+N3094+M3094+L3094+K3094+J3094+I3094+H3094</f>
        <v>#REF!</v>
      </c>
    </row>
    <row r="3095" spans="1:70" hidden="1">
      <c r="A3095" s="6" t="s">
        <v>4813</v>
      </c>
      <c r="B3095" s="6" t="s">
        <v>4814</v>
      </c>
      <c r="C3095" s="6" t="s">
        <v>7</v>
      </c>
      <c r="D3095" s="6" t="s">
        <v>18</v>
      </c>
      <c r="E3095" s="6" t="s">
        <v>13</v>
      </c>
      <c r="F3095" s="6" t="s">
        <v>8213</v>
      </c>
      <c r="G3095" s="6"/>
      <c r="H3095" s="1"/>
      <c r="I3095" s="5"/>
      <c r="J3095" s="5"/>
      <c r="K3095" s="1"/>
      <c r="L3095" s="5"/>
      <c r="M3095" s="5"/>
      <c r="N3095" s="26"/>
      <c r="O3095" s="1"/>
      <c r="P3095" s="1"/>
      <c r="Q3095" s="1"/>
      <c r="R3095" s="1"/>
      <c r="S3095" s="1"/>
      <c r="T3095" s="1"/>
      <c r="U3095" s="1"/>
      <c r="V3095" s="5"/>
      <c r="W3095" s="5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37" t="e">
        <f>BQ3095+BP3095+BO3095+BN3095+BM3095+#REF!+#REF!+BG3095+BF3095+#REF!+BC3095+#REF!+#REF!+AY3095+#REF!+#REF!+#REF!+#REF!+AS3095+#REF!+#REF!+#REF!+#REF!+AM3095+AK3095+#REF!+#REF!+#REF!+AF3095+AD3095+AC3095+AB3095+BL3095+AA3095+Z3095+Y3095+X3095+U3095+T3095+S3095+R3095+Q3095+P3095+O3095+N3095+M3095+L3095+K3095+J3095+I3095+H3095</f>
        <v>#REF!</v>
      </c>
    </row>
    <row r="3096" spans="1:70" hidden="1">
      <c r="A3096" s="6" t="s">
        <v>4815</v>
      </c>
      <c r="B3096" s="6" t="s">
        <v>4816</v>
      </c>
      <c r="C3096" s="6" t="s">
        <v>7</v>
      </c>
      <c r="D3096" s="6" t="s">
        <v>18</v>
      </c>
      <c r="E3096" s="6" t="s">
        <v>13</v>
      </c>
      <c r="F3096" s="6" t="s">
        <v>8213</v>
      </c>
      <c r="G3096" s="6"/>
      <c r="H3096" s="1"/>
      <c r="I3096" s="5"/>
      <c r="J3096" s="5"/>
      <c r="K3096" s="1"/>
      <c r="L3096" s="5"/>
      <c r="M3096" s="5"/>
      <c r="N3096" s="26"/>
      <c r="O3096" s="1"/>
      <c r="P3096" s="1"/>
      <c r="Q3096" s="1"/>
      <c r="R3096" s="1"/>
      <c r="S3096" s="1"/>
      <c r="T3096" s="1"/>
      <c r="U3096" s="1"/>
      <c r="V3096" s="5"/>
      <c r="W3096" s="5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37" t="e">
        <f>BQ3096+BP3096+BO3096+BN3096+BM3096+#REF!+#REF!+BG3096+BF3096+#REF!+BC3096+#REF!+#REF!+AY3096+#REF!+#REF!+#REF!+#REF!+AS3096+#REF!+#REF!+#REF!+#REF!+AM3096+AK3096+#REF!+#REF!+#REF!+AF3096+AD3096+AC3096+AB3096+BL3096+AA3096+Z3096+Y3096+X3096+U3096+T3096+S3096+R3096+Q3096+P3096+O3096+N3096+M3096+L3096+K3096+J3096+I3096+H3096</f>
        <v>#REF!</v>
      </c>
    </row>
    <row r="3097" spans="1:70" hidden="1">
      <c r="A3097" s="6" t="s">
        <v>4817</v>
      </c>
      <c r="B3097" s="6" t="s">
        <v>4818</v>
      </c>
      <c r="C3097" s="6" t="s">
        <v>7</v>
      </c>
      <c r="D3097" s="6" t="s">
        <v>67</v>
      </c>
      <c r="E3097" s="6" t="s">
        <v>67</v>
      </c>
      <c r="F3097" s="6" t="s">
        <v>8213</v>
      </c>
      <c r="G3097" s="6"/>
      <c r="H3097" s="1"/>
      <c r="I3097" s="5"/>
      <c r="J3097" s="5"/>
      <c r="K3097" s="1"/>
      <c r="L3097" s="5"/>
      <c r="M3097" s="5"/>
      <c r="N3097" s="26"/>
      <c r="O3097" s="1"/>
      <c r="P3097" s="1"/>
      <c r="Q3097" s="1"/>
      <c r="R3097" s="1"/>
      <c r="S3097" s="1"/>
      <c r="T3097" s="1"/>
      <c r="U3097" s="1"/>
      <c r="V3097" s="5"/>
      <c r="W3097" s="5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37" t="e">
        <f>BQ3097+BP3097+BO3097+BN3097+BM3097+#REF!+#REF!+BG3097+BF3097+#REF!+BC3097+#REF!+#REF!+AY3097+#REF!+#REF!+#REF!+#REF!+AS3097+#REF!+#REF!+#REF!+#REF!+AM3097+AK3097+#REF!+#REF!+#REF!+AF3097+AD3097+AC3097+AB3097+BL3097+AA3097+Z3097+Y3097+X3097+U3097+T3097+S3097+R3097+Q3097+P3097+O3097+N3097+M3097+L3097+K3097+J3097+I3097+H3097</f>
        <v>#REF!</v>
      </c>
    </row>
    <row r="3098" spans="1:70" hidden="1">
      <c r="A3098" s="6" t="s">
        <v>4819</v>
      </c>
      <c r="B3098" s="6" t="s">
        <v>4820</v>
      </c>
      <c r="C3098" s="6" t="s">
        <v>7</v>
      </c>
      <c r="D3098" s="6" t="s">
        <v>18</v>
      </c>
      <c r="E3098" s="6" t="s">
        <v>13</v>
      </c>
      <c r="F3098" s="6" t="s">
        <v>8213</v>
      </c>
      <c r="G3098" s="6"/>
      <c r="H3098" s="1"/>
      <c r="I3098" s="5"/>
      <c r="J3098" s="5"/>
      <c r="K3098" s="1"/>
      <c r="L3098" s="5"/>
      <c r="M3098" s="5"/>
      <c r="N3098" s="26"/>
      <c r="O3098" s="1"/>
      <c r="P3098" s="1"/>
      <c r="Q3098" s="1"/>
      <c r="R3098" s="1"/>
      <c r="S3098" s="1"/>
      <c r="T3098" s="1"/>
      <c r="U3098" s="1"/>
      <c r="V3098" s="5"/>
      <c r="W3098" s="5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37" t="e">
        <f>BQ3098+BP3098+BO3098+BN3098+BM3098+#REF!+#REF!+BG3098+BF3098+#REF!+BC3098+#REF!+#REF!+AY3098+#REF!+#REF!+#REF!+#REF!+AS3098+#REF!+#REF!+#REF!+#REF!+AM3098+AK3098+#REF!+#REF!+#REF!+AF3098+AD3098+AC3098+AB3098+BL3098+AA3098+Z3098+Y3098+X3098+U3098+T3098+S3098+R3098+Q3098+P3098+O3098+N3098+M3098+L3098+K3098+J3098+I3098+H3098</f>
        <v>#REF!</v>
      </c>
    </row>
    <row r="3099" spans="1:70" hidden="1">
      <c r="A3099" s="6" t="s">
        <v>6966</v>
      </c>
      <c r="B3099" s="6" t="s">
        <v>6967</v>
      </c>
      <c r="C3099" s="6" t="s">
        <v>151</v>
      </c>
      <c r="D3099" s="6"/>
      <c r="E3099" s="6" t="s">
        <v>8186</v>
      </c>
      <c r="F3099" s="6" t="s">
        <v>8213</v>
      </c>
      <c r="G3099" s="6"/>
      <c r="H3099" s="1"/>
      <c r="I3099" s="5"/>
      <c r="J3099" s="5"/>
      <c r="K3099" s="1"/>
      <c r="L3099" s="5"/>
      <c r="M3099" s="5"/>
      <c r="N3099" s="26"/>
      <c r="O3099" s="1"/>
      <c r="P3099" s="1"/>
      <c r="Q3099" s="1"/>
      <c r="R3099" s="1"/>
      <c r="S3099" s="1"/>
      <c r="T3099" s="1"/>
      <c r="U3099" s="1"/>
      <c r="V3099" s="5"/>
      <c r="W3099" s="5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37" t="e">
        <f>BQ3099+BP3099+BO3099+BN3099+BM3099+#REF!+#REF!+BG3099+BF3099+#REF!+BC3099+#REF!+#REF!+AY3099+#REF!+#REF!+#REF!+#REF!+AS3099+#REF!+#REF!+#REF!+#REF!+AM3099+AK3099+#REF!+#REF!+#REF!+AF3099+AD3099+AC3099+AB3099+BL3099+AA3099+Z3099+Y3099+X3099+U3099+T3099+S3099+R3099+Q3099+P3099+O3099+N3099+M3099+L3099+K3099+J3099+I3099+H3099</f>
        <v>#REF!</v>
      </c>
    </row>
    <row r="3100" spans="1:70" hidden="1">
      <c r="A3100" s="6" t="s">
        <v>4821</v>
      </c>
      <c r="B3100" s="6" t="s">
        <v>4822</v>
      </c>
      <c r="C3100" s="6" t="s">
        <v>7</v>
      </c>
      <c r="D3100" s="6" t="s">
        <v>18</v>
      </c>
      <c r="E3100" s="6" t="s">
        <v>13</v>
      </c>
      <c r="F3100" s="6" t="s">
        <v>8213</v>
      </c>
      <c r="G3100" s="6"/>
      <c r="H3100" s="1"/>
      <c r="I3100" s="5"/>
      <c r="J3100" s="5"/>
      <c r="K3100" s="1"/>
      <c r="L3100" s="5"/>
      <c r="M3100" s="5"/>
      <c r="N3100" s="26"/>
      <c r="O3100" s="1"/>
      <c r="P3100" s="1"/>
      <c r="Q3100" s="1"/>
      <c r="R3100" s="1"/>
      <c r="S3100" s="1"/>
      <c r="T3100" s="1"/>
      <c r="U3100" s="1"/>
      <c r="V3100" s="5"/>
      <c r="W3100" s="5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37" t="e">
        <f>BQ3100+BP3100+BO3100+BN3100+BM3100+#REF!+#REF!+BG3100+BF3100+#REF!+BC3100+#REF!+#REF!+AY3100+#REF!+#REF!+#REF!+#REF!+AS3100+#REF!+#REF!+#REF!+#REF!+AM3100+AK3100+#REF!+#REF!+#REF!+AF3100+AD3100+AC3100+AB3100+BL3100+AA3100+Z3100+Y3100+X3100+U3100+T3100+S3100+R3100+Q3100+P3100+O3100+N3100+M3100+L3100+K3100+J3100+I3100+H3100</f>
        <v>#REF!</v>
      </c>
    </row>
    <row r="3101" spans="1:70" hidden="1">
      <c r="A3101" s="6" t="s">
        <v>4823</v>
      </c>
      <c r="B3101" s="6" t="s">
        <v>4824</v>
      </c>
      <c r="C3101" s="6" t="s">
        <v>7</v>
      </c>
      <c r="D3101" s="6" t="s">
        <v>67</v>
      </c>
      <c r="E3101" s="6" t="s">
        <v>67</v>
      </c>
      <c r="F3101" s="6" t="s">
        <v>8213</v>
      </c>
      <c r="G3101" s="6"/>
      <c r="H3101" s="1"/>
      <c r="I3101" s="5"/>
      <c r="J3101" s="5"/>
      <c r="K3101" s="1"/>
      <c r="L3101" s="5"/>
      <c r="M3101" s="5"/>
      <c r="N3101" s="26"/>
      <c r="O3101" s="1"/>
      <c r="P3101" s="1"/>
      <c r="Q3101" s="1"/>
      <c r="R3101" s="1"/>
      <c r="S3101" s="1"/>
      <c r="T3101" s="1"/>
      <c r="U3101" s="1"/>
      <c r="V3101" s="5"/>
      <c r="W3101" s="5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37" t="e">
        <f>BQ3101+BP3101+BO3101+BN3101+BM3101+#REF!+#REF!+BG3101+BF3101+#REF!+BC3101+#REF!+#REF!+AY3101+#REF!+#REF!+#REF!+#REF!+AS3101+#REF!+#REF!+#REF!+#REF!+AM3101+AK3101+#REF!+#REF!+#REF!+AF3101+AD3101+AC3101+AB3101+BL3101+AA3101+Z3101+Y3101+X3101+U3101+T3101+S3101+R3101+Q3101+P3101+O3101+N3101+M3101+L3101+K3101+J3101+I3101+H3101</f>
        <v>#REF!</v>
      </c>
    </row>
    <row r="3102" spans="1:70" hidden="1">
      <c r="A3102" s="6" t="s">
        <v>4825</v>
      </c>
      <c r="B3102" s="6" t="s">
        <v>4826</v>
      </c>
      <c r="C3102" s="6" t="s">
        <v>7</v>
      </c>
      <c r="D3102" s="6" t="s">
        <v>67</v>
      </c>
      <c r="E3102" s="6" t="s">
        <v>67</v>
      </c>
      <c r="F3102" s="6" t="s">
        <v>8213</v>
      </c>
      <c r="G3102" s="6"/>
      <c r="H3102" s="1"/>
      <c r="I3102" s="5"/>
      <c r="J3102" s="5"/>
      <c r="K3102" s="1"/>
      <c r="L3102" s="5"/>
      <c r="M3102" s="5"/>
      <c r="N3102" s="26"/>
      <c r="O3102" s="1"/>
      <c r="P3102" s="1"/>
      <c r="Q3102" s="1"/>
      <c r="R3102" s="1"/>
      <c r="S3102" s="1"/>
      <c r="T3102" s="1"/>
      <c r="U3102" s="1"/>
      <c r="V3102" s="5"/>
      <c r="W3102" s="5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37" t="e">
        <f>BQ3102+BP3102+BO3102+BN3102+BM3102+#REF!+#REF!+BG3102+BF3102+#REF!+BC3102+#REF!+#REF!+AY3102+#REF!+#REF!+#REF!+#REF!+AS3102+#REF!+#REF!+#REF!+#REF!+AM3102+AK3102+#REF!+#REF!+#REF!+AF3102+AD3102+AC3102+AB3102+BL3102+AA3102+Z3102+Y3102+X3102+U3102+T3102+S3102+R3102+Q3102+P3102+O3102+N3102+M3102+L3102+K3102+J3102+I3102+H3102</f>
        <v>#REF!</v>
      </c>
    </row>
    <row r="3103" spans="1:70" hidden="1">
      <c r="A3103" s="6" t="s">
        <v>4827</v>
      </c>
      <c r="B3103" s="6" t="s">
        <v>4828</v>
      </c>
      <c r="C3103" s="6" t="s">
        <v>7</v>
      </c>
      <c r="D3103" s="6" t="s">
        <v>18</v>
      </c>
      <c r="E3103" s="6" t="s">
        <v>13</v>
      </c>
      <c r="F3103" s="6" t="s">
        <v>8213</v>
      </c>
      <c r="G3103" s="6"/>
      <c r="H3103" s="1"/>
      <c r="I3103" s="5"/>
      <c r="J3103" s="5"/>
      <c r="K3103" s="1"/>
      <c r="L3103" s="5"/>
      <c r="M3103" s="5"/>
      <c r="N3103" s="26"/>
      <c r="O3103" s="1"/>
      <c r="P3103" s="1"/>
      <c r="Q3103" s="1"/>
      <c r="R3103" s="1"/>
      <c r="S3103" s="1"/>
      <c r="T3103" s="1"/>
      <c r="U3103" s="1"/>
      <c r="V3103" s="5"/>
      <c r="W3103" s="5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37" t="e">
        <f>BQ3103+BP3103+BO3103+BN3103+BM3103+#REF!+#REF!+BG3103+BF3103+#REF!+BC3103+#REF!+#REF!+AY3103+#REF!+#REF!+#REF!+#REF!+AS3103+#REF!+#REF!+#REF!+#REF!+AM3103+AK3103+#REF!+#REF!+#REF!+AF3103+AD3103+AC3103+AB3103+BL3103+AA3103+Z3103+Y3103+X3103+U3103+T3103+S3103+R3103+Q3103+P3103+O3103+N3103+M3103+L3103+K3103+J3103+I3103+H3103</f>
        <v>#REF!</v>
      </c>
    </row>
    <row r="3104" spans="1:70" hidden="1">
      <c r="A3104" s="6" t="s">
        <v>4947</v>
      </c>
      <c r="B3104" s="6" t="s">
        <v>8029</v>
      </c>
      <c r="C3104" s="6" t="s">
        <v>151</v>
      </c>
      <c r="D3104" s="6"/>
      <c r="E3104" s="6" t="s">
        <v>8202</v>
      </c>
      <c r="F3104" s="6" t="s">
        <v>8213</v>
      </c>
      <c r="G3104" s="6"/>
      <c r="H3104" s="1"/>
      <c r="I3104" s="5"/>
      <c r="J3104" s="5"/>
      <c r="K3104" s="1"/>
      <c r="L3104" s="5"/>
      <c r="M3104" s="5"/>
      <c r="N3104" s="26"/>
      <c r="O3104" s="1"/>
      <c r="P3104" s="1"/>
      <c r="Q3104" s="1"/>
      <c r="R3104" s="1"/>
      <c r="S3104" s="1"/>
      <c r="T3104" s="1"/>
      <c r="U3104" s="1"/>
      <c r="V3104" s="5"/>
      <c r="W3104" s="5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37" t="e">
        <f>BQ3104+BP3104+BO3104+BN3104+BM3104+#REF!+#REF!+BG3104+BF3104+#REF!+BC3104+#REF!+#REF!+AY3104+#REF!+#REF!+#REF!+#REF!+AS3104+#REF!+#REF!+#REF!+#REF!+AM3104+AK3104+#REF!+#REF!+#REF!+AF3104+AD3104+AC3104+AB3104+BL3104+AA3104+Z3104+Y3104+X3104+U3104+T3104+S3104+R3104+Q3104+P3104+O3104+N3104+M3104+L3104+K3104+J3104+I3104+H3104</f>
        <v>#REF!</v>
      </c>
    </row>
    <row r="3105" spans="1:70" hidden="1">
      <c r="A3105" s="6" t="s">
        <v>4948</v>
      </c>
      <c r="B3105" s="6" t="s">
        <v>4949</v>
      </c>
      <c r="C3105" s="6" t="s">
        <v>151</v>
      </c>
      <c r="D3105" s="6"/>
      <c r="E3105" s="6" t="s">
        <v>152</v>
      </c>
      <c r="F3105" s="6" t="s">
        <v>8213</v>
      </c>
      <c r="G3105" s="6"/>
      <c r="H3105" s="1"/>
      <c r="I3105" s="5"/>
      <c r="J3105" s="5"/>
      <c r="K3105" s="1"/>
      <c r="L3105" s="5"/>
      <c r="M3105" s="5"/>
      <c r="N3105" s="26"/>
      <c r="O3105" s="1"/>
      <c r="P3105" s="1"/>
      <c r="Q3105" s="1"/>
      <c r="R3105" s="1"/>
      <c r="S3105" s="1"/>
      <c r="T3105" s="1"/>
      <c r="U3105" s="1"/>
      <c r="V3105" s="5"/>
      <c r="W3105" s="5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37" t="e">
        <f>BQ3105+BP3105+BO3105+BN3105+BM3105+#REF!+#REF!+BG3105+BF3105+#REF!+BC3105+#REF!+#REF!+AY3105+#REF!+#REF!+#REF!+#REF!+AS3105+#REF!+#REF!+#REF!+#REF!+AM3105+AK3105+#REF!+#REF!+#REF!+AF3105+AD3105+AC3105+AB3105+BL3105+AA3105+Z3105+Y3105+X3105+U3105+T3105+S3105+R3105+Q3105+P3105+O3105+N3105+M3105+L3105+K3105+J3105+I3105+H3105</f>
        <v>#REF!</v>
      </c>
    </row>
    <row r="3106" spans="1:70" hidden="1">
      <c r="A3106" s="6" t="s">
        <v>4950</v>
      </c>
      <c r="B3106" s="6" t="s">
        <v>4951</v>
      </c>
      <c r="C3106" s="6" t="s">
        <v>151</v>
      </c>
      <c r="D3106" s="6"/>
      <c r="E3106" s="6" t="s">
        <v>152</v>
      </c>
      <c r="F3106" s="6" t="s">
        <v>8213</v>
      </c>
      <c r="G3106" s="6"/>
      <c r="H3106" s="1"/>
      <c r="I3106" s="5"/>
      <c r="J3106" s="5"/>
      <c r="K3106" s="1"/>
      <c r="L3106" s="5"/>
      <c r="M3106" s="5"/>
      <c r="N3106" s="26"/>
      <c r="O3106" s="1"/>
      <c r="P3106" s="1"/>
      <c r="Q3106" s="1"/>
      <c r="R3106" s="1"/>
      <c r="S3106" s="1"/>
      <c r="T3106" s="1"/>
      <c r="U3106" s="1"/>
      <c r="V3106" s="5"/>
      <c r="W3106" s="5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37" t="e">
        <f>BQ3106+BP3106+BO3106+BN3106+BM3106+#REF!+#REF!+BG3106+BF3106+#REF!+BC3106+#REF!+#REF!+AY3106+#REF!+#REF!+#REF!+#REF!+AS3106+#REF!+#REF!+#REF!+#REF!+AM3106+AK3106+#REF!+#REF!+#REF!+AF3106+AD3106+AC3106+AB3106+BL3106+AA3106+Z3106+Y3106+X3106+U3106+T3106+S3106+R3106+Q3106+P3106+O3106+N3106+M3106+L3106+K3106+J3106+I3106+H3106</f>
        <v>#REF!</v>
      </c>
    </row>
    <row r="3107" spans="1:70" hidden="1">
      <c r="A3107" s="6" t="s">
        <v>4829</v>
      </c>
      <c r="B3107" s="6" t="s">
        <v>4830</v>
      </c>
      <c r="C3107" s="6" t="s">
        <v>7</v>
      </c>
      <c r="D3107" s="6" t="s">
        <v>8180</v>
      </c>
      <c r="E3107" s="6" t="s">
        <v>21</v>
      </c>
      <c r="F3107" s="6" t="s">
        <v>8213</v>
      </c>
      <c r="G3107" s="6"/>
      <c r="H3107" s="1"/>
      <c r="I3107" s="5"/>
      <c r="J3107" s="5"/>
      <c r="K3107" s="1"/>
      <c r="L3107" s="5"/>
      <c r="M3107" s="5"/>
      <c r="N3107" s="26"/>
      <c r="O3107" s="1"/>
      <c r="P3107" s="1"/>
      <c r="Q3107" s="1"/>
      <c r="R3107" s="1"/>
      <c r="S3107" s="1"/>
      <c r="T3107" s="1"/>
      <c r="U3107" s="1"/>
      <c r="V3107" s="5"/>
      <c r="W3107" s="5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37" t="e">
        <f>BQ3107+BP3107+BO3107+BN3107+BM3107+#REF!+#REF!+BG3107+BF3107+#REF!+BC3107+#REF!+#REF!+AY3107+#REF!+#REF!+#REF!+#REF!+AS3107+#REF!+#REF!+#REF!+#REF!+AM3107+AK3107+#REF!+#REF!+#REF!+AF3107+AD3107+AC3107+AB3107+BL3107+AA3107+Z3107+Y3107+X3107+U3107+T3107+S3107+R3107+Q3107+P3107+O3107+N3107+M3107+L3107+K3107+J3107+I3107+H3107</f>
        <v>#REF!</v>
      </c>
    </row>
    <row r="3108" spans="1:70" hidden="1">
      <c r="A3108" s="6" t="s">
        <v>4952</v>
      </c>
      <c r="B3108" s="6" t="s">
        <v>4871</v>
      </c>
      <c r="C3108" s="6" t="s">
        <v>151</v>
      </c>
      <c r="D3108" s="6"/>
      <c r="E3108" s="6" t="s">
        <v>152</v>
      </c>
      <c r="F3108" s="6" t="s">
        <v>8213</v>
      </c>
      <c r="G3108" s="6"/>
      <c r="H3108" s="1"/>
      <c r="I3108" s="5"/>
      <c r="J3108" s="5"/>
      <c r="K3108" s="1"/>
      <c r="L3108" s="5"/>
      <c r="M3108" s="5"/>
      <c r="N3108" s="26"/>
      <c r="O3108" s="1"/>
      <c r="P3108" s="1"/>
      <c r="Q3108" s="1"/>
      <c r="R3108" s="1"/>
      <c r="S3108" s="1"/>
      <c r="T3108" s="1"/>
      <c r="U3108" s="1"/>
      <c r="V3108" s="5"/>
      <c r="W3108" s="5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37" t="e">
        <f>BQ3108+BP3108+BO3108+BN3108+BM3108+#REF!+#REF!+BG3108+BF3108+#REF!+BC3108+#REF!+#REF!+AY3108+#REF!+#REF!+#REF!+#REF!+AS3108+#REF!+#REF!+#REF!+#REF!+AM3108+AK3108+#REF!+#REF!+#REF!+AF3108+AD3108+AC3108+AB3108+BL3108+AA3108+Z3108+Y3108+X3108+U3108+T3108+S3108+R3108+Q3108+P3108+O3108+N3108+M3108+L3108+K3108+J3108+I3108+H3108</f>
        <v>#REF!</v>
      </c>
    </row>
    <row r="3109" spans="1:70" hidden="1">
      <c r="A3109" s="6" t="s">
        <v>4953</v>
      </c>
      <c r="B3109" s="6" t="s">
        <v>4954</v>
      </c>
      <c r="C3109" s="6" t="s">
        <v>151</v>
      </c>
      <c r="D3109" s="6"/>
      <c r="E3109" s="6" t="s">
        <v>152</v>
      </c>
      <c r="F3109" s="6" t="s">
        <v>8213</v>
      </c>
      <c r="G3109" s="6"/>
      <c r="H3109" s="1"/>
      <c r="I3109" s="5"/>
      <c r="J3109" s="5"/>
      <c r="K3109" s="1"/>
      <c r="L3109" s="5"/>
      <c r="M3109" s="5"/>
      <c r="N3109" s="26"/>
      <c r="O3109" s="1"/>
      <c r="P3109" s="1"/>
      <c r="Q3109" s="1"/>
      <c r="R3109" s="1"/>
      <c r="S3109" s="1"/>
      <c r="T3109" s="1"/>
      <c r="U3109" s="1"/>
      <c r="V3109" s="5"/>
      <c r="W3109" s="5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37" t="e">
        <f>BQ3109+BP3109+BO3109+BN3109+BM3109+#REF!+#REF!+BG3109+BF3109+#REF!+BC3109+#REF!+#REF!+AY3109+#REF!+#REF!+#REF!+#REF!+AS3109+#REF!+#REF!+#REF!+#REF!+AM3109+AK3109+#REF!+#REF!+#REF!+AF3109+AD3109+AC3109+AB3109+BL3109+AA3109+Z3109+Y3109+X3109+U3109+T3109+S3109+R3109+Q3109+P3109+O3109+N3109+M3109+L3109+K3109+J3109+I3109+H3109</f>
        <v>#REF!</v>
      </c>
    </row>
    <row r="3110" spans="1:70" hidden="1">
      <c r="A3110" s="6" t="s">
        <v>4955</v>
      </c>
      <c r="B3110" s="6" t="s">
        <v>4956</v>
      </c>
      <c r="C3110" s="6" t="s">
        <v>151</v>
      </c>
      <c r="D3110" s="6"/>
      <c r="E3110" s="6" t="s">
        <v>152</v>
      </c>
      <c r="F3110" s="6" t="s">
        <v>8213</v>
      </c>
      <c r="G3110" s="6"/>
      <c r="H3110" s="1"/>
      <c r="I3110" s="5"/>
      <c r="J3110" s="5"/>
      <c r="K3110" s="1"/>
      <c r="L3110" s="5"/>
      <c r="M3110" s="5"/>
      <c r="N3110" s="26"/>
      <c r="O3110" s="1"/>
      <c r="P3110" s="1"/>
      <c r="Q3110" s="1"/>
      <c r="R3110" s="1"/>
      <c r="S3110" s="1"/>
      <c r="T3110" s="1"/>
      <c r="U3110" s="1"/>
      <c r="V3110" s="5"/>
      <c r="W3110" s="5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37" t="e">
        <f>BQ3110+BP3110+BO3110+BN3110+BM3110+#REF!+#REF!+BG3110+BF3110+#REF!+BC3110+#REF!+#REF!+AY3110+#REF!+#REF!+#REF!+#REF!+AS3110+#REF!+#REF!+#REF!+#REF!+AM3110+AK3110+#REF!+#REF!+#REF!+AF3110+AD3110+AC3110+AB3110+BL3110+AA3110+Z3110+Y3110+X3110+U3110+T3110+S3110+R3110+Q3110+P3110+O3110+N3110+M3110+L3110+K3110+J3110+I3110+H3110</f>
        <v>#REF!</v>
      </c>
    </row>
    <row r="3111" spans="1:70" hidden="1">
      <c r="A3111" s="6" t="s">
        <v>4831</v>
      </c>
      <c r="B3111" s="6" t="s">
        <v>4832</v>
      </c>
      <c r="C3111" s="6" t="s">
        <v>7</v>
      </c>
      <c r="D3111" s="6" t="s">
        <v>18</v>
      </c>
      <c r="E3111" s="6" t="s">
        <v>31</v>
      </c>
      <c r="F3111" s="6" t="s">
        <v>8213</v>
      </c>
      <c r="G3111" s="6"/>
      <c r="H3111" s="1"/>
      <c r="I3111" s="5"/>
      <c r="J3111" s="5"/>
      <c r="K3111" s="1"/>
      <c r="L3111" s="5"/>
      <c r="M3111" s="5"/>
      <c r="N3111" s="26"/>
      <c r="O3111" s="1"/>
      <c r="P3111" s="1"/>
      <c r="Q3111" s="1"/>
      <c r="R3111" s="1"/>
      <c r="S3111" s="1"/>
      <c r="T3111" s="1"/>
      <c r="U3111" s="1"/>
      <c r="V3111" s="5"/>
      <c r="W3111" s="5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37" t="e">
        <f>BQ3111+BP3111+BO3111+BN3111+BM3111+#REF!+#REF!+BG3111+BF3111+#REF!+BC3111+#REF!+#REF!+AY3111+#REF!+#REF!+#REF!+#REF!+AS3111+#REF!+#REF!+#REF!+#REF!+AM3111+AK3111+#REF!+#REF!+#REF!+AF3111+AD3111+AC3111+AB3111+BL3111+AA3111+Z3111+Y3111+X3111+U3111+T3111+S3111+R3111+Q3111+P3111+O3111+N3111+M3111+L3111+K3111+J3111+I3111+H3111</f>
        <v>#REF!</v>
      </c>
    </row>
    <row r="3112" spans="1:70" hidden="1">
      <c r="A3112" s="6" t="s">
        <v>4833</v>
      </c>
      <c r="B3112" s="6" t="s">
        <v>4834</v>
      </c>
      <c r="C3112" s="6" t="s">
        <v>7</v>
      </c>
      <c r="D3112" s="6" t="s">
        <v>67</v>
      </c>
      <c r="E3112" s="6" t="s">
        <v>67</v>
      </c>
      <c r="F3112" s="6" t="s">
        <v>8213</v>
      </c>
      <c r="G3112" s="6"/>
      <c r="H3112" s="1"/>
      <c r="I3112" s="5"/>
      <c r="J3112" s="5"/>
      <c r="K3112" s="1"/>
      <c r="L3112" s="5"/>
      <c r="M3112" s="5"/>
      <c r="N3112" s="26"/>
      <c r="O3112" s="1"/>
      <c r="P3112" s="1"/>
      <c r="Q3112" s="1"/>
      <c r="R3112" s="1"/>
      <c r="S3112" s="1"/>
      <c r="T3112" s="1"/>
      <c r="U3112" s="1"/>
      <c r="V3112" s="5"/>
      <c r="W3112" s="5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37" t="e">
        <f>BQ3112+BP3112+BO3112+BN3112+BM3112+#REF!+#REF!+BG3112+BF3112+#REF!+BC3112+#REF!+#REF!+AY3112+#REF!+#REF!+#REF!+#REF!+AS3112+#REF!+#REF!+#REF!+#REF!+AM3112+AK3112+#REF!+#REF!+#REF!+AF3112+AD3112+AC3112+AB3112+BL3112+AA3112+Z3112+Y3112+X3112+U3112+T3112+S3112+R3112+Q3112+P3112+O3112+N3112+M3112+L3112+K3112+J3112+I3112+H3112</f>
        <v>#REF!</v>
      </c>
    </row>
    <row r="3113" spans="1:70" hidden="1">
      <c r="A3113" s="6" t="s">
        <v>4835</v>
      </c>
      <c r="B3113" s="6" t="s">
        <v>4836</v>
      </c>
      <c r="C3113" s="6" t="s">
        <v>7</v>
      </c>
      <c r="D3113" s="6" t="s">
        <v>67</v>
      </c>
      <c r="E3113" s="6" t="s">
        <v>67</v>
      </c>
      <c r="F3113" s="6" t="s">
        <v>8213</v>
      </c>
      <c r="G3113" s="6"/>
      <c r="H3113" s="1"/>
      <c r="I3113" s="5"/>
      <c r="J3113" s="5"/>
      <c r="K3113" s="1"/>
      <c r="L3113" s="5"/>
      <c r="M3113" s="5"/>
      <c r="N3113" s="26"/>
      <c r="O3113" s="1"/>
      <c r="P3113" s="1"/>
      <c r="Q3113" s="1"/>
      <c r="R3113" s="1"/>
      <c r="S3113" s="1"/>
      <c r="T3113" s="1"/>
      <c r="U3113" s="1"/>
      <c r="V3113" s="5"/>
      <c r="W3113" s="5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37" t="e">
        <f>BQ3113+BP3113+BO3113+BN3113+BM3113+#REF!+#REF!+BG3113+BF3113+#REF!+BC3113+#REF!+#REF!+AY3113+#REF!+#REF!+#REF!+#REF!+AS3113+#REF!+#REF!+#REF!+#REF!+AM3113+AK3113+#REF!+#REF!+#REF!+AF3113+AD3113+AC3113+AB3113+BL3113+AA3113+Z3113+Y3113+X3113+U3113+T3113+S3113+R3113+Q3113+P3113+O3113+N3113+M3113+L3113+K3113+J3113+I3113+H3113</f>
        <v>#REF!</v>
      </c>
    </row>
    <row r="3114" spans="1:70" hidden="1">
      <c r="A3114" s="6" t="s">
        <v>4837</v>
      </c>
      <c r="B3114" s="6" t="s">
        <v>4838</v>
      </c>
      <c r="C3114" s="6" t="s">
        <v>7</v>
      </c>
      <c r="D3114" s="6" t="s">
        <v>67</v>
      </c>
      <c r="E3114" s="6" t="s">
        <v>67</v>
      </c>
      <c r="F3114" s="6" t="s">
        <v>8213</v>
      </c>
      <c r="G3114" s="6"/>
      <c r="H3114" s="1"/>
      <c r="I3114" s="5"/>
      <c r="J3114" s="5"/>
      <c r="K3114" s="1"/>
      <c r="L3114" s="5"/>
      <c r="M3114" s="5"/>
      <c r="N3114" s="26"/>
      <c r="O3114" s="1"/>
      <c r="P3114" s="1"/>
      <c r="Q3114" s="1"/>
      <c r="R3114" s="1"/>
      <c r="S3114" s="1"/>
      <c r="T3114" s="1"/>
      <c r="U3114" s="1"/>
      <c r="V3114" s="5"/>
      <c r="W3114" s="5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37" t="e">
        <f>BQ3114+BP3114+BO3114+BN3114+BM3114+#REF!+#REF!+BG3114+BF3114+#REF!+BC3114+#REF!+#REF!+AY3114+#REF!+#REF!+#REF!+#REF!+AS3114+#REF!+#REF!+#REF!+#REF!+AM3114+AK3114+#REF!+#REF!+#REF!+AF3114+AD3114+AC3114+AB3114+BL3114+AA3114+Z3114+Y3114+X3114+U3114+T3114+S3114+R3114+Q3114+P3114+O3114+N3114+M3114+L3114+K3114+J3114+I3114+H3114</f>
        <v>#REF!</v>
      </c>
    </row>
    <row r="3115" spans="1:70" hidden="1">
      <c r="A3115" s="6" t="s">
        <v>4839</v>
      </c>
      <c r="B3115" s="6" t="s">
        <v>4840</v>
      </c>
      <c r="C3115" s="6" t="s">
        <v>7</v>
      </c>
      <c r="D3115" s="6" t="s">
        <v>67</v>
      </c>
      <c r="E3115" s="6" t="s">
        <v>67</v>
      </c>
      <c r="F3115" s="6" t="s">
        <v>8213</v>
      </c>
      <c r="G3115" s="6"/>
      <c r="H3115" s="1"/>
      <c r="I3115" s="5"/>
      <c r="J3115" s="5"/>
      <c r="K3115" s="1"/>
      <c r="L3115" s="5"/>
      <c r="M3115" s="5"/>
      <c r="N3115" s="26"/>
      <c r="O3115" s="1"/>
      <c r="P3115" s="1"/>
      <c r="Q3115" s="1"/>
      <c r="R3115" s="1"/>
      <c r="S3115" s="1"/>
      <c r="T3115" s="1"/>
      <c r="U3115" s="1"/>
      <c r="V3115" s="5"/>
      <c r="W3115" s="5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37" t="e">
        <f>BQ3115+BP3115+BO3115+BN3115+BM3115+#REF!+#REF!+BG3115+BF3115+#REF!+BC3115+#REF!+#REF!+AY3115+#REF!+#REF!+#REF!+#REF!+AS3115+#REF!+#REF!+#REF!+#REF!+AM3115+AK3115+#REF!+#REF!+#REF!+AF3115+AD3115+AC3115+AB3115+BL3115+AA3115+Z3115+Y3115+X3115+U3115+T3115+S3115+R3115+Q3115+P3115+O3115+N3115+M3115+L3115+K3115+J3115+I3115+H3115</f>
        <v>#REF!</v>
      </c>
    </row>
    <row r="3116" spans="1:70" hidden="1">
      <c r="A3116" s="6" t="s">
        <v>4841</v>
      </c>
      <c r="B3116" s="6" t="s">
        <v>4842</v>
      </c>
      <c r="C3116" s="6" t="s">
        <v>7</v>
      </c>
      <c r="D3116" s="6" t="s">
        <v>67</v>
      </c>
      <c r="E3116" s="6" t="s">
        <v>67</v>
      </c>
      <c r="F3116" s="6" t="s">
        <v>8213</v>
      </c>
      <c r="G3116" s="6"/>
      <c r="H3116" s="1"/>
      <c r="I3116" s="5"/>
      <c r="J3116" s="5"/>
      <c r="K3116" s="1"/>
      <c r="L3116" s="5"/>
      <c r="M3116" s="5"/>
      <c r="N3116" s="26"/>
      <c r="O3116" s="1"/>
      <c r="P3116" s="1"/>
      <c r="Q3116" s="1"/>
      <c r="R3116" s="1"/>
      <c r="S3116" s="1"/>
      <c r="T3116" s="1"/>
      <c r="U3116" s="1"/>
      <c r="V3116" s="5"/>
      <c r="W3116" s="5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37" t="e">
        <f>BQ3116+BP3116+BO3116+BN3116+BM3116+#REF!+#REF!+BG3116+BF3116+#REF!+BC3116+#REF!+#REF!+AY3116+#REF!+#REF!+#REF!+#REF!+AS3116+#REF!+#REF!+#REF!+#REF!+AM3116+AK3116+#REF!+#REF!+#REF!+AF3116+AD3116+AC3116+AB3116+BL3116+AA3116+Z3116+Y3116+X3116+U3116+T3116+S3116+R3116+Q3116+P3116+O3116+N3116+M3116+L3116+K3116+J3116+I3116+H3116</f>
        <v>#REF!</v>
      </c>
    </row>
    <row r="3117" spans="1:70" hidden="1">
      <c r="A3117" s="6" t="s">
        <v>7359</v>
      </c>
      <c r="B3117" s="6" t="s">
        <v>8030</v>
      </c>
      <c r="C3117" s="6" t="s">
        <v>151</v>
      </c>
      <c r="D3117" s="6"/>
      <c r="E3117" s="6" t="s">
        <v>8202</v>
      </c>
      <c r="F3117" s="6" t="s">
        <v>8213</v>
      </c>
      <c r="G3117" s="6"/>
      <c r="H3117" s="1"/>
      <c r="I3117" s="5"/>
      <c r="J3117" s="5"/>
      <c r="K3117" s="1"/>
      <c r="L3117" s="5"/>
      <c r="M3117" s="5"/>
      <c r="N3117" s="26"/>
      <c r="O3117" s="1"/>
      <c r="P3117" s="1"/>
      <c r="Q3117" s="1"/>
      <c r="R3117" s="1"/>
      <c r="S3117" s="1"/>
      <c r="T3117" s="1"/>
      <c r="U3117" s="1"/>
      <c r="V3117" s="5"/>
      <c r="W3117" s="5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37" t="e">
        <f>BQ3117+BP3117+BO3117+BN3117+BM3117+#REF!+#REF!+BG3117+BF3117+#REF!+BC3117+#REF!+#REF!+AY3117+#REF!+#REF!+#REF!+#REF!+AS3117+#REF!+#REF!+#REF!+#REF!+AM3117+AK3117+#REF!+#REF!+#REF!+AF3117+AD3117+AC3117+AB3117+BL3117+AA3117+Z3117+Y3117+X3117+U3117+T3117+S3117+R3117+Q3117+P3117+O3117+N3117+M3117+L3117+K3117+J3117+I3117+H3117</f>
        <v>#REF!</v>
      </c>
    </row>
    <row r="3118" spans="1:70" hidden="1">
      <c r="A3118" s="6" t="s">
        <v>4957</v>
      </c>
      <c r="B3118" s="6" t="s">
        <v>4958</v>
      </c>
      <c r="C3118" s="6" t="s">
        <v>151</v>
      </c>
      <c r="D3118" s="6"/>
      <c r="E3118" s="6" t="s">
        <v>152</v>
      </c>
      <c r="F3118" s="6" t="s">
        <v>8213</v>
      </c>
      <c r="G3118" s="6"/>
      <c r="H3118" s="1"/>
      <c r="I3118" s="5"/>
      <c r="J3118" s="5"/>
      <c r="K3118" s="1"/>
      <c r="L3118" s="5"/>
      <c r="M3118" s="5"/>
      <c r="N3118" s="26"/>
      <c r="O3118" s="1"/>
      <c r="P3118" s="1"/>
      <c r="Q3118" s="1"/>
      <c r="R3118" s="1"/>
      <c r="S3118" s="1"/>
      <c r="T3118" s="1"/>
      <c r="U3118" s="1"/>
      <c r="V3118" s="5"/>
      <c r="W3118" s="5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37" t="e">
        <f>BQ3118+BP3118+BO3118+BN3118+BM3118+#REF!+#REF!+BG3118+BF3118+#REF!+BC3118+#REF!+#REF!+AY3118+#REF!+#REF!+#REF!+#REF!+AS3118+#REF!+#REF!+#REF!+#REF!+AM3118+AK3118+#REF!+#REF!+#REF!+AF3118+AD3118+AC3118+AB3118+BL3118+AA3118+Z3118+Y3118+X3118+U3118+T3118+S3118+R3118+Q3118+P3118+O3118+N3118+M3118+L3118+K3118+J3118+I3118+H3118</f>
        <v>#REF!</v>
      </c>
    </row>
    <row r="3119" spans="1:70" hidden="1">
      <c r="A3119" s="6" t="s">
        <v>4959</v>
      </c>
      <c r="B3119" s="6" t="s">
        <v>4960</v>
      </c>
      <c r="C3119" s="6" t="s">
        <v>7</v>
      </c>
      <c r="D3119" s="6" t="s">
        <v>8180</v>
      </c>
      <c r="E3119" s="6" t="s">
        <v>21</v>
      </c>
      <c r="F3119" s="6" t="s">
        <v>4961</v>
      </c>
      <c r="G3119" s="6"/>
      <c r="H3119" s="1"/>
      <c r="I3119" s="5"/>
      <c r="J3119" s="5"/>
      <c r="K3119" s="1"/>
      <c r="L3119" s="5"/>
      <c r="M3119" s="5"/>
      <c r="N3119" s="26"/>
      <c r="O3119" s="1"/>
      <c r="P3119" s="1"/>
      <c r="Q3119" s="1"/>
      <c r="R3119" s="1"/>
      <c r="S3119" s="1"/>
      <c r="T3119" s="1"/>
      <c r="U3119" s="1"/>
      <c r="V3119" s="5"/>
      <c r="W3119" s="5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37" t="e">
        <f>BQ3119+BP3119+BO3119+BN3119+BM3119+#REF!+#REF!+BG3119+BF3119+#REF!+BC3119+#REF!+#REF!+AY3119+#REF!+#REF!+#REF!+#REF!+AS3119+#REF!+#REF!+#REF!+#REF!+AM3119+AK3119+#REF!+#REF!+#REF!+AF3119+AD3119+AC3119+AB3119+BL3119+AA3119+Z3119+Y3119+X3119+U3119+T3119+S3119+R3119+Q3119+P3119+O3119+N3119+M3119+L3119+K3119+J3119+I3119+H3119</f>
        <v>#REF!</v>
      </c>
    </row>
    <row r="3120" spans="1:70" hidden="1">
      <c r="A3120" s="6" t="s">
        <v>4962</v>
      </c>
      <c r="B3120" s="6" t="s">
        <v>4963</v>
      </c>
      <c r="C3120" s="6" t="s">
        <v>7</v>
      </c>
      <c r="D3120" s="6" t="s">
        <v>8180</v>
      </c>
      <c r="E3120" s="6" t="s">
        <v>21</v>
      </c>
      <c r="F3120" s="6" t="s">
        <v>4961</v>
      </c>
      <c r="G3120" s="6"/>
      <c r="H3120" s="1"/>
      <c r="I3120" s="5"/>
      <c r="J3120" s="5"/>
      <c r="K3120" s="1"/>
      <c r="L3120" s="5"/>
      <c r="M3120" s="5"/>
      <c r="N3120" s="26"/>
      <c r="O3120" s="1"/>
      <c r="P3120" s="1"/>
      <c r="Q3120" s="1"/>
      <c r="R3120" s="1"/>
      <c r="S3120" s="1"/>
      <c r="T3120" s="1"/>
      <c r="U3120" s="1"/>
      <c r="V3120" s="5"/>
      <c r="W3120" s="5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37" t="e">
        <f>BQ3120+BP3120+BO3120+BN3120+BM3120+#REF!+#REF!+BG3120+BF3120+#REF!+BC3120+#REF!+#REF!+AY3120+#REF!+#REF!+#REF!+#REF!+AS3120+#REF!+#REF!+#REF!+#REF!+AM3120+AK3120+#REF!+#REF!+#REF!+AF3120+AD3120+AC3120+AB3120+BL3120+AA3120+Z3120+Y3120+X3120+U3120+T3120+S3120+R3120+Q3120+P3120+O3120+N3120+M3120+L3120+K3120+J3120+I3120+H3120</f>
        <v>#REF!</v>
      </c>
    </row>
    <row r="3121" spans="1:70" hidden="1">
      <c r="A3121" s="6" t="s">
        <v>4964</v>
      </c>
      <c r="B3121" s="6" t="s">
        <v>4965</v>
      </c>
      <c r="C3121" s="6" t="s">
        <v>7</v>
      </c>
      <c r="D3121" s="6" t="s">
        <v>8180</v>
      </c>
      <c r="E3121" s="6" t="s">
        <v>21</v>
      </c>
      <c r="F3121" s="6" t="s">
        <v>4961</v>
      </c>
      <c r="G3121" s="6"/>
      <c r="H3121" s="1"/>
      <c r="I3121" s="5"/>
      <c r="J3121" s="5"/>
      <c r="K3121" s="1"/>
      <c r="L3121" s="5"/>
      <c r="M3121" s="5"/>
      <c r="N3121" s="26"/>
      <c r="O3121" s="1"/>
      <c r="P3121" s="1"/>
      <c r="Q3121" s="1"/>
      <c r="R3121" s="1"/>
      <c r="S3121" s="1"/>
      <c r="T3121" s="1"/>
      <c r="U3121" s="1"/>
      <c r="V3121" s="5"/>
      <c r="W3121" s="5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37" t="e">
        <f>BQ3121+BP3121+BO3121+BN3121+BM3121+#REF!+#REF!+BG3121+BF3121+#REF!+BC3121+#REF!+#REF!+AY3121+#REF!+#REF!+#REF!+#REF!+AS3121+#REF!+#REF!+#REF!+#REF!+AM3121+AK3121+#REF!+#REF!+#REF!+AF3121+AD3121+AC3121+AB3121+BL3121+AA3121+Z3121+Y3121+X3121+U3121+T3121+S3121+R3121+Q3121+P3121+O3121+N3121+M3121+L3121+K3121+J3121+I3121+H3121</f>
        <v>#REF!</v>
      </c>
    </row>
    <row r="3122" spans="1:70" hidden="1">
      <c r="A3122" s="7" t="s">
        <v>4966</v>
      </c>
      <c r="B3122" s="7" t="s">
        <v>4967</v>
      </c>
      <c r="C3122" s="7" t="s">
        <v>7</v>
      </c>
      <c r="D3122" s="7" t="s">
        <v>8180</v>
      </c>
      <c r="E3122" s="7" t="s">
        <v>21</v>
      </c>
      <c r="F3122" s="7" t="s">
        <v>4961</v>
      </c>
      <c r="G3122" s="25"/>
      <c r="H3122" s="1"/>
      <c r="I3122" s="5"/>
      <c r="J3122" s="5"/>
      <c r="K3122" s="1"/>
      <c r="L3122" s="5"/>
      <c r="M3122" s="5"/>
      <c r="N3122" s="26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37">
        <f>BQ3122+BP3122+BO3122+BN3122+BM3122+BG3122+BF3122+BC3122+AY3122+AS3122+AM3122+AL3122+AK3122+AF3122+AE3122+AD3122+AC3122+AB3122+++BK3122+BL3122+AA3122+Z3122+Y3122+X3122+V3122+U3122+T3122+S3122+R3122+Q3122+P3122+O3122+N3122+M3122+L3122+K3122+J3122+I3122+H3122+G3122</f>
        <v>0</v>
      </c>
    </row>
    <row r="3123" spans="1:70" hidden="1">
      <c r="A3123" s="6" t="s">
        <v>4968</v>
      </c>
      <c r="B3123" s="6" t="s">
        <v>4969</v>
      </c>
      <c r="C3123" s="6" t="s">
        <v>7</v>
      </c>
      <c r="D3123" s="6" t="s">
        <v>8180</v>
      </c>
      <c r="E3123" s="6" t="s">
        <v>21</v>
      </c>
      <c r="F3123" s="6" t="s">
        <v>4961</v>
      </c>
      <c r="G3123" s="6"/>
      <c r="H3123" s="1"/>
      <c r="I3123" s="5"/>
      <c r="J3123" s="5"/>
      <c r="K3123" s="1"/>
      <c r="L3123" s="5"/>
      <c r="M3123" s="5"/>
      <c r="N3123" s="26"/>
      <c r="O3123" s="1"/>
      <c r="P3123" s="1"/>
      <c r="Q3123" s="1"/>
      <c r="R3123" s="1"/>
      <c r="S3123" s="1"/>
      <c r="T3123" s="1"/>
      <c r="U3123" s="1"/>
      <c r="V3123" s="5"/>
      <c r="W3123" s="5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37" t="e">
        <f>BQ3123+BP3123+BO3123+BN3123+BM3123+#REF!+#REF!+BG3123+BF3123+#REF!+BC3123+#REF!+#REF!+AY3123+#REF!+#REF!+#REF!+#REF!+AS3123+#REF!+#REF!+#REF!+#REF!+AM3123+AK3123+#REF!+#REF!+#REF!+AF3123+AD3123+AC3123+AB3123+BL3123+AA3123+Z3123+Y3123+X3123+U3123+T3123+S3123+R3123+Q3123+P3123+O3123+N3123+M3123+L3123+K3123+J3123+I3123+H3123</f>
        <v>#REF!</v>
      </c>
    </row>
    <row r="3124" spans="1:70" hidden="1">
      <c r="A3124" s="7" t="s">
        <v>4970</v>
      </c>
      <c r="B3124" s="7" t="s">
        <v>4971</v>
      </c>
      <c r="C3124" s="7" t="s">
        <v>7</v>
      </c>
      <c r="D3124" s="7" t="s">
        <v>8180</v>
      </c>
      <c r="E3124" s="7" t="s">
        <v>21</v>
      </c>
      <c r="F3124" s="7" t="s">
        <v>4961</v>
      </c>
      <c r="G3124" s="25"/>
      <c r="H3124" s="1"/>
      <c r="I3124" s="5"/>
      <c r="J3124" s="5"/>
      <c r="K3124" s="1"/>
      <c r="L3124" s="5"/>
      <c r="M3124" s="5"/>
      <c r="N3124" s="26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37">
        <f>BQ3124+BP3124+BO3124+BN3124+BM3124+BG3124+BF3124+BC3124+AY3124+AS3124+AM3124+AL3124+AK3124+AF3124+AE3124+AD3124+AC3124+AB3124+++BK3124+BL3124+AA3124+Z3124+Y3124+X3124+V3124+U3124+T3124+S3124+R3124+Q3124+P3124+O3124+N3124+M3124+L3124+K3124+J3124+I3124+H3124+G3124</f>
        <v>0</v>
      </c>
    </row>
    <row r="3125" spans="1:70" hidden="1">
      <c r="A3125" s="6" t="s">
        <v>4972</v>
      </c>
      <c r="B3125" s="6" t="s">
        <v>4973</v>
      </c>
      <c r="C3125" s="6" t="s">
        <v>7</v>
      </c>
      <c r="D3125" s="6" t="s">
        <v>8180</v>
      </c>
      <c r="E3125" s="6" t="s">
        <v>21</v>
      </c>
      <c r="F3125" s="6" t="s">
        <v>4961</v>
      </c>
      <c r="G3125" s="6"/>
      <c r="H3125" s="1"/>
      <c r="I3125" s="5"/>
      <c r="J3125" s="5"/>
      <c r="K3125" s="1"/>
      <c r="L3125" s="5"/>
      <c r="M3125" s="5"/>
      <c r="N3125" s="26"/>
      <c r="O3125" s="1"/>
      <c r="P3125" s="1"/>
      <c r="Q3125" s="1"/>
      <c r="R3125" s="1"/>
      <c r="S3125" s="1"/>
      <c r="T3125" s="1"/>
      <c r="U3125" s="1"/>
      <c r="V3125" s="5"/>
      <c r="W3125" s="5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37" t="e">
        <f>BQ3125+BP3125+BO3125+BN3125+BM3125+#REF!+#REF!+BG3125+BF3125+#REF!+BC3125+#REF!+#REF!+AY3125+#REF!+#REF!+#REF!+#REF!+AS3125+#REF!+#REF!+#REF!+#REF!+AM3125+AK3125+#REF!+#REF!+#REF!+AF3125+AD3125+AC3125+AB3125+BL3125+AA3125+Z3125+Y3125+X3125+U3125+T3125+S3125+R3125+Q3125+P3125+O3125+N3125+M3125+L3125+K3125+J3125+I3125+H3125</f>
        <v>#REF!</v>
      </c>
    </row>
    <row r="3126" spans="1:70" hidden="1">
      <c r="A3126" s="6" t="s">
        <v>4974</v>
      </c>
      <c r="B3126" s="6" t="s">
        <v>4975</v>
      </c>
      <c r="C3126" s="6" t="s">
        <v>7</v>
      </c>
      <c r="D3126" s="6" t="s">
        <v>8180</v>
      </c>
      <c r="E3126" s="6" t="s">
        <v>21</v>
      </c>
      <c r="F3126" s="6" t="s">
        <v>4961</v>
      </c>
      <c r="G3126" s="6"/>
      <c r="H3126" s="1"/>
      <c r="I3126" s="5"/>
      <c r="J3126" s="5"/>
      <c r="K3126" s="1"/>
      <c r="L3126" s="5"/>
      <c r="M3126" s="5"/>
      <c r="N3126" s="26"/>
      <c r="O3126" s="1"/>
      <c r="P3126" s="1"/>
      <c r="Q3126" s="1"/>
      <c r="R3126" s="1"/>
      <c r="S3126" s="1"/>
      <c r="T3126" s="1"/>
      <c r="U3126" s="1"/>
      <c r="V3126" s="5"/>
      <c r="W3126" s="5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37">
        <f>BQ3126+BP3126+BO3126+BN3126+BM3126+BG3126+BF3126+BC3126+AY3126+AS3126+AM3126+AL3126+AK3126+AF3126+AE3126+AD3126+AC3126+AB3126+++BK3126+BL3126+AA3126+Z3126+Y3126+X3126+V3126+U3126+T3126+S3126+R3126+Q3126+P3126+O3126+N3126+M3126+L3126+K3126+J3126+I3126+H3126+G3126</f>
        <v>0</v>
      </c>
    </row>
    <row r="3127" spans="1:70" hidden="1">
      <c r="A3127" s="6" t="s">
        <v>4976</v>
      </c>
      <c r="B3127" s="6" t="s">
        <v>4977</v>
      </c>
      <c r="C3127" s="6" t="s">
        <v>7</v>
      </c>
      <c r="D3127" s="6" t="s">
        <v>18</v>
      </c>
      <c r="E3127" s="6" t="s">
        <v>21</v>
      </c>
      <c r="F3127" s="6" t="s">
        <v>4961</v>
      </c>
      <c r="G3127" s="6"/>
      <c r="H3127" s="1"/>
      <c r="I3127" s="5"/>
      <c r="J3127" s="5"/>
      <c r="K3127" s="1"/>
      <c r="L3127" s="5"/>
      <c r="M3127" s="5"/>
      <c r="N3127" s="26"/>
      <c r="O3127" s="1"/>
      <c r="P3127" s="1"/>
      <c r="Q3127" s="1"/>
      <c r="R3127" s="1"/>
      <c r="S3127" s="1"/>
      <c r="T3127" s="1"/>
      <c r="U3127" s="1"/>
      <c r="V3127" s="5"/>
      <c r="W3127" s="5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37" t="e">
        <f>BQ3127+BP3127+BO3127+BN3127+BM3127+#REF!+#REF!+BG3127+BF3127+#REF!+BC3127+#REF!+#REF!+AY3127+#REF!+#REF!+#REF!+#REF!+AS3127+#REF!+#REF!+#REF!+#REF!+AM3127+AK3127+#REF!+#REF!+#REF!+AF3127+AD3127+AC3127+AB3127+BL3127+AA3127+Z3127+Y3127+X3127+U3127+T3127+S3127+R3127+Q3127+P3127+O3127+N3127+M3127+L3127+K3127+J3127+I3127+H3127</f>
        <v>#REF!</v>
      </c>
    </row>
    <row r="3128" spans="1:70" hidden="1">
      <c r="A3128" s="6" t="s">
        <v>4978</v>
      </c>
      <c r="B3128" s="6" t="s">
        <v>4979</v>
      </c>
      <c r="C3128" s="6" t="s">
        <v>7</v>
      </c>
      <c r="D3128" s="6" t="s">
        <v>8180</v>
      </c>
      <c r="E3128" s="6" t="s">
        <v>13</v>
      </c>
      <c r="F3128" s="6" t="s">
        <v>4961</v>
      </c>
      <c r="G3128" s="6"/>
      <c r="H3128" s="1"/>
      <c r="I3128" s="5"/>
      <c r="J3128" s="5"/>
      <c r="K3128" s="1"/>
      <c r="L3128" s="5"/>
      <c r="M3128" s="5"/>
      <c r="N3128" s="26"/>
      <c r="O3128" s="1"/>
      <c r="P3128" s="1"/>
      <c r="Q3128" s="1"/>
      <c r="R3128" s="1"/>
      <c r="S3128" s="1"/>
      <c r="T3128" s="1"/>
      <c r="U3128" s="1"/>
      <c r="V3128" s="5"/>
      <c r="W3128" s="5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37" t="e">
        <f>BQ3128+BP3128+BO3128+BN3128+BM3128+#REF!+#REF!+BG3128+BF3128+#REF!+BC3128+#REF!+#REF!+AY3128+#REF!+#REF!+#REF!+#REF!+AS3128+#REF!+#REF!+#REF!+#REF!+AM3128+AK3128+#REF!+#REF!+#REF!+AF3128+AD3128+AC3128+AB3128+BL3128+AA3128+Z3128+Y3128+X3128+U3128+T3128+S3128+R3128+Q3128+P3128+O3128+N3128+M3128+L3128+K3128+J3128+I3128+H3128</f>
        <v>#REF!</v>
      </c>
    </row>
    <row r="3129" spans="1:70" hidden="1">
      <c r="A3129" s="6" t="s">
        <v>5105</v>
      </c>
      <c r="B3129" s="6" t="s">
        <v>8031</v>
      </c>
      <c r="C3129" s="6" t="s">
        <v>151</v>
      </c>
      <c r="D3129" s="6"/>
      <c r="E3129" s="6" t="s">
        <v>8200</v>
      </c>
      <c r="F3129" s="6" t="s">
        <v>4961</v>
      </c>
      <c r="G3129" s="6"/>
      <c r="H3129" s="1"/>
      <c r="I3129" s="5"/>
      <c r="J3129" s="5"/>
      <c r="K3129" s="1"/>
      <c r="L3129" s="5"/>
      <c r="M3129" s="5"/>
      <c r="N3129" s="26"/>
      <c r="O3129" s="1"/>
      <c r="P3129" s="1"/>
      <c r="Q3129" s="1"/>
      <c r="R3129" s="1"/>
      <c r="S3129" s="1"/>
      <c r="T3129" s="1"/>
      <c r="U3129" s="1"/>
      <c r="V3129" s="5"/>
      <c r="W3129" s="5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37" t="e">
        <f>BQ3129+BP3129+BO3129+BN3129+BM3129+#REF!+#REF!+BG3129+BF3129+#REF!+BC3129+#REF!+#REF!+AY3129+#REF!+#REF!+#REF!+#REF!+AS3129+#REF!+#REF!+#REF!+#REF!+AM3129+AK3129+#REF!+#REF!+#REF!+AF3129+AD3129+AC3129+AB3129+BL3129+AA3129+Z3129+Y3129+X3129+U3129+T3129+S3129+R3129+Q3129+P3129+O3129+N3129+M3129+L3129+K3129+J3129+I3129+H3129</f>
        <v>#REF!</v>
      </c>
    </row>
    <row r="3130" spans="1:70" hidden="1">
      <c r="A3130" s="6" t="s">
        <v>5107</v>
      </c>
      <c r="B3130" s="6" t="s">
        <v>5108</v>
      </c>
      <c r="C3130" s="6" t="s">
        <v>151</v>
      </c>
      <c r="D3130" s="6"/>
      <c r="E3130" s="6" t="s">
        <v>152</v>
      </c>
      <c r="F3130" s="6" t="s">
        <v>4961</v>
      </c>
      <c r="G3130" s="6"/>
      <c r="H3130" s="1"/>
      <c r="I3130" s="5"/>
      <c r="J3130" s="5"/>
      <c r="K3130" s="1"/>
      <c r="L3130" s="5"/>
      <c r="M3130" s="5"/>
      <c r="N3130" s="26"/>
      <c r="O3130" s="1"/>
      <c r="P3130" s="1"/>
      <c r="Q3130" s="1"/>
      <c r="R3130" s="1"/>
      <c r="S3130" s="1"/>
      <c r="T3130" s="1"/>
      <c r="U3130" s="1"/>
      <c r="V3130" s="5"/>
      <c r="W3130" s="5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37" t="e">
        <f>BQ3130+BP3130+BO3130+BN3130+BM3130+#REF!+#REF!+BG3130+BF3130+#REF!+BC3130+#REF!+#REF!+AY3130+#REF!+#REF!+#REF!+#REF!+AS3130+#REF!+#REF!+#REF!+#REF!+AM3130+AK3130+#REF!+#REF!+#REF!+AF3130+AD3130+AC3130+AB3130+BL3130+AA3130+Z3130+Y3130+X3130+U3130+T3130+S3130+R3130+Q3130+P3130+O3130+N3130+M3130+L3130+K3130+J3130+I3130+H3130</f>
        <v>#REF!</v>
      </c>
    </row>
    <row r="3131" spans="1:70" hidden="1">
      <c r="A3131" s="6" t="s">
        <v>6968</v>
      </c>
      <c r="B3131" s="6" t="s">
        <v>8032</v>
      </c>
      <c r="C3131" s="6" t="s">
        <v>151</v>
      </c>
      <c r="D3131" s="6"/>
      <c r="E3131" s="6" t="s">
        <v>8192</v>
      </c>
      <c r="F3131" s="6" t="s">
        <v>4961</v>
      </c>
      <c r="G3131" s="6"/>
      <c r="H3131" s="1"/>
      <c r="I3131" s="5"/>
      <c r="J3131" s="5"/>
      <c r="K3131" s="1"/>
      <c r="L3131" s="5"/>
      <c r="M3131" s="5"/>
      <c r="N3131" s="26"/>
      <c r="O3131" s="1"/>
      <c r="P3131" s="1"/>
      <c r="Q3131" s="1"/>
      <c r="R3131" s="1"/>
      <c r="S3131" s="1"/>
      <c r="T3131" s="1"/>
      <c r="U3131" s="1"/>
      <c r="V3131" s="5"/>
      <c r="W3131" s="5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37" t="e">
        <f>BQ3131+BP3131+BO3131+BN3131+BM3131+#REF!+#REF!+BG3131+BF3131+#REF!+BC3131+#REF!+#REF!+AY3131+#REF!+#REF!+#REF!+#REF!+AS3131+#REF!+#REF!+#REF!+#REF!+AM3131+AK3131+#REF!+#REF!+#REF!+AF3131+AD3131+AC3131+AB3131+BL3131+AA3131+Z3131+Y3131+X3131+U3131+T3131+S3131+R3131+Q3131+P3131+O3131+N3131+M3131+L3131+K3131+J3131+I3131+H3131</f>
        <v>#REF!</v>
      </c>
    </row>
    <row r="3132" spans="1:70" hidden="1">
      <c r="A3132" s="6" t="s">
        <v>5109</v>
      </c>
      <c r="B3132" s="6" t="s">
        <v>5110</v>
      </c>
      <c r="C3132" s="6" t="s">
        <v>151</v>
      </c>
      <c r="D3132" s="6"/>
      <c r="E3132" s="6" t="s">
        <v>152</v>
      </c>
      <c r="F3132" s="6" t="s">
        <v>4961</v>
      </c>
      <c r="G3132" s="6"/>
      <c r="H3132" s="1"/>
      <c r="I3132" s="5"/>
      <c r="J3132" s="5"/>
      <c r="K3132" s="1"/>
      <c r="L3132" s="5"/>
      <c r="M3132" s="5"/>
      <c r="N3132" s="26"/>
      <c r="O3132" s="1"/>
      <c r="P3132" s="1"/>
      <c r="Q3132" s="1"/>
      <c r="R3132" s="1"/>
      <c r="S3132" s="1"/>
      <c r="T3132" s="1"/>
      <c r="U3132" s="1"/>
      <c r="V3132" s="5"/>
      <c r="W3132" s="5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37" t="e">
        <f>BQ3132+BP3132+BO3132+BN3132+BM3132+#REF!+#REF!+BG3132+BF3132+#REF!+BC3132+#REF!+#REF!+AY3132+#REF!+#REF!+#REF!+#REF!+AS3132+#REF!+#REF!+#REF!+#REF!+AM3132+AK3132+#REF!+#REF!+#REF!+AF3132+AD3132+AC3132+AB3132+BL3132+AA3132+Z3132+Y3132+X3132+U3132+T3132+S3132+R3132+Q3132+P3132+O3132+N3132+M3132+L3132+K3132+J3132+I3132+H3132</f>
        <v>#REF!</v>
      </c>
    </row>
    <row r="3133" spans="1:70" hidden="1">
      <c r="A3133" s="6" t="s">
        <v>5111</v>
      </c>
      <c r="B3133" s="6" t="s">
        <v>5112</v>
      </c>
      <c r="C3133" s="6" t="s">
        <v>151</v>
      </c>
      <c r="D3133" s="6"/>
      <c r="E3133" s="6" t="s">
        <v>152</v>
      </c>
      <c r="F3133" s="6" t="s">
        <v>4961</v>
      </c>
      <c r="G3133" s="6"/>
      <c r="H3133" s="1"/>
      <c r="I3133" s="5"/>
      <c r="J3133" s="5"/>
      <c r="K3133" s="1"/>
      <c r="L3133" s="5"/>
      <c r="M3133" s="5"/>
      <c r="N3133" s="26"/>
      <c r="O3133" s="1"/>
      <c r="P3133" s="1"/>
      <c r="Q3133" s="1"/>
      <c r="R3133" s="1"/>
      <c r="S3133" s="1"/>
      <c r="T3133" s="1"/>
      <c r="U3133" s="1"/>
      <c r="V3133" s="5"/>
      <c r="W3133" s="5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37" t="e">
        <f>BQ3133+BP3133+BO3133+BN3133+BM3133+#REF!+#REF!+BG3133+BF3133+#REF!+BC3133+#REF!+#REF!+AY3133+#REF!+#REF!+#REF!+#REF!+AS3133+#REF!+#REF!+#REF!+#REF!+AM3133+AK3133+#REF!+#REF!+#REF!+AF3133+AD3133+AC3133+AB3133+BL3133+AA3133+Z3133+Y3133+X3133+U3133+T3133+S3133+R3133+Q3133+P3133+O3133+N3133+M3133+L3133+K3133+J3133+I3133+H3133</f>
        <v>#REF!</v>
      </c>
    </row>
    <row r="3134" spans="1:70" hidden="1">
      <c r="A3134" s="6" t="s">
        <v>4980</v>
      </c>
      <c r="B3134" s="6" t="s">
        <v>4981</v>
      </c>
      <c r="C3134" s="6" t="s">
        <v>7</v>
      </c>
      <c r="D3134" s="6" t="s">
        <v>18</v>
      </c>
      <c r="E3134" s="6" t="s">
        <v>21</v>
      </c>
      <c r="F3134" s="6" t="s">
        <v>4961</v>
      </c>
      <c r="G3134" s="6"/>
      <c r="H3134" s="1"/>
      <c r="I3134" s="5"/>
      <c r="J3134" s="5"/>
      <c r="K3134" s="1"/>
      <c r="L3134" s="5"/>
      <c r="M3134" s="5"/>
      <c r="N3134" s="26"/>
      <c r="O3134" s="1"/>
      <c r="P3134" s="1"/>
      <c r="Q3134" s="1"/>
      <c r="R3134" s="1"/>
      <c r="S3134" s="1"/>
      <c r="T3134" s="1"/>
      <c r="U3134" s="1"/>
      <c r="V3134" s="5"/>
      <c r="W3134" s="5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37" t="e">
        <f>BQ3134+BP3134+BO3134+BN3134+BM3134+#REF!+#REF!+BG3134+BF3134+#REF!+BC3134+#REF!+#REF!+AY3134+#REF!+#REF!+#REF!+#REF!+AS3134+#REF!+#REF!+#REF!+#REF!+AM3134+AK3134+#REF!+#REF!+#REF!+AF3134+AD3134+AC3134+AB3134+BL3134+AA3134+Z3134+Y3134+X3134+U3134+T3134+S3134+R3134+Q3134+P3134+O3134+N3134+M3134+L3134+K3134+J3134+I3134+H3134</f>
        <v>#REF!</v>
      </c>
    </row>
    <row r="3135" spans="1:70" hidden="1">
      <c r="A3135" s="6" t="s">
        <v>4982</v>
      </c>
      <c r="B3135" s="6" t="s">
        <v>4983</v>
      </c>
      <c r="C3135" s="6" t="s">
        <v>7</v>
      </c>
      <c r="D3135" s="6" t="s">
        <v>18</v>
      </c>
      <c r="E3135" s="6" t="s">
        <v>21</v>
      </c>
      <c r="F3135" s="6" t="s">
        <v>4961</v>
      </c>
      <c r="G3135" s="6"/>
      <c r="H3135" s="1"/>
      <c r="I3135" s="5"/>
      <c r="J3135" s="5"/>
      <c r="K3135" s="1"/>
      <c r="L3135" s="5"/>
      <c r="M3135" s="5"/>
      <c r="N3135" s="26"/>
      <c r="O3135" s="1"/>
      <c r="P3135" s="1"/>
      <c r="Q3135" s="1"/>
      <c r="R3135" s="1"/>
      <c r="S3135" s="1"/>
      <c r="T3135" s="1"/>
      <c r="U3135" s="1"/>
      <c r="V3135" s="5"/>
      <c r="W3135" s="5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37" t="e">
        <f>BQ3135+BP3135+BO3135+BN3135+BM3135+#REF!+#REF!+BG3135+BF3135+#REF!+BC3135+#REF!+#REF!+AY3135+#REF!+#REF!+#REF!+#REF!+AS3135+#REF!+#REF!+#REF!+#REF!+AM3135+AK3135+#REF!+#REF!+#REF!+AF3135+AD3135+AC3135+AB3135+BL3135+AA3135+Z3135+Y3135+X3135+U3135+T3135+S3135+R3135+Q3135+P3135+O3135+N3135+M3135+L3135+K3135+J3135+I3135+H3135</f>
        <v>#REF!</v>
      </c>
    </row>
    <row r="3136" spans="1:70" hidden="1">
      <c r="A3136" s="6" t="s">
        <v>6970</v>
      </c>
      <c r="B3136" s="6" t="s">
        <v>8033</v>
      </c>
      <c r="C3136" s="6" t="s">
        <v>151</v>
      </c>
      <c r="D3136" s="6"/>
      <c r="E3136" s="6" t="s">
        <v>8192</v>
      </c>
      <c r="F3136" s="6" t="s">
        <v>4961</v>
      </c>
      <c r="G3136" s="6"/>
      <c r="H3136" s="1"/>
      <c r="I3136" s="5"/>
      <c r="J3136" s="5"/>
      <c r="K3136" s="1"/>
      <c r="L3136" s="5"/>
      <c r="M3136" s="5"/>
      <c r="N3136" s="26"/>
      <c r="O3136" s="1"/>
      <c r="P3136" s="1"/>
      <c r="Q3136" s="1"/>
      <c r="R3136" s="1"/>
      <c r="S3136" s="1"/>
      <c r="T3136" s="1"/>
      <c r="U3136" s="1"/>
      <c r="V3136" s="5"/>
      <c r="W3136" s="5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37" t="e">
        <f>BQ3136+BP3136+BO3136+BN3136+BM3136+#REF!+#REF!+BG3136+BF3136+#REF!+BC3136+#REF!+#REF!+AY3136+#REF!+#REF!+#REF!+#REF!+AS3136+#REF!+#REF!+#REF!+#REF!+AM3136+AK3136+#REF!+#REF!+#REF!+AF3136+AD3136+AC3136+AB3136+BL3136+AA3136+Z3136+Y3136+X3136+U3136+T3136+S3136+R3136+Q3136+P3136+O3136+N3136+M3136+L3136+K3136+J3136+I3136+H3136</f>
        <v>#REF!</v>
      </c>
    </row>
    <row r="3137" spans="1:70" hidden="1">
      <c r="A3137" s="6" t="s">
        <v>5113</v>
      </c>
      <c r="B3137" s="6" t="s">
        <v>5114</v>
      </c>
      <c r="C3137" s="6" t="s">
        <v>151</v>
      </c>
      <c r="D3137" s="6"/>
      <c r="E3137" s="6" t="s">
        <v>152</v>
      </c>
      <c r="F3137" s="6" t="s">
        <v>4961</v>
      </c>
      <c r="G3137" s="6"/>
      <c r="H3137" s="1"/>
      <c r="I3137" s="5"/>
      <c r="J3137" s="5"/>
      <c r="K3137" s="1"/>
      <c r="L3137" s="5"/>
      <c r="M3137" s="5"/>
      <c r="N3137" s="26"/>
      <c r="O3137" s="1"/>
      <c r="P3137" s="1"/>
      <c r="Q3137" s="1"/>
      <c r="R3137" s="1"/>
      <c r="S3137" s="1"/>
      <c r="T3137" s="1"/>
      <c r="U3137" s="1"/>
      <c r="V3137" s="5"/>
      <c r="W3137" s="5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37" t="e">
        <f>BQ3137+BP3137+BO3137+BN3137+BM3137+#REF!+#REF!+BG3137+BF3137+#REF!+BC3137+#REF!+#REF!+AY3137+#REF!+#REF!+#REF!+#REF!+AS3137+#REF!+#REF!+#REF!+#REF!+AM3137+AK3137+#REF!+#REF!+#REF!+AF3137+AD3137+AC3137+AB3137+BL3137+AA3137+Z3137+Y3137+X3137+U3137+T3137+S3137+R3137+Q3137+P3137+O3137+N3137+M3137+L3137+K3137+J3137+I3137+H3137</f>
        <v>#REF!</v>
      </c>
    </row>
    <row r="3138" spans="1:70" hidden="1">
      <c r="A3138" s="7" t="s">
        <v>4984</v>
      </c>
      <c r="B3138" s="7" t="s">
        <v>4985</v>
      </c>
      <c r="C3138" s="7" t="s">
        <v>7</v>
      </c>
      <c r="D3138" s="7" t="s">
        <v>8180</v>
      </c>
      <c r="E3138" s="7" t="s">
        <v>21</v>
      </c>
      <c r="F3138" s="7" t="s">
        <v>4961</v>
      </c>
      <c r="G3138" s="25"/>
      <c r="H3138" s="1"/>
      <c r="I3138" s="5"/>
      <c r="J3138" s="5"/>
      <c r="K3138" s="1"/>
      <c r="L3138" s="5"/>
      <c r="M3138" s="5"/>
      <c r="N3138" s="26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37">
        <f>BQ3138+BP3138+BO3138+BN3138+BM3138+BG3138+BF3138+BC3138+AY3138+AS3138+AM3138+AL3138+AK3138+AF3138+AE3138+AD3138+AC3138+AB3138+++BK3138+BL3138+AA3138+Z3138+Y3138+X3138+V3138+U3138+T3138+S3138+R3138+Q3138+P3138+O3138+N3138+M3138+L3138+K3138+J3138+I3138+H3138+G3138</f>
        <v>0</v>
      </c>
    </row>
    <row r="3139" spans="1:70" hidden="1">
      <c r="A3139" s="6" t="s">
        <v>4986</v>
      </c>
      <c r="B3139" s="6" t="s">
        <v>4987</v>
      </c>
      <c r="C3139" s="6" t="s">
        <v>7</v>
      </c>
      <c r="D3139" s="6" t="s">
        <v>8180</v>
      </c>
      <c r="E3139" s="6" t="s">
        <v>21</v>
      </c>
      <c r="F3139" s="6" t="s">
        <v>4961</v>
      </c>
      <c r="G3139" s="6"/>
      <c r="H3139" s="1"/>
      <c r="I3139" s="5"/>
      <c r="J3139" s="1"/>
      <c r="K3139" s="1"/>
      <c r="L3139" s="5"/>
      <c r="M3139" s="5"/>
      <c r="N3139" s="26"/>
      <c r="O3139" s="1"/>
      <c r="P3139" s="1"/>
      <c r="Q3139" s="1"/>
      <c r="R3139" s="1"/>
      <c r="S3139" s="1"/>
      <c r="T3139" s="1"/>
      <c r="U3139" s="1"/>
      <c r="V3139" s="5"/>
      <c r="W3139" s="5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37" t="e">
        <f>BQ3139+BP3139+BO3139+BN3139+BM3139+#REF!+#REF!+BG3139+BF3139+#REF!+BC3139+#REF!+#REF!+AY3139+#REF!+#REF!+#REF!+#REF!+AS3139+#REF!+#REF!+#REF!+#REF!+AM3139+AK3139+#REF!+#REF!+#REF!+AF3139+AD3139+AC3139+AB3139+BL3139+AA3139+Z3139+Y3139+X3139+U3139+T3139+S3139+R3139+Q3139+P3139+O3139+N3139+M3139+L3139+K3139+J3139+I3139+H3139</f>
        <v>#REF!</v>
      </c>
    </row>
    <row r="3140" spans="1:70" hidden="1">
      <c r="A3140" s="6" t="s">
        <v>4988</v>
      </c>
      <c r="B3140" s="6" t="s">
        <v>4989</v>
      </c>
      <c r="C3140" s="6" t="s">
        <v>7</v>
      </c>
      <c r="D3140" s="6" t="s">
        <v>67</v>
      </c>
      <c r="E3140" s="6" t="s">
        <v>67</v>
      </c>
      <c r="F3140" s="6" t="s">
        <v>4961</v>
      </c>
      <c r="G3140" s="6"/>
      <c r="H3140" s="1"/>
      <c r="I3140" s="5"/>
      <c r="J3140" s="5"/>
      <c r="K3140" s="1"/>
      <c r="L3140" s="5"/>
      <c r="M3140" s="5"/>
      <c r="N3140" s="26"/>
      <c r="O3140" s="1"/>
      <c r="P3140" s="1"/>
      <c r="Q3140" s="1"/>
      <c r="R3140" s="1"/>
      <c r="S3140" s="1"/>
      <c r="T3140" s="1"/>
      <c r="U3140" s="1"/>
      <c r="V3140" s="5"/>
      <c r="W3140" s="5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37" t="e">
        <f>BQ3140+BP3140+BO3140+BN3140+BM3140+#REF!+#REF!+BG3140+BF3140+#REF!+BC3140+#REF!+#REF!+AY3140+#REF!+#REF!+#REF!+#REF!+AS3140+#REF!+#REF!+#REF!+#REF!+AM3140+AK3140+#REF!+#REF!+#REF!+AF3140+AD3140+AC3140+AB3140+BL3140+AA3140+Z3140+Y3140+X3140+U3140+T3140+S3140+R3140+Q3140+P3140+O3140+N3140+M3140+L3140+K3140+J3140+I3140+H3140</f>
        <v>#REF!</v>
      </c>
    </row>
    <row r="3141" spans="1:70" hidden="1">
      <c r="A3141" s="6" t="s">
        <v>4990</v>
      </c>
      <c r="B3141" s="6" t="s">
        <v>4991</v>
      </c>
      <c r="C3141" s="6" t="s">
        <v>7</v>
      </c>
      <c r="D3141" s="6" t="s">
        <v>67</v>
      </c>
      <c r="E3141" s="6" t="s">
        <v>67</v>
      </c>
      <c r="F3141" s="6" t="s">
        <v>4961</v>
      </c>
      <c r="G3141" s="6"/>
      <c r="H3141" s="1"/>
      <c r="I3141" s="5"/>
      <c r="J3141" s="5"/>
      <c r="K3141" s="1"/>
      <c r="L3141" s="5"/>
      <c r="M3141" s="5"/>
      <c r="N3141" s="26"/>
      <c r="O3141" s="1"/>
      <c r="P3141" s="1"/>
      <c r="Q3141" s="1"/>
      <c r="R3141" s="1"/>
      <c r="S3141" s="1"/>
      <c r="T3141" s="1"/>
      <c r="U3141" s="1"/>
      <c r="V3141" s="5"/>
      <c r="W3141" s="5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37" t="e">
        <f>BQ3141+BP3141+BO3141+BN3141+BM3141+#REF!+#REF!+BG3141+BF3141+#REF!+BC3141+#REF!+#REF!+AY3141+#REF!+#REF!+#REF!+#REF!+AS3141+#REF!+#REF!+#REF!+#REF!+AM3141+AK3141+#REF!+#REF!+#REF!+AF3141+AD3141+AC3141+AB3141+BL3141+AA3141+Z3141+Y3141+X3141+U3141+T3141+S3141+R3141+Q3141+P3141+O3141+N3141+M3141+L3141+K3141+J3141+I3141+H3141</f>
        <v>#REF!</v>
      </c>
    </row>
    <row r="3142" spans="1:70" hidden="1">
      <c r="A3142" s="6" t="s">
        <v>4992</v>
      </c>
      <c r="B3142" s="6" t="s">
        <v>4993</v>
      </c>
      <c r="C3142" s="6" t="s">
        <v>7</v>
      </c>
      <c r="D3142" s="6" t="s">
        <v>67</v>
      </c>
      <c r="E3142" s="6" t="s">
        <v>67</v>
      </c>
      <c r="F3142" s="6" t="s">
        <v>4961</v>
      </c>
      <c r="G3142" s="6"/>
      <c r="H3142" s="1"/>
      <c r="I3142" s="5"/>
      <c r="J3142" s="5"/>
      <c r="K3142" s="1"/>
      <c r="L3142" s="5"/>
      <c r="M3142" s="5"/>
      <c r="N3142" s="26"/>
      <c r="O3142" s="1"/>
      <c r="P3142" s="1"/>
      <c r="Q3142" s="1"/>
      <c r="R3142" s="1"/>
      <c r="S3142" s="1"/>
      <c r="T3142" s="1"/>
      <c r="U3142" s="1"/>
      <c r="V3142" s="5"/>
      <c r="W3142" s="5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37" t="e">
        <f>BQ3142+BP3142+BO3142+BN3142+BM3142+#REF!+#REF!+BG3142+BF3142+#REF!+BC3142+#REF!+#REF!+AY3142+#REF!+#REF!+#REF!+#REF!+AS3142+#REF!+#REF!+#REF!+#REF!+AM3142+AK3142+#REF!+#REF!+#REF!+AF3142+AD3142+AC3142+AB3142+BL3142+AA3142+Z3142+Y3142+X3142+U3142+T3142+S3142+R3142+Q3142+P3142+O3142+N3142+M3142+L3142+K3142+J3142+I3142+H3142</f>
        <v>#REF!</v>
      </c>
    </row>
    <row r="3143" spans="1:70" hidden="1">
      <c r="A3143" s="6" t="s">
        <v>5115</v>
      </c>
      <c r="B3143" s="6" t="s">
        <v>5116</v>
      </c>
      <c r="C3143" s="6" t="s">
        <v>151</v>
      </c>
      <c r="D3143" s="6"/>
      <c r="E3143" s="6" t="s">
        <v>152</v>
      </c>
      <c r="F3143" s="6" t="s">
        <v>4961</v>
      </c>
      <c r="G3143" s="6"/>
      <c r="H3143" s="1"/>
      <c r="I3143" s="5"/>
      <c r="J3143" s="5"/>
      <c r="K3143" s="1"/>
      <c r="L3143" s="5"/>
      <c r="M3143" s="5"/>
      <c r="N3143" s="26"/>
      <c r="O3143" s="1"/>
      <c r="P3143" s="1"/>
      <c r="Q3143" s="1"/>
      <c r="R3143" s="1"/>
      <c r="S3143" s="1"/>
      <c r="T3143" s="1"/>
      <c r="U3143" s="1"/>
      <c r="V3143" s="5"/>
      <c r="W3143" s="5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37" t="e">
        <f>BQ3143+BP3143+BO3143+BN3143+BM3143+#REF!+#REF!+BG3143+BF3143+#REF!+BC3143+#REF!+#REF!+AY3143+#REF!+#REF!+#REF!+#REF!+AS3143+#REF!+#REF!+#REF!+#REF!+AM3143+AK3143+#REF!+#REF!+#REF!+AF3143+AD3143+AC3143+AB3143+BL3143+AA3143+Z3143+Y3143+X3143+U3143+T3143+S3143+R3143+Q3143+P3143+O3143+N3143+M3143+L3143+K3143+J3143+I3143+H3143</f>
        <v>#REF!</v>
      </c>
    </row>
    <row r="3144" spans="1:70" hidden="1">
      <c r="A3144" s="6" t="s">
        <v>4994</v>
      </c>
      <c r="B3144" s="6" t="s">
        <v>4995</v>
      </c>
      <c r="C3144" s="6" t="s">
        <v>7</v>
      </c>
      <c r="D3144" s="6" t="s">
        <v>67</v>
      </c>
      <c r="E3144" s="6" t="s">
        <v>67</v>
      </c>
      <c r="F3144" s="6" t="s">
        <v>4961</v>
      </c>
      <c r="G3144" s="6"/>
      <c r="H3144" s="1"/>
      <c r="I3144" s="5"/>
      <c r="J3144" s="5"/>
      <c r="K3144" s="1"/>
      <c r="L3144" s="5"/>
      <c r="M3144" s="5"/>
      <c r="N3144" s="26"/>
      <c r="O3144" s="1"/>
      <c r="P3144" s="1"/>
      <c r="Q3144" s="1"/>
      <c r="R3144" s="1"/>
      <c r="S3144" s="1"/>
      <c r="T3144" s="1"/>
      <c r="U3144" s="1"/>
      <c r="V3144" s="5"/>
      <c r="W3144" s="5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37" t="e">
        <f>BQ3144+BP3144+BO3144+BN3144+BM3144+#REF!+#REF!+BG3144+BF3144+#REF!+BC3144+#REF!+#REF!+AY3144+#REF!+#REF!+#REF!+#REF!+AS3144+#REF!+#REF!+#REF!+#REF!+AM3144+AK3144+#REF!+#REF!+#REF!+AF3144+AD3144+AC3144+AB3144+BL3144+AA3144+Z3144+Y3144+X3144+U3144+T3144+S3144+R3144+Q3144+P3144+O3144+N3144+M3144+L3144+K3144+J3144+I3144+H3144</f>
        <v>#REF!</v>
      </c>
    </row>
    <row r="3145" spans="1:70" hidden="1">
      <c r="A3145" s="6" t="s">
        <v>4996</v>
      </c>
      <c r="B3145" s="6" t="s">
        <v>4997</v>
      </c>
      <c r="C3145" s="6" t="s">
        <v>7</v>
      </c>
      <c r="D3145" s="6" t="s">
        <v>67</v>
      </c>
      <c r="E3145" s="6" t="s">
        <v>67</v>
      </c>
      <c r="F3145" s="6" t="s">
        <v>4961</v>
      </c>
      <c r="G3145" s="6"/>
      <c r="H3145" s="1"/>
      <c r="I3145" s="5"/>
      <c r="J3145" s="5"/>
      <c r="K3145" s="1"/>
      <c r="L3145" s="5"/>
      <c r="M3145" s="5"/>
      <c r="N3145" s="26"/>
      <c r="O3145" s="1"/>
      <c r="P3145" s="1"/>
      <c r="Q3145" s="1"/>
      <c r="R3145" s="1"/>
      <c r="S3145" s="1"/>
      <c r="T3145" s="1"/>
      <c r="U3145" s="1"/>
      <c r="V3145" s="5"/>
      <c r="W3145" s="5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37" t="e">
        <f>BQ3145+BP3145+BO3145+BN3145+BM3145+#REF!+#REF!+BG3145+BF3145+#REF!+BC3145+#REF!+#REF!+AY3145+#REF!+#REF!+#REF!+#REF!+AS3145+#REF!+#REF!+#REF!+#REF!+AM3145+AK3145+#REF!+#REF!+#REF!+AF3145+AD3145+AC3145+AB3145+BL3145+AA3145+Z3145+Y3145+X3145+U3145+T3145+S3145+R3145+Q3145+P3145+O3145+N3145+M3145+L3145+K3145+J3145+I3145+H3145</f>
        <v>#REF!</v>
      </c>
    </row>
    <row r="3146" spans="1:70" hidden="1">
      <c r="A3146" s="6" t="s">
        <v>4998</v>
      </c>
      <c r="B3146" s="6" t="s">
        <v>4999</v>
      </c>
      <c r="C3146" s="6" t="s">
        <v>7</v>
      </c>
      <c r="D3146" s="6" t="s">
        <v>67</v>
      </c>
      <c r="E3146" s="6" t="s">
        <v>67</v>
      </c>
      <c r="F3146" s="6" t="s">
        <v>4961</v>
      </c>
      <c r="G3146" s="6"/>
      <c r="H3146" s="1"/>
      <c r="I3146" s="5"/>
      <c r="J3146" s="5"/>
      <c r="K3146" s="1"/>
      <c r="L3146" s="5"/>
      <c r="M3146" s="5"/>
      <c r="N3146" s="26"/>
      <c r="O3146" s="1"/>
      <c r="P3146" s="1"/>
      <c r="Q3146" s="1"/>
      <c r="R3146" s="1"/>
      <c r="S3146" s="1"/>
      <c r="T3146" s="1"/>
      <c r="U3146" s="1"/>
      <c r="V3146" s="5"/>
      <c r="W3146" s="5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37" t="e">
        <f>BQ3146+BP3146+BO3146+BN3146+BM3146+#REF!+#REF!+BG3146+BF3146+#REF!+BC3146+#REF!+#REF!+AY3146+#REF!+#REF!+#REF!+#REF!+AS3146+#REF!+#REF!+#REF!+#REF!+AM3146+AK3146+#REF!+#REF!+#REF!+AF3146+AD3146+AC3146+AB3146+BL3146+AA3146+Z3146+Y3146+X3146+U3146+T3146+S3146+R3146+Q3146+P3146+O3146+N3146+M3146+L3146+K3146+J3146+I3146+H3146</f>
        <v>#REF!</v>
      </c>
    </row>
    <row r="3147" spans="1:70" hidden="1">
      <c r="A3147" s="6" t="s">
        <v>5117</v>
      </c>
      <c r="B3147" s="6" t="s">
        <v>5118</v>
      </c>
      <c r="C3147" s="6" t="s">
        <v>151</v>
      </c>
      <c r="D3147" s="6"/>
      <c r="E3147" s="6" t="s">
        <v>152</v>
      </c>
      <c r="F3147" s="6" t="s">
        <v>4961</v>
      </c>
      <c r="G3147" s="6"/>
      <c r="H3147" s="1"/>
      <c r="I3147" s="5"/>
      <c r="J3147" s="5"/>
      <c r="K3147" s="1"/>
      <c r="L3147" s="5"/>
      <c r="M3147" s="5"/>
      <c r="N3147" s="26"/>
      <c r="O3147" s="1"/>
      <c r="P3147" s="1"/>
      <c r="Q3147" s="1"/>
      <c r="R3147" s="1"/>
      <c r="S3147" s="1"/>
      <c r="T3147" s="1"/>
      <c r="U3147" s="1"/>
      <c r="V3147" s="5"/>
      <c r="W3147" s="5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37" t="e">
        <f>BQ3147+BP3147+BO3147+BN3147+BM3147+#REF!+#REF!+BG3147+BF3147+#REF!+BC3147+#REF!+#REF!+AY3147+#REF!+#REF!+#REF!+#REF!+AS3147+#REF!+#REF!+#REF!+#REF!+AM3147+AK3147+#REF!+#REF!+#REF!+AF3147+AD3147+AC3147+AB3147+BL3147+AA3147+Z3147+Y3147+X3147+U3147+T3147+S3147+R3147+Q3147+P3147+O3147+N3147+M3147+L3147+K3147+J3147+I3147+H3147</f>
        <v>#REF!</v>
      </c>
    </row>
    <row r="3148" spans="1:70" hidden="1">
      <c r="A3148" s="6" t="s">
        <v>5000</v>
      </c>
      <c r="B3148" s="6" t="s">
        <v>5001</v>
      </c>
      <c r="C3148" s="6" t="s">
        <v>7</v>
      </c>
      <c r="D3148" s="6" t="s">
        <v>18</v>
      </c>
      <c r="E3148" s="6" t="s">
        <v>13</v>
      </c>
      <c r="F3148" s="6" t="s">
        <v>4961</v>
      </c>
      <c r="G3148" s="6"/>
      <c r="H3148" s="1"/>
      <c r="I3148" s="5"/>
      <c r="J3148" s="5"/>
      <c r="K3148" s="1"/>
      <c r="L3148" s="5"/>
      <c r="M3148" s="5"/>
      <c r="N3148" s="26"/>
      <c r="O3148" s="1"/>
      <c r="P3148" s="1"/>
      <c r="Q3148" s="1"/>
      <c r="R3148" s="1"/>
      <c r="S3148" s="1"/>
      <c r="T3148" s="1"/>
      <c r="U3148" s="1"/>
      <c r="V3148" s="5"/>
      <c r="W3148" s="5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37" t="e">
        <f>BQ3148+BP3148+BO3148+BN3148+BM3148+#REF!+#REF!+BG3148+BF3148+#REF!+BC3148+#REF!+#REF!+AY3148+#REF!+#REF!+#REF!+#REF!+AS3148+#REF!+#REF!+#REF!+#REF!+AM3148+AK3148+#REF!+#REF!+#REF!+AF3148+AD3148+AC3148+AB3148+BL3148+AA3148+Z3148+Y3148+X3148+U3148+T3148+S3148+R3148+Q3148+P3148+O3148+N3148+M3148+L3148+K3148+J3148+I3148+H3148</f>
        <v>#REF!</v>
      </c>
    </row>
    <row r="3149" spans="1:70" hidden="1">
      <c r="A3149" s="6" t="s">
        <v>5119</v>
      </c>
      <c r="B3149" s="6" t="s">
        <v>5120</v>
      </c>
      <c r="C3149" s="6" t="s">
        <v>151</v>
      </c>
      <c r="D3149" s="6"/>
      <c r="E3149" s="6" t="s">
        <v>152</v>
      </c>
      <c r="F3149" s="6" t="s">
        <v>4961</v>
      </c>
      <c r="G3149" s="6"/>
      <c r="H3149" s="1"/>
      <c r="I3149" s="5"/>
      <c r="J3149" s="5"/>
      <c r="K3149" s="1"/>
      <c r="L3149" s="5"/>
      <c r="M3149" s="5"/>
      <c r="N3149" s="26"/>
      <c r="O3149" s="1"/>
      <c r="P3149" s="1"/>
      <c r="Q3149" s="1"/>
      <c r="R3149" s="1"/>
      <c r="S3149" s="1"/>
      <c r="T3149" s="1"/>
      <c r="U3149" s="1"/>
      <c r="V3149" s="5"/>
      <c r="W3149" s="5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37" t="e">
        <f>BQ3149+BP3149+BO3149+BN3149+BM3149+#REF!+#REF!+BG3149+BF3149+#REF!+BC3149+#REF!+#REF!+AY3149+#REF!+#REF!+#REF!+#REF!+AS3149+#REF!+#REF!+#REF!+#REF!+AM3149+AK3149+#REF!+#REF!+#REF!+AF3149+AD3149+AC3149+AB3149+BL3149+AA3149+Z3149+Y3149+X3149+U3149+T3149+S3149+R3149+Q3149+P3149+O3149+N3149+M3149+L3149+K3149+J3149+I3149+H3149</f>
        <v>#REF!</v>
      </c>
    </row>
    <row r="3150" spans="1:70" hidden="1">
      <c r="A3150" s="6" t="s">
        <v>5121</v>
      </c>
      <c r="B3150" s="6" t="s">
        <v>5122</v>
      </c>
      <c r="C3150" s="6" t="s">
        <v>151</v>
      </c>
      <c r="D3150" s="6"/>
      <c r="E3150" s="6" t="s">
        <v>152</v>
      </c>
      <c r="F3150" s="6" t="s">
        <v>4961</v>
      </c>
      <c r="G3150" s="6"/>
      <c r="H3150" s="1"/>
      <c r="I3150" s="5"/>
      <c r="J3150" s="5"/>
      <c r="K3150" s="1"/>
      <c r="L3150" s="5"/>
      <c r="M3150" s="5"/>
      <c r="N3150" s="26"/>
      <c r="O3150" s="1"/>
      <c r="P3150" s="1"/>
      <c r="Q3150" s="1"/>
      <c r="R3150" s="1"/>
      <c r="S3150" s="1"/>
      <c r="T3150" s="1"/>
      <c r="U3150" s="1"/>
      <c r="V3150" s="5"/>
      <c r="W3150" s="5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37" t="e">
        <f>BQ3150+BP3150+BO3150+BN3150+BM3150+#REF!+#REF!+BG3150+BF3150+#REF!+BC3150+#REF!+#REF!+AY3150+#REF!+#REF!+#REF!+#REF!+AS3150+#REF!+#REF!+#REF!+#REF!+AM3150+AK3150+#REF!+#REF!+#REF!+AF3150+AD3150+AC3150+AB3150+BL3150+AA3150+Z3150+Y3150+X3150+U3150+T3150+S3150+R3150+Q3150+P3150+O3150+N3150+M3150+L3150+K3150+J3150+I3150+H3150</f>
        <v>#REF!</v>
      </c>
    </row>
    <row r="3151" spans="1:70" hidden="1">
      <c r="A3151" s="6" t="s">
        <v>5123</v>
      </c>
      <c r="B3151" s="6" t="s">
        <v>5124</v>
      </c>
      <c r="C3151" s="6" t="s">
        <v>151</v>
      </c>
      <c r="D3151" s="6"/>
      <c r="E3151" s="6" t="s">
        <v>152</v>
      </c>
      <c r="F3151" s="6" t="s">
        <v>4961</v>
      </c>
      <c r="G3151" s="6"/>
      <c r="H3151" s="1"/>
      <c r="I3151" s="5"/>
      <c r="J3151" s="5"/>
      <c r="K3151" s="1"/>
      <c r="L3151" s="5"/>
      <c r="M3151" s="5"/>
      <c r="N3151" s="26"/>
      <c r="O3151" s="1"/>
      <c r="P3151" s="1"/>
      <c r="Q3151" s="1"/>
      <c r="R3151" s="1"/>
      <c r="S3151" s="1"/>
      <c r="T3151" s="1"/>
      <c r="U3151" s="1"/>
      <c r="V3151" s="5"/>
      <c r="W3151" s="5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37" t="e">
        <f>BQ3151+BP3151+BO3151+BN3151+BM3151+#REF!+#REF!+BG3151+BF3151+#REF!+BC3151+#REF!+#REF!+AY3151+#REF!+#REF!+#REF!+#REF!+AS3151+#REF!+#REF!+#REF!+#REF!+AM3151+AK3151+#REF!+#REF!+#REF!+AF3151+AD3151+AC3151+AB3151+BL3151+AA3151+Z3151+Y3151+X3151+U3151+T3151+S3151+R3151+Q3151+P3151+O3151+N3151+M3151+L3151+K3151+J3151+I3151+H3151</f>
        <v>#REF!</v>
      </c>
    </row>
    <row r="3152" spans="1:70" hidden="1">
      <c r="A3152" s="6" t="s">
        <v>5125</v>
      </c>
      <c r="B3152" s="6" t="s">
        <v>5126</v>
      </c>
      <c r="C3152" s="6" t="s">
        <v>151</v>
      </c>
      <c r="D3152" s="6"/>
      <c r="E3152" s="6" t="s">
        <v>152</v>
      </c>
      <c r="F3152" s="6" t="s">
        <v>4961</v>
      </c>
      <c r="G3152" s="6"/>
      <c r="H3152" s="1"/>
      <c r="I3152" s="5"/>
      <c r="J3152" s="5"/>
      <c r="K3152" s="1"/>
      <c r="L3152" s="5"/>
      <c r="M3152" s="5"/>
      <c r="N3152" s="26"/>
      <c r="O3152" s="1"/>
      <c r="P3152" s="1"/>
      <c r="Q3152" s="1"/>
      <c r="R3152" s="1"/>
      <c r="S3152" s="1"/>
      <c r="T3152" s="1"/>
      <c r="U3152" s="1"/>
      <c r="V3152" s="5"/>
      <c r="W3152" s="5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37" t="e">
        <f>BQ3152+BP3152+BO3152+BN3152+BM3152+#REF!+#REF!+BG3152+BF3152+#REF!+BC3152+#REF!+#REF!+AY3152+#REF!+#REF!+#REF!+#REF!+AS3152+#REF!+#REF!+#REF!+#REF!+AM3152+AK3152+#REF!+#REF!+#REF!+AF3152+AD3152+AC3152+AB3152+BL3152+AA3152+Z3152+Y3152+X3152+U3152+T3152+S3152+R3152+Q3152+P3152+O3152+N3152+M3152+L3152+K3152+J3152+I3152+H3152</f>
        <v>#REF!</v>
      </c>
    </row>
    <row r="3153" spans="1:70" hidden="1">
      <c r="A3153" s="6" t="s">
        <v>5127</v>
      </c>
      <c r="B3153" s="6" t="s">
        <v>5128</v>
      </c>
      <c r="C3153" s="6" t="s">
        <v>151</v>
      </c>
      <c r="D3153" s="6"/>
      <c r="E3153" s="6" t="s">
        <v>152</v>
      </c>
      <c r="F3153" s="6" t="s">
        <v>4961</v>
      </c>
      <c r="G3153" s="6"/>
      <c r="H3153" s="1"/>
      <c r="I3153" s="5"/>
      <c r="J3153" s="5"/>
      <c r="K3153" s="1"/>
      <c r="L3153" s="5"/>
      <c r="M3153" s="5"/>
      <c r="N3153" s="26"/>
      <c r="O3153" s="1"/>
      <c r="P3153" s="1"/>
      <c r="Q3153" s="1"/>
      <c r="R3153" s="1"/>
      <c r="S3153" s="1"/>
      <c r="T3153" s="1"/>
      <c r="U3153" s="1"/>
      <c r="V3153" s="5"/>
      <c r="W3153" s="5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37" t="e">
        <f>BQ3153+BP3153+BO3153+BN3153+BM3153+#REF!+#REF!+BG3153+BF3153+#REF!+BC3153+#REF!+#REF!+AY3153+#REF!+#REF!+#REF!+#REF!+AS3153+#REF!+#REF!+#REF!+#REF!+AM3153+AK3153+#REF!+#REF!+#REF!+AF3153+AD3153+AC3153+AB3153+BL3153+AA3153+Z3153+Y3153+X3153+U3153+T3153+S3153+R3153+Q3153+P3153+O3153+N3153+M3153+L3153+K3153+J3153+I3153+H3153</f>
        <v>#REF!</v>
      </c>
    </row>
    <row r="3154" spans="1:70" hidden="1">
      <c r="A3154" s="6" t="s">
        <v>5002</v>
      </c>
      <c r="B3154" s="6" t="s">
        <v>5003</v>
      </c>
      <c r="C3154" s="6" t="s">
        <v>7</v>
      </c>
      <c r="D3154" s="6" t="s">
        <v>67</v>
      </c>
      <c r="E3154" s="6" t="s">
        <v>67</v>
      </c>
      <c r="F3154" s="6" t="s">
        <v>4961</v>
      </c>
      <c r="G3154" s="6"/>
      <c r="H3154" s="1"/>
      <c r="I3154" s="5"/>
      <c r="J3154" s="5"/>
      <c r="K3154" s="1"/>
      <c r="L3154" s="5"/>
      <c r="M3154" s="5"/>
      <c r="N3154" s="26"/>
      <c r="O3154" s="1"/>
      <c r="P3154" s="1"/>
      <c r="Q3154" s="1"/>
      <c r="R3154" s="1"/>
      <c r="S3154" s="1"/>
      <c r="T3154" s="1"/>
      <c r="U3154" s="1"/>
      <c r="V3154" s="5"/>
      <c r="W3154" s="5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37" t="e">
        <f>BQ3154+BP3154+BO3154+BN3154+BM3154+#REF!+#REF!+BG3154+BF3154+#REF!+BC3154+#REF!+#REF!+AY3154+#REF!+#REF!+#REF!+#REF!+AS3154+#REF!+#REF!+#REF!+#REF!+AM3154+AK3154+#REF!+#REF!+#REF!+AF3154+AD3154+AC3154+AB3154+BL3154+AA3154+Z3154+Y3154+X3154+U3154+T3154+S3154+R3154+Q3154+P3154+O3154+N3154+M3154+L3154+K3154+J3154+I3154+H3154</f>
        <v>#REF!</v>
      </c>
    </row>
    <row r="3155" spans="1:70" hidden="1">
      <c r="A3155" s="6" t="s">
        <v>5129</v>
      </c>
      <c r="B3155" s="6" t="s">
        <v>5130</v>
      </c>
      <c r="C3155" s="6" t="s">
        <v>151</v>
      </c>
      <c r="D3155" s="6"/>
      <c r="E3155" s="6" t="s">
        <v>152</v>
      </c>
      <c r="F3155" s="6" t="s">
        <v>4961</v>
      </c>
      <c r="G3155" s="6"/>
      <c r="H3155" s="1"/>
      <c r="I3155" s="5"/>
      <c r="J3155" s="5"/>
      <c r="K3155" s="1"/>
      <c r="L3155" s="5"/>
      <c r="M3155" s="5"/>
      <c r="N3155" s="26"/>
      <c r="O3155" s="1"/>
      <c r="P3155" s="1"/>
      <c r="Q3155" s="1"/>
      <c r="R3155" s="1"/>
      <c r="S3155" s="1"/>
      <c r="T3155" s="1"/>
      <c r="U3155" s="1"/>
      <c r="V3155" s="5"/>
      <c r="W3155" s="5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37" t="e">
        <f>BQ3155+BP3155+BO3155+BN3155+BM3155+#REF!+#REF!+BG3155+BF3155+#REF!+BC3155+#REF!+#REF!+AY3155+#REF!+#REF!+#REF!+#REF!+AS3155+#REF!+#REF!+#REF!+#REF!+AM3155+AK3155+#REF!+#REF!+#REF!+AF3155+AD3155+AC3155+AB3155+BL3155+AA3155+Z3155+Y3155+X3155+U3155+T3155+S3155+R3155+Q3155+P3155+O3155+N3155+M3155+L3155+K3155+J3155+I3155+H3155</f>
        <v>#REF!</v>
      </c>
    </row>
    <row r="3156" spans="1:70" hidden="1">
      <c r="A3156" s="6" t="s">
        <v>5131</v>
      </c>
      <c r="B3156" s="6" t="s">
        <v>5132</v>
      </c>
      <c r="C3156" s="6" t="s">
        <v>151</v>
      </c>
      <c r="D3156" s="6"/>
      <c r="E3156" s="6" t="s">
        <v>152</v>
      </c>
      <c r="F3156" s="6" t="s">
        <v>4961</v>
      </c>
      <c r="G3156" s="6"/>
      <c r="H3156" s="1"/>
      <c r="I3156" s="5"/>
      <c r="J3156" s="5"/>
      <c r="K3156" s="1"/>
      <c r="L3156" s="5"/>
      <c r="M3156" s="5"/>
      <c r="N3156" s="26"/>
      <c r="O3156" s="1"/>
      <c r="P3156" s="1"/>
      <c r="Q3156" s="1"/>
      <c r="R3156" s="1"/>
      <c r="S3156" s="1"/>
      <c r="T3156" s="1"/>
      <c r="U3156" s="1"/>
      <c r="V3156" s="5"/>
      <c r="W3156" s="5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37" t="e">
        <f>BQ3156+BP3156+BO3156+BN3156+BM3156+#REF!+#REF!+BG3156+BF3156+#REF!+BC3156+#REF!+#REF!+AY3156+#REF!+#REF!+#REF!+#REF!+AS3156+#REF!+#REF!+#REF!+#REF!+AM3156+AK3156+#REF!+#REF!+#REF!+AF3156+AD3156+AC3156+AB3156+BL3156+AA3156+Z3156+Y3156+X3156+U3156+T3156+S3156+R3156+Q3156+P3156+O3156+N3156+M3156+L3156+K3156+J3156+I3156+H3156</f>
        <v>#REF!</v>
      </c>
    </row>
    <row r="3157" spans="1:70" hidden="1">
      <c r="A3157" s="6" t="s">
        <v>5133</v>
      </c>
      <c r="B3157" s="6" t="s">
        <v>5134</v>
      </c>
      <c r="C3157" s="6" t="s">
        <v>151</v>
      </c>
      <c r="D3157" s="6"/>
      <c r="E3157" s="6" t="s">
        <v>152</v>
      </c>
      <c r="F3157" s="6" t="s">
        <v>4961</v>
      </c>
      <c r="G3157" s="6"/>
      <c r="H3157" s="1"/>
      <c r="I3157" s="5"/>
      <c r="J3157" s="5"/>
      <c r="K3157" s="1"/>
      <c r="L3157" s="5"/>
      <c r="M3157" s="5"/>
      <c r="N3157" s="26"/>
      <c r="O3157" s="1"/>
      <c r="P3157" s="1"/>
      <c r="Q3157" s="1"/>
      <c r="R3157" s="1"/>
      <c r="S3157" s="1"/>
      <c r="T3157" s="1"/>
      <c r="U3157" s="1"/>
      <c r="V3157" s="5"/>
      <c r="W3157" s="5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37" t="e">
        <f>BQ3157+BP3157+BO3157+BN3157+BM3157+#REF!+#REF!+BG3157+BF3157+#REF!+BC3157+#REF!+#REF!+AY3157+#REF!+#REF!+#REF!+#REF!+AS3157+#REF!+#REF!+#REF!+#REF!+AM3157+AK3157+#REF!+#REF!+#REF!+AF3157+AD3157+AC3157+AB3157+BL3157+AA3157+Z3157+Y3157+X3157+U3157+T3157+S3157+R3157+Q3157+P3157+O3157+N3157+M3157+L3157+K3157+J3157+I3157+H3157</f>
        <v>#REF!</v>
      </c>
    </row>
    <row r="3158" spans="1:70" hidden="1">
      <c r="A3158" s="6" t="s">
        <v>5135</v>
      </c>
      <c r="B3158" s="6" t="s">
        <v>5136</v>
      </c>
      <c r="C3158" s="6" t="s">
        <v>151</v>
      </c>
      <c r="D3158" s="6"/>
      <c r="E3158" s="6" t="s">
        <v>152</v>
      </c>
      <c r="F3158" s="6" t="s">
        <v>4961</v>
      </c>
      <c r="G3158" s="6"/>
      <c r="H3158" s="1"/>
      <c r="I3158" s="5"/>
      <c r="J3158" s="5"/>
      <c r="K3158" s="1"/>
      <c r="L3158" s="5"/>
      <c r="M3158" s="5"/>
      <c r="N3158" s="26"/>
      <c r="O3158" s="1"/>
      <c r="P3158" s="1"/>
      <c r="Q3158" s="1"/>
      <c r="R3158" s="1"/>
      <c r="S3158" s="1"/>
      <c r="T3158" s="1"/>
      <c r="U3158" s="1"/>
      <c r="V3158" s="5"/>
      <c r="W3158" s="5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37" t="e">
        <f>BQ3158+BP3158+BO3158+BN3158+BM3158+#REF!+#REF!+BG3158+BF3158+#REF!+BC3158+#REF!+#REF!+AY3158+#REF!+#REF!+#REF!+#REF!+AS3158+#REF!+#REF!+#REF!+#REF!+AM3158+AK3158+#REF!+#REF!+#REF!+AF3158+AD3158+AC3158+AB3158+BL3158+AA3158+Z3158+Y3158+X3158+U3158+T3158+S3158+R3158+Q3158+P3158+O3158+N3158+M3158+L3158+K3158+J3158+I3158+H3158</f>
        <v>#REF!</v>
      </c>
    </row>
    <row r="3159" spans="1:70" hidden="1">
      <c r="A3159" s="6" t="s">
        <v>6971</v>
      </c>
      <c r="B3159" s="6" t="s">
        <v>6972</v>
      </c>
      <c r="C3159" s="6" t="s">
        <v>151</v>
      </c>
      <c r="D3159" s="6"/>
      <c r="E3159" s="6" t="s">
        <v>8192</v>
      </c>
      <c r="F3159" s="6" t="s">
        <v>4961</v>
      </c>
      <c r="G3159" s="6"/>
      <c r="H3159" s="1"/>
      <c r="I3159" s="5"/>
      <c r="J3159" s="5"/>
      <c r="K3159" s="1"/>
      <c r="L3159" s="5"/>
      <c r="M3159" s="5"/>
      <c r="N3159" s="26"/>
      <c r="O3159" s="1"/>
      <c r="P3159" s="1"/>
      <c r="Q3159" s="1"/>
      <c r="R3159" s="1"/>
      <c r="S3159" s="1"/>
      <c r="T3159" s="1"/>
      <c r="U3159" s="1"/>
      <c r="V3159" s="5"/>
      <c r="W3159" s="5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37" t="e">
        <f>BQ3159+BP3159+BO3159+BN3159+BM3159+#REF!+#REF!+BG3159+BF3159+#REF!+BC3159+#REF!+#REF!+AY3159+#REF!+#REF!+#REF!+#REF!+AS3159+#REF!+#REF!+#REF!+#REF!+AM3159+AK3159+#REF!+#REF!+#REF!+AF3159+AD3159+AC3159+AB3159+BL3159+AA3159+Z3159+Y3159+X3159+U3159+T3159+S3159+R3159+Q3159+P3159+O3159+N3159+M3159+L3159+K3159+J3159+I3159+H3159</f>
        <v>#REF!</v>
      </c>
    </row>
    <row r="3160" spans="1:70" hidden="1">
      <c r="A3160" s="6" t="s">
        <v>5004</v>
      </c>
      <c r="B3160" s="6" t="s">
        <v>5005</v>
      </c>
      <c r="C3160" s="6" t="s">
        <v>7</v>
      </c>
      <c r="D3160" s="6" t="s">
        <v>18</v>
      </c>
      <c r="E3160" s="6" t="s">
        <v>13</v>
      </c>
      <c r="F3160" s="6" t="s">
        <v>4961</v>
      </c>
      <c r="G3160" s="6"/>
      <c r="H3160" s="1"/>
      <c r="I3160" s="5"/>
      <c r="J3160" s="5"/>
      <c r="K3160" s="1"/>
      <c r="L3160" s="5"/>
      <c r="M3160" s="5"/>
      <c r="N3160" s="26"/>
      <c r="O3160" s="1"/>
      <c r="P3160" s="1"/>
      <c r="Q3160" s="1"/>
      <c r="R3160" s="1"/>
      <c r="S3160" s="1"/>
      <c r="T3160" s="1"/>
      <c r="U3160" s="1"/>
      <c r="V3160" s="5"/>
      <c r="W3160" s="5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37" t="e">
        <f>BQ3160+BP3160+BO3160+BN3160+BM3160+#REF!+#REF!+BG3160+BF3160+#REF!+BC3160+#REF!+#REF!+AY3160+#REF!+#REF!+#REF!+#REF!+AS3160+#REF!+#REF!+#REF!+#REF!+AM3160+AK3160+#REF!+#REF!+#REF!+AF3160+AD3160+AC3160+AB3160+BL3160+AA3160+Z3160+Y3160+X3160+U3160+T3160+S3160+R3160+Q3160+P3160+O3160+N3160+M3160+L3160+K3160+J3160+I3160+H3160</f>
        <v>#REF!</v>
      </c>
    </row>
    <row r="3161" spans="1:70" hidden="1">
      <c r="A3161" s="6" t="s">
        <v>5137</v>
      </c>
      <c r="B3161" s="6" t="s">
        <v>5138</v>
      </c>
      <c r="C3161" s="6" t="s">
        <v>151</v>
      </c>
      <c r="D3161" s="6"/>
      <c r="E3161" s="6" t="s">
        <v>152</v>
      </c>
      <c r="F3161" s="6" t="s">
        <v>4961</v>
      </c>
      <c r="G3161" s="6"/>
      <c r="H3161" s="1"/>
      <c r="I3161" s="5"/>
      <c r="J3161" s="5"/>
      <c r="K3161" s="1"/>
      <c r="L3161" s="5"/>
      <c r="M3161" s="5"/>
      <c r="N3161" s="26"/>
      <c r="O3161" s="1"/>
      <c r="P3161" s="1"/>
      <c r="Q3161" s="1"/>
      <c r="R3161" s="1"/>
      <c r="S3161" s="1"/>
      <c r="T3161" s="1"/>
      <c r="U3161" s="1"/>
      <c r="V3161" s="5"/>
      <c r="W3161" s="5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37" t="e">
        <f>BQ3161+BP3161+BO3161+BN3161+BM3161+#REF!+#REF!+BG3161+BF3161+#REF!+BC3161+#REF!+#REF!+AY3161+#REF!+#REF!+#REF!+#REF!+AS3161+#REF!+#REF!+#REF!+#REF!+AM3161+AK3161+#REF!+#REF!+#REF!+AF3161+AD3161+AC3161+AB3161+BL3161+AA3161+Z3161+Y3161+X3161+U3161+T3161+S3161+R3161+Q3161+P3161+O3161+N3161+M3161+L3161+K3161+J3161+I3161+H3161</f>
        <v>#REF!</v>
      </c>
    </row>
    <row r="3162" spans="1:70" hidden="1">
      <c r="A3162" s="6" t="s">
        <v>5139</v>
      </c>
      <c r="B3162" s="6" t="s">
        <v>5140</v>
      </c>
      <c r="C3162" s="6" t="s">
        <v>151</v>
      </c>
      <c r="D3162" s="6"/>
      <c r="E3162" s="6" t="s">
        <v>152</v>
      </c>
      <c r="F3162" s="6" t="s">
        <v>4961</v>
      </c>
      <c r="G3162" s="6"/>
      <c r="H3162" s="1"/>
      <c r="I3162" s="5"/>
      <c r="J3162" s="5"/>
      <c r="K3162" s="1"/>
      <c r="L3162" s="5"/>
      <c r="M3162" s="5"/>
      <c r="N3162" s="26"/>
      <c r="O3162" s="1"/>
      <c r="P3162" s="1"/>
      <c r="Q3162" s="1"/>
      <c r="R3162" s="1"/>
      <c r="S3162" s="1"/>
      <c r="T3162" s="1"/>
      <c r="U3162" s="1"/>
      <c r="V3162" s="5"/>
      <c r="W3162" s="5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37" t="e">
        <f>BQ3162+BP3162+BO3162+BN3162+BM3162+#REF!+#REF!+BG3162+BF3162+#REF!+BC3162+#REF!+#REF!+AY3162+#REF!+#REF!+#REF!+#REF!+AS3162+#REF!+#REF!+#REF!+#REF!+AM3162+AK3162+#REF!+#REF!+#REF!+AF3162+AD3162+AC3162+AB3162+BL3162+AA3162+Z3162+Y3162+X3162+U3162+T3162+S3162+R3162+Q3162+P3162+O3162+N3162+M3162+L3162+K3162+J3162+I3162+H3162</f>
        <v>#REF!</v>
      </c>
    </row>
    <row r="3163" spans="1:70" hidden="1">
      <c r="A3163" s="6" t="s">
        <v>5141</v>
      </c>
      <c r="B3163" s="6" t="s">
        <v>5142</v>
      </c>
      <c r="C3163" s="6" t="s">
        <v>151</v>
      </c>
      <c r="D3163" s="6"/>
      <c r="E3163" s="6" t="s">
        <v>152</v>
      </c>
      <c r="F3163" s="6" t="s">
        <v>4961</v>
      </c>
      <c r="G3163" s="6"/>
      <c r="H3163" s="1"/>
      <c r="I3163" s="5"/>
      <c r="J3163" s="5"/>
      <c r="K3163" s="1"/>
      <c r="L3163" s="5"/>
      <c r="M3163" s="5"/>
      <c r="N3163" s="26"/>
      <c r="O3163" s="1"/>
      <c r="P3163" s="1"/>
      <c r="Q3163" s="1"/>
      <c r="R3163" s="1"/>
      <c r="S3163" s="1"/>
      <c r="T3163" s="1"/>
      <c r="U3163" s="1"/>
      <c r="V3163" s="5"/>
      <c r="W3163" s="5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37" t="e">
        <f>BQ3163+BP3163+BO3163+BN3163+BM3163+#REF!+#REF!+BG3163+BF3163+#REF!+BC3163+#REF!+#REF!+AY3163+#REF!+#REF!+#REF!+#REF!+AS3163+#REF!+#REF!+#REF!+#REF!+AM3163+AK3163+#REF!+#REF!+#REF!+AF3163+AD3163+AC3163+AB3163+BL3163+AA3163+Z3163+Y3163+X3163+U3163+T3163+S3163+R3163+Q3163+P3163+O3163+N3163+M3163+L3163+K3163+J3163+I3163+H3163</f>
        <v>#REF!</v>
      </c>
    </row>
    <row r="3164" spans="1:70" hidden="1">
      <c r="A3164" s="6" t="s">
        <v>5006</v>
      </c>
      <c r="B3164" s="6" t="s">
        <v>5007</v>
      </c>
      <c r="C3164" s="6" t="s">
        <v>7</v>
      </c>
      <c r="D3164" s="6" t="s">
        <v>18</v>
      </c>
      <c r="E3164" s="6" t="s">
        <v>21</v>
      </c>
      <c r="F3164" s="6" t="s">
        <v>4961</v>
      </c>
      <c r="G3164" s="6"/>
      <c r="H3164" s="1"/>
      <c r="I3164" s="5"/>
      <c r="J3164" s="5"/>
      <c r="K3164" s="1"/>
      <c r="L3164" s="5"/>
      <c r="M3164" s="5"/>
      <c r="N3164" s="26"/>
      <c r="O3164" s="1"/>
      <c r="P3164" s="1"/>
      <c r="Q3164" s="1"/>
      <c r="R3164" s="1"/>
      <c r="S3164" s="1"/>
      <c r="T3164" s="1"/>
      <c r="U3164" s="1"/>
      <c r="V3164" s="5"/>
      <c r="W3164" s="5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37" t="e">
        <f>BQ3164+BP3164+BO3164+BN3164+BM3164+#REF!+#REF!+BG3164+BF3164+#REF!+BC3164+#REF!+#REF!+AY3164+#REF!+#REF!+#REF!+#REF!+AS3164+#REF!+#REF!+#REF!+#REF!+AM3164+AK3164+#REF!+#REF!+#REF!+AF3164+AD3164+AC3164+AB3164+BL3164+AA3164+Z3164+Y3164+X3164+U3164+T3164+S3164+R3164+Q3164+P3164+O3164+N3164+M3164+L3164+K3164+J3164+I3164+H3164</f>
        <v>#REF!</v>
      </c>
    </row>
    <row r="3165" spans="1:70" hidden="1">
      <c r="A3165" s="6" t="s">
        <v>5008</v>
      </c>
      <c r="B3165" s="6" t="s">
        <v>5009</v>
      </c>
      <c r="C3165" s="6" t="s">
        <v>7</v>
      </c>
      <c r="D3165" s="6" t="s">
        <v>18</v>
      </c>
      <c r="E3165" s="6" t="s">
        <v>31</v>
      </c>
      <c r="F3165" s="6" t="s">
        <v>4961</v>
      </c>
      <c r="G3165" s="6"/>
      <c r="H3165" s="1"/>
      <c r="I3165" s="5"/>
      <c r="J3165" s="5"/>
      <c r="K3165" s="1"/>
      <c r="L3165" s="5"/>
      <c r="M3165" s="5"/>
      <c r="N3165" s="26"/>
      <c r="O3165" s="1"/>
      <c r="P3165" s="1"/>
      <c r="Q3165" s="1"/>
      <c r="R3165" s="1"/>
      <c r="S3165" s="1"/>
      <c r="T3165" s="1"/>
      <c r="U3165" s="1"/>
      <c r="V3165" s="5"/>
      <c r="W3165" s="5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37" t="e">
        <f>BQ3165+BP3165+BO3165+BN3165+BM3165+#REF!+#REF!+BG3165+BF3165+#REF!+BC3165+#REF!+#REF!+AY3165+#REF!+#REF!+#REF!+#REF!+AS3165+#REF!+#REF!+#REF!+#REF!+AM3165+AK3165+#REF!+#REF!+#REF!+AF3165+AD3165+AC3165+AB3165+BL3165+AA3165+Z3165+Y3165+X3165+U3165+T3165+S3165+R3165+Q3165+P3165+O3165+N3165+M3165+L3165+K3165+J3165+I3165+H3165</f>
        <v>#REF!</v>
      </c>
    </row>
    <row r="3166" spans="1:70" hidden="1">
      <c r="A3166" s="6" t="s">
        <v>5010</v>
      </c>
      <c r="B3166" s="6" t="s">
        <v>5011</v>
      </c>
      <c r="C3166" s="6" t="s">
        <v>7</v>
      </c>
      <c r="D3166" s="6" t="s">
        <v>18</v>
      </c>
      <c r="E3166" s="6" t="s">
        <v>21</v>
      </c>
      <c r="F3166" s="6" t="s">
        <v>4961</v>
      </c>
      <c r="G3166" s="6"/>
      <c r="H3166" s="1"/>
      <c r="I3166" s="5"/>
      <c r="J3166" s="5"/>
      <c r="K3166" s="1"/>
      <c r="L3166" s="5"/>
      <c r="M3166" s="5"/>
      <c r="N3166" s="26"/>
      <c r="O3166" s="1"/>
      <c r="P3166" s="1"/>
      <c r="Q3166" s="1"/>
      <c r="R3166" s="1"/>
      <c r="S3166" s="1"/>
      <c r="T3166" s="1"/>
      <c r="U3166" s="1"/>
      <c r="V3166" s="5"/>
      <c r="W3166" s="5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37" t="e">
        <f>BQ3166+BP3166+BO3166+BN3166+BM3166+#REF!+#REF!+BG3166+BF3166+#REF!+BC3166+#REF!+#REF!+AY3166+#REF!+#REF!+#REF!+#REF!+AS3166+#REF!+#REF!+#REF!+#REF!+AM3166+AK3166+#REF!+#REF!+#REF!+AF3166+AD3166+AC3166+AB3166+BL3166+AA3166+Z3166+Y3166+X3166+U3166+T3166+S3166+R3166+Q3166+P3166+O3166+N3166+M3166+L3166+K3166+J3166+I3166+H3166</f>
        <v>#REF!</v>
      </c>
    </row>
    <row r="3167" spans="1:70" hidden="1">
      <c r="A3167" s="6" t="s">
        <v>5012</v>
      </c>
      <c r="B3167" s="6" t="s">
        <v>5013</v>
      </c>
      <c r="C3167" s="6" t="s">
        <v>7</v>
      </c>
      <c r="D3167" s="6" t="s">
        <v>8180</v>
      </c>
      <c r="E3167" s="6" t="s">
        <v>13</v>
      </c>
      <c r="F3167" s="6" t="s">
        <v>4961</v>
      </c>
      <c r="G3167" s="6"/>
      <c r="H3167" s="1"/>
      <c r="I3167" s="5"/>
      <c r="J3167" s="5"/>
      <c r="K3167" s="1"/>
      <c r="L3167" s="5"/>
      <c r="M3167" s="5"/>
      <c r="N3167" s="26"/>
      <c r="O3167" s="1"/>
      <c r="P3167" s="1"/>
      <c r="Q3167" s="1"/>
      <c r="R3167" s="1"/>
      <c r="S3167" s="1"/>
      <c r="T3167" s="1"/>
      <c r="U3167" s="1"/>
      <c r="V3167" s="5"/>
      <c r="W3167" s="5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37" t="e">
        <f>BQ3167+BP3167+BO3167+BN3167+BM3167+#REF!+#REF!+BG3167+BF3167+#REF!+BC3167+#REF!+#REF!+AY3167+#REF!+#REF!+#REF!+#REF!+AS3167+#REF!+#REF!+#REF!+#REF!+AM3167+AK3167+#REF!+#REF!+#REF!+AF3167+AD3167+AC3167+AB3167+BL3167+AA3167+Z3167+Y3167+X3167+U3167+T3167+S3167+R3167+Q3167+P3167+O3167+N3167+M3167+L3167+K3167+J3167+I3167+H3167</f>
        <v>#REF!</v>
      </c>
    </row>
    <row r="3168" spans="1:70" hidden="1">
      <c r="A3168" s="6" t="s">
        <v>5143</v>
      </c>
      <c r="B3168" s="6" t="s">
        <v>8034</v>
      </c>
      <c r="C3168" s="6" t="s">
        <v>151</v>
      </c>
      <c r="D3168" s="6"/>
      <c r="E3168" s="6" t="s">
        <v>152</v>
      </c>
      <c r="F3168" s="6" t="s">
        <v>4961</v>
      </c>
      <c r="G3168" s="6"/>
      <c r="H3168" s="1"/>
      <c r="I3168" s="5"/>
      <c r="J3168" s="5"/>
      <c r="K3168" s="1"/>
      <c r="L3168" s="5"/>
      <c r="M3168" s="5"/>
      <c r="N3168" s="26"/>
      <c r="O3168" s="1"/>
      <c r="P3168" s="1"/>
      <c r="Q3168" s="1"/>
      <c r="R3168" s="1"/>
      <c r="S3168" s="1"/>
      <c r="T3168" s="1"/>
      <c r="U3168" s="1"/>
      <c r="V3168" s="5"/>
      <c r="W3168" s="5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37" t="e">
        <f>BQ3168+BP3168+BO3168+BN3168+BM3168+#REF!+#REF!+BG3168+BF3168+#REF!+BC3168+#REF!+#REF!+AY3168+#REF!+#REF!+#REF!+#REF!+AS3168+#REF!+#REF!+#REF!+#REF!+AM3168+AK3168+#REF!+#REF!+#REF!+AF3168+AD3168+AC3168+AB3168+BL3168+AA3168+Z3168+Y3168+X3168+U3168+T3168+S3168+R3168+Q3168+P3168+O3168+N3168+M3168+L3168+K3168+J3168+I3168+H3168</f>
        <v>#REF!</v>
      </c>
    </row>
    <row r="3169" spans="1:70" hidden="1">
      <c r="A3169" s="6" t="s">
        <v>5144</v>
      </c>
      <c r="B3169" s="6" t="s">
        <v>5145</v>
      </c>
      <c r="C3169" s="6" t="s">
        <v>151</v>
      </c>
      <c r="D3169" s="6"/>
      <c r="E3169" s="6" t="s">
        <v>152</v>
      </c>
      <c r="F3169" s="6" t="s">
        <v>4961</v>
      </c>
      <c r="G3169" s="6"/>
      <c r="H3169" s="1"/>
      <c r="I3169" s="5"/>
      <c r="J3169" s="5"/>
      <c r="K3169" s="1"/>
      <c r="L3169" s="5"/>
      <c r="M3169" s="5"/>
      <c r="N3169" s="26"/>
      <c r="O3169" s="1"/>
      <c r="P3169" s="1"/>
      <c r="Q3169" s="1"/>
      <c r="R3169" s="1"/>
      <c r="S3169" s="1"/>
      <c r="T3169" s="1"/>
      <c r="U3169" s="1"/>
      <c r="V3169" s="5"/>
      <c r="W3169" s="5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37" t="e">
        <f>BQ3169+BP3169+BO3169+BN3169+BM3169+#REF!+#REF!+BG3169+BF3169+#REF!+BC3169+#REF!+#REF!+AY3169+#REF!+#REF!+#REF!+#REF!+AS3169+#REF!+#REF!+#REF!+#REF!+AM3169+AK3169+#REF!+#REF!+#REF!+AF3169+AD3169+AC3169+AB3169+BL3169+AA3169+Z3169+Y3169+X3169+U3169+T3169+S3169+R3169+Q3169+P3169+O3169+N3169+M3169+L3169+K3169+J3169+I3169+H3169</f>
        <v>#REF!</v>
      </c>
    </row>
    <row r="3170" spans="1:70" hidden="1">
      <c r="A3170" s="6" t="s">
        <v>5014</v>
      </c>
      <c r="B3170" s="6" t="s">
        <v>5015</v>
      </c>
      <c r="C3170" s="6" t="s">
        <v>7</v>
      </c>
      <c r="D3170" s="6" t="s">
        <v>18</v>
      </c>
      <c r="E3170" s="6" t="s">
        <v>13</v>
      </c>
      <c r="F3170" s="6" t="s">
        <v>4961</v>
      </c>
      <c r="G3170" s="6"/>
      <c r="H3170" s="1"/>
      <c r="I3170" s="5"/>
      <c r="J3170" s="5"/>
      <c r="K3170" s="1"/>
      <c r="L3170" s="5"/>
      <c r="M3170" s="5"/>
      <c r="N3170" s="26"/>
      <c r="O3170" s="1"/>
      <c r="P3170" s="1"/>
      <c r="Q3170" s="1"/>
      <c r="R3170" s="1"/>
      <c r="S3170" s="1"/>
      <c r="T3170" s="1"/>
      <c r="U3170" s="1"/>
      <c r="V3170" s="5"/>
      <c r="W3170" s="5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37" t="e">
        <f>BQ3170+BP3170+BO3170+BN3170+BM3170+#REF!+#REF!+BG3170+BF3170+#REF!+BC3170+#REF!+#REF!+AY3170+#REF!+#REF!+#REF!+#REF!+AS3170+#REF!+#REF!+#REF!+#REF!+AM3170+AK3170+#REF!+#REF!+#REF!+AF3170+AD3170+AC3170+AB3170+BL3170+AA3170+Z3170+Y3170+X3170+U3170+T3170+S3170+R3170+Q3170+P3170+O3170+N3170+M3170+L3170+K3170+J3170+I3170+H3170</f>
        <v>#REF!</v>
      </c>
    </row>
    <row r="3171" spans="1:70" hidden="1">
      <c r="A3171" s="6" t="s">
        <v>5016</v>
      </c>
      <c r="B3171" s="6" t="s">
        <v>5017</v>
      </c>
      <c r="C3171" s="6" t="s">
        <v>7</v>
      </c>
      <c r="D3171" s="6" t="s">
        <v>18</v>
      </c>
      <c r="E3171" s="6" t="s">
        <v>13</v>
      </c>
      <c r="F3171" s="6" t="s">
        <v>4961</v>
      </c>
      <c r="G3171" s="6"/>
      <c r="H3171" s="1"/>
      <c r="I3171" s="5"/>
      <c r="J3171" s="5"/>
      <c r="K3171" s="1"/>
      <c r="L3171" s="5"/>
      <c r="M3171" s="5"/>
      <c r="N3171" s="26"/>
      <c r="O3171" s="1"/>
      <c r="P3171" s="1"/>
      <c r="Q3171" s="1"/>
      <c r="R3171" s="1"/>
      <c r="S3171" s="1"/>
      <c r="T3171" s="1"/>
      <c r="U3171" s="1"/>
      <c r="V3171" s="5"/>
      <c r="W3171" s="5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37" t="e">
        <f>BQ3171+BP3171+BO3171+BN3171+BM3171+#REF!+#REF!+BG3171+BF3171+#REF!+BC3171+#REF!+#REF!+AY3171+#REF!+#REF!+#REF!+#REF!+AS3171+#REF!+#REF!+#REF!+#REF!+AM3171+AK3171+#REF!+#REF!+#REF!+AF3171+AD3171+AC3171+AB3171+BL3171+AA3171+Z3171+Y3171+X3171+U3171+T3171+S3171+R3171+Q3171+P3171+O3171+N3171+M3171+L3171+K3171+J3171+I3171+H3171</f>
        <v>#REF!</v>
      </c>
    </row>
    <row r="3172" spans="1:70" hidden="1">
      <c r="A3172" s="6" t="s">
        <v>6973</v>
      </c>
      <c r="B3172" s="6" t="s">
        <v>8035</v>
      </c>
      <c r="C3172" s="6" t="s">
        <v>151</v>
      </c>
      <c r="D3172" s="6"/>
      <c r="E3172" s="6" t="s">
        <v>8186</v>
      </c>
      <c r="F3172" s="6" t="s">
        <v>4961</v>
      </c>
      <c r="G3172" s="6"/>
      <c r="H3172" s="1"/>
      <c r="I3172" s="5"/>
      <c r="J3172" s="5"/>
      <c r="K3172" s="1"/>
      <c r="L3172" s="5"/>
      <c r="M3172" s="5"/>
      <c r="N3172" s="26"/>
      <c r="O3172" s="1"/>
      <c r="P3172" s="1"/>
      <c r="Q3172" s="1"/>
      <c r="R3172" s="1"/>
      <c r="S3172" s="1"/>
      <c r="T3172" s="1"/>
      <c r="U3172" s="1"/>
      <c r="V3172" s="5"/>
      <c r="W3172" s="5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37" t="e">
        <f>BQ3172+BP3172+BO3172+BN3172+BM3172+#REF!+#REF!+BG3172+BF3172+#REF!+BC3172+#REF!+#REF!+AY3172+#REF!+#REF!+#REF!+#REF!+AS3172+#REF!+#REF!+#REF!+#REF!+AM3172+AK3172+#REF!+#REF!+#REF!+AF3172+AD3172+AC3172+AB3172+BL3172+AA3172+Z3172+Y3172+X3172+U3172+T3172+S3172+R3172+Q3172+P3172+O3172+N3172+M3172+L3172+K3172+J3172+I3172+H3172</f>
        <v>#REF!</v>
      </c>
    </row>
    <row r="3173" spans="1:70" hidden="1">
      <c r="A3173" s="6" t="s">
        <v>5018</v>
      </c>
      <c r="B3173" s="6" t="s">
        <v>5019</v>
      </c>
      <c r="C3173" s="6" t="s">
        <v>7</v>
      </c>
      <c r="D3173" s="6" t="s">
        <v>18</v>
      </c>
      <c r="E3173" s="6" t="s">
        <v>13</v>
      </c>
      <c r="F3173" s="6" t="s">
        <v>4961</v>
      </c>
      <c r="G3173" s="6"/>
      <c r="H3173" s="1"/>
      <c r="I3173" s="5"/>
      <c r="J3173" s="5"/>
      <c r="K3173" s="1"/>
      <c r="L3173" s="5"/>
      <c r="M3173" s="5"/>
      <c r="N3173" s="26"/>
      <c r="O3173" s="1"/>
      <c r="P3173" s="1"/>
      <c r="Q3173" s="1"/>
      <c r="R3173" s="1"/>
      <c r="S3173" s="1"/>
      <c r="T3173" s="1"/>
      <c r="U3173" s="1"/>
      <c r="V3173" s="5"/>
      <c r="W3173" s="5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37" t="e">
        <f>BQ3173+BP3173+BO3173+BN3173+BM3173+#REF!+#REF!+BG3173+BF3173+#REF!+BC3173+#REF!+#REF!+AY3173+#REF!+#REF!+#REF!+#REF!+AS3173+#REF!+#REF!+#REF!+#REF!+AM3173+AK3173+#REF!+#REF!+#REF!+AF3173+AD3173+AC3173+AB3173+BL3173+AA3173+Z3173+Y3173+X3173+U3173+T3173+S3173+R3173+Q3173+P3173+O3173+N3173+M3173+L3173+K3173+J3173+I3173+H3173</f>
        <v>#REF!</v>
      </c>
    </row>
    <row r="3174" spans="1:70" hidden="1">
      <c r="A3174" s="6" t="s">
        <v>5020</v>
      </c>
      <c r="B3174" s="6" t="s">
        <v>5021</v>
      </c>
      <c r="C3174" s="6" t="s">
        <v>7</v>
      </c>
      <c r="D3174" s="6" t="s">
        <v>8180</v>
      </c>
      <c r="E3174" s="6" t="s">
        <v>21</v>
      </c>
      <c r="F3174" s="6" t="s">
        <v>4961</v>
      </c>
      <c r="G3174" s="6"/>
      <c r="H3174" s="1"/>
      <c r="I3174" s="5"/>
      <c r="J3174" s="5"/>
      <c r="K3174" s="1"/>
      <c r="L3174" s="5"/>
      <c r="M3174" s="5"/>
      <c r="N3174" s="26"/>
      <c r="O3174" s="1"/>
      <c r="P3174" s="1"/>
      <c r="Q3174" s="1"/>
      <c r="R3174" s="1"/>
      <c r="S3174" s="1"/>
      <c r="T3174" s="1"/>
      <c r="U3174" s="1"/>
      <c r="V3174" s="5"/>
      <c r="W3174" s="5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37" t="e">
        <f>BQ3174+BP3174+BO3174+BN3174+BM3174+#REF!+#REF!+BG3174+BF3174+#REF!+BC3174+#REF!+#REF!+AY3174+#REF!+#REF!+#REF!+#REF!+AS3174+#REF!+#REF!+#REF!+#REF!+AM3174+AK3174+#REF!+#REF!+#REF!+AF3174+AD3174+AC3174+AB3174+BL3174+AA3174+Z3174+Y3174+X3174+U3174+T3174+S3174+R3174+Q3174+P3174+O3174+N3174+M3174+L3174+K3174+J3174+I3174+H3174</f>
        <v>#REF!</v>
      </c>
    </row>
    <row r="3175" spans="1:70" hidden="1">
      <c r="A3175" s="6" t="s">
        <v>5022</v>
      </c>
      <c r="B3175" s="6" t="s">
        <v>5023</v>
      </c>
      <c r="C3175" s="6" t="s">
        <v>7</v>
      </c>
      <c r="D3175" s="6" t="s">
        <v>18</v>
      </c>
      <c r="E3175" s="6" t="s">
        <v>31</v>
      </c>
      <c r="F3175" s="6" t="s">
        <v>4961</v>
      </c>
      <c r="G3175" s="6"/>
      <c r="H3175" s="1"/>
      <c r="I3175" s="5"/>
      <c r="J3175" s="5"/>
      <c r="K3175" s="1"/>
      <c r="L3175" s="5"/>
      <c r="M3175" s="5"/>
      <c r="N3175" s="26"/>
      <c r="O3175" s="1"/>
      <c r="P3175" s="1"/>
      <c r="Q3175" s="1"/>
      <c r="R3175" s="1"/>
      <c r="S3175" s="1"/>
      <c r="T3175" s="1"/>
      <c r="U3175" s="1"/>
      <c r="V3175" s="5"/>
      <c r="W3175" s="5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37" t="e">
        <f>BQ3175+BP3175+BO3175+BN3175+BM3175+#REF!+#REF!+BG3175+BF3175+#REF!+BC3175+#REF!+#REF!+AY3175+#REF!+#REF!+#REF!+#REF!+AS3175+#REF!+#REF!+#REF!+#REF!+AM3175+AK3175+#REF!+#REF!+#REF!+AF3175+AD3175+AC3175+AB3175+BL3175+AA3175+Z3175+Y3175+X3175+U3175+T3175+S3175+R3175+Q3175+P3175+O3175+N3175+M3175+L3175+K3175+J3175+I3175+H3175</f>
        <v>#REF!</v>
      </c>
    </row>
    <row r="3176" spans="1:70" hidden="1">
      <c r="A3176" s="6" t="s">
        <v>5024</v>
      </c>
      <c r="B3176" s="6" t="s">
        <v>5025</v>
      </c>
      <c r="C3176" s="6" t="s">
        <v>7</v>
      </c>
      <c r="D3176" s="6" t="s">
        <v>8180</v>
      </c>
      <c r="E3176" s="6" t="s">
        <v>21</v>
      </c>
      <c r="F3176" s="6" t="s">
        <v>4961</v>
      </c>
      <c r="G3176" s="6"/>
      <c r="H3176" s="1"/>
      <c r="I3176" s="5"/>
      <c r="J3176" s="5"/>
      <c r="K3176" s="1"/>
      <c r="L3176" s="5"/>
      <c r="M3176" s="5"/>
      <c r="N3176" s="26"/>
      <c r="O3176" s="1"/>
      <c r="P3176" s="1"/>
      <c r="Q3176" s="1"/>
      <c r="R3176" s="1"/>
      <c r="S3176" s="1"/>
      <c r="T3176" s="1"/>
      <c r="U3176" s="1"/>
      <c r="V3176" s="5"/>
      <c r="W3176" s="5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37" t="e">
        <f>BQ3176+BP3176+BO3176+BN3176+BM3176+#REF!+#REF!+BG3176+BF3176+#REF!+BC3176+#REF!+#REF!+AY3176+#REF!+#REF!+#REF!+#REF!+AS3176+#REF!+#REF!+#REF!+#REF!+AM3176+AK3176+#REF!+#REF!+#REF!+AF3176+AD3176+AC3176+AB3176+BL3176+AA3176+Z3176+Y3176+X3176+U3176+T3176+S3176+R3176+Q3176+P3176+O3176+N3176+M3176+L3176+K3176+J3176+I3176+H3176</f>
        <v>#REF!</v>
      </c>
    </row>
    <row r="3177" spans="1:70" hidden="1">
      <c r="A3177" s="6" t="s">
        <v>5026</v>
      </c>
      <c r="B3177" s="6" t="s">
        <v>5027</v>
      </c>
      <c r="C3177" s="6" t="s">
        <v>7</v>
      </c>
      <c r="D3177" s="6" t="s">
        <v>18</v>
      </c>
      <c r="E3177" s="6" t="s">
        <v>13</v>
      </c>
      <c r="F3177" s="6" t="s">
        <v>4961</v>
      </c>
      <c r="G3177" s="6"/>
      <c r="H3177" s="1"/>
      <c r="I3177" s="5"/>
      <c r="J3177" s="5"/>
      <c r="K3177" s="1"/>
      <c r="L3177" s="5"/>
      <c r="M3177" s="5"/>
      <c r="N3177" s="26"/>
      <c r="O3177" s="1"/>
      <c r="P3177" s="1"/>
      <c r="Q3177" s="1"/>
      <c r="R3177" s="1"/>
      <c r="S3177" s="1"/>
      <c r="T3177" s="1"/>
      <c r="U3177" s="1"/>
      <c r="V3177" s="5"/>
      <c r="W3177" s="5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37" t="e">
        <f>BQ3177+BP3177+BO3177+BN3177+BM3177+#REF!+#REF!+BG3177+BF3177+#REF!+BC3177+#REF!+#REF!+AY3177+#REF!+#REF!+#REF!+#REF!+AS3177+#REF!+#REF!+#REF!+#REF!+AM3177+AK3177+#REF!+#REF!+#REF!+AF3177+AD3177+AC3177+AB3177+BL3177+AA3177+Z3177+Y3177+X3177+U3177+T3177+S3177+R3177+Q3177+P3177+O3177+N3177+M3177+L3177+K3177+J3177+I3177+H3177</f>
        <v>#REF!</v>
      </c>
    </row>
    <row r="3178" spans="1:70" hidden="1">
      <c r="A3178" s="7" t="s">
        <v>5028</v>
      </c>
      <c r="B3178" s="7" t="s">
        <v>5029</v>
      </c>
      <c r="C3178" s="7" t="s">
        <v>7</v>
      </c>
      <c r="D3178" s="7" t="s">
        <v>8180</v>
      </c>
      <c r="E3178" s="7" t="s">
        <v>21</v>
      </c>
      <c r="F3178" s="7" t="s">
        <v>4961</v>
      </c>
      <c r="G3178" s="25"/>
      <c r="H3178" s="1"/>
      <c r="I3178" s="5"/>
      <c r="J3178" s="5"/>
      <c r="K3178" s="1"/>
      <c r="L3178" s="5"/>
      <c r="M3178" s="5"/>
      <c r="N3178" s="26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37">
        <f t="shared" ref="BR3178:BR3179" si="47">BQ3178+BP3178+BO3178+BN3178+BM3178+BG3178+BF3178+BC3178+AY3178+AS3178+AM3178+AL3178+AK3178+AF3178+AE3178+AD3178+AC3178+AB3178+++BK3178+BL3178+AA3178+Z3178+Y3178+X3178+V3178+U3178+T3178+S3178+R3178+Q3178+P3178+O3178+N3178+M3178+L3178+K3178+J3178+I3178+H3178+G3178</f>
        <v>0</v>
      </c>
    </row>
    <row r="3179" spans="1:70" hidden="1">
      <c r="A3179" s="7" t="s">
        <v>5030</v>
      </c>
      <c r="B3179" s="7" t="s">
        <v>5031</v>
      </c>
      <c r="C3179" s="7" t="s">
        <v>7</v>
      </c>
      <c r="D3179" s="7" t="s">
        <v>8180</v>
      </c>
      <c r="E3179" s="7" t="s">
        <v>21</v>
      </c>
      <c r="F3179" s="7" t="s">
        <v>4961</v>
      </c>
      <c r="G3179" s="25"/>
      <c r="H3179" s="1"/>
      <c r="I3179" s="5"/>
      <c r="J3179" s="5"/>
      <c r="K3179" s="1"/>
      <c r="L3179" s="5"/>
      <c r="M3179" s="5"/>
      <c r="N3179" s="26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37">
        <f t="shared" si="47"/>
        <v>0</v>
      </c>
    </row>
    <row r="3180" spans="1:70" hidden="1">
      <c r="A3180" s="6" t="s">
        <v>5146</v>
      </c>
      <c r="B3180" s="6" t="s">
        <v>5147</v>
      </c>
      <c r="C3180" s="6" t="s">
        <v>151</v>
      </c>
      <c r="D3180" s="6"/>
      <c r="E3180" s="6" t="s">
        <v>152</v>
      </c>
      <c r="F3180" s="6" t="s">
        <v>4961</v>
      </c>
      <c r="G3180" s="6"/>
      <c r="H3180" s="1"/>
      <c r="I3180" s="5"/>
      <c r="J3180" s="5"/>
      <c r="K3180" s="1"/>
      <c r="L3180" s="5"/>
      <c r="M3180" s="5"/>
      <c r="N3180" s="26"/>
      <c r="O3180" s="1"/>
      <c r="P3180" s="1"/>
      <c r="Q3180" s="1"/>
      <c r="R3180" s="1"/>
      <c r="S3180" s="1"/>
      <c r="T3180" s="1"/>
      <c r="U3180" s="1"/>
      <c r="V3180" s="5"/>
      <c r="W3180" s="5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37" t="e">
        <f>BQ3180+BP3180+BO3180+BN3180+BM3180+#REF!+#REF!+BG3180+BF3180+#REF!+BC3180+#REF!+#REF!+AY3180+#REF!+#REF!+#REF!+#REF!+AS3180+#REF!+#REF!+#REF!+#REF!+AM3180+AK3180+#REF!+#REF!+#REF!+AF3180+AD3180+AC3180+AB3180+BL3180+AA3180+Z3180+Y3180+X3180+U3180+T3180+S3180+R3180+Q3180+P3180+O3180+N3180+M3180+L3180+K3180+J3180+I3180+H3180</f>
        <v>#REF!</v>
      </c>
    </row>
    <row r="3181" spans="1:70" hidden="1">
      <c r="A3181" s="6" t="s">
        <v>5032</v>
      </c>
      <c r="B3181" s="6" t="s">
        <v>5033</v>
      </c>
      <c r="C3181" s="6" t="s">
        <v>7</v>
      </c>
      <c r="D3181" s="6" t="s">
        <v>18</v>
      </c>
      <c r="E3181" s="6" t="s">
        <v>13</v>
      </c>
      <c r="F3181" s="6" t="s">
        <v>4961</v>
      </c>
      <c r="G3181" s="6"/>
      <c r="H3181" s="1"/>
      <c r="I3181" s="5"/>
      <c r="J3181" s="5"/>
      <c r="K3181" s="1"/>
      <c r="L3181" s="5"/>
      <c r="M3181" s="5"/>
      <c r="N3181" s="26"/>
      <c r="O3181" s="1"/>
      <c r="P3181" s="1"/>
      <c r="Q3181" s="1"/>
      <c r="R3181" s="1"/>
      <c r="S3181" s="1"/>
      <c r="T3181" s="1"/>
      <c r="U3181" s="1"/>
      <c r="V3181" s="5"/>
      <c r="W3181" s="5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37" t="e">
        <f>BQ3181+BP3181+BO3181+BN3181+BM3181+#REF!+#REF!+BG3181+BF3181+#REF!+BC3181+#REF!+#REF!+AY3181+#REF!+#REF!+#REF!+#REF!+AS3181+#REF!+#REF!+#REF!+#REF!+AM3181+AK3181+#REF!+#REF!+#REF!+AF3181+AD3181+AC3181+AB3181+BL3181+AA3181+Z3181+Y3181+X3181+U3181+T3181+S3181+R3181+Q3181+P3181+O3181+N3181+M3181+L3181+K3181+J3181+I3181+H3181</f>
        <v>#REF!</v>
      </c>
    </row>
    <row r="3182" spans="1:70" hidden="1">
      <c r="A3182" s="6" t="s">
        <v>5034</v>
      </c>
      <c r="B3182" s="6" t="s">
        <v>5035</v>
      </c>
      <c r="C3182" s="6" t="s">
        <v>7</v>
      </c>
      <c r="D3182" s="6" t="s">
        <v>18</v>
      </c>
      <c r="E3182" s="6" t="s">
        <v>13</v>
      </c>
      <c r="F3182" s="6" t="s">
        <v>4961</v>
      </c>
      <c r="G3182" s="6"/>
      <c r="H3182" s="1"/>
      <c r="I3182" s="5"/>
      <c r="J3182" s="5"/>
      <c r="K3182" s="1"/>
      <c r="L3182" s="5"/>
      <c r="M3182" s="5"/>
      <c r="N3182" s="26"/>
      <c r="O3182" s="1"/>
      <c r="P3182" s="1"/>
      <c r="Q3182" s="1"/>
      <c r="R3182" s="1"/>
      <c r="S3182" s="1"/>
      <c r="T3182" s="1"/>
      <c r="U3182" s="1"/>
      <c r="V3182" s="5"/>
      <c r="W3182" s="5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37" t="e">
        <f>BQ3182+BP3182+BO3182+BN3182+BM3182+#REF!+#REF!+BG3182+BF3182+#REF!+BC3182+#REF!+#REF!+AY3182+#REF!+#REF!+#REF!+#REF!+AS3182+#REF!+#REF!+#REF!+#REF!+AM3182+AK3182+#REF!+#REF!+#REF!+AF3182+AD3182+AC3182+AB3182+BL3182+AA3182+Z3182+Y3182+X3182+U3182+T3182+S3182+R3182+Q3182+P3182+O3182+N3182+M3182+L3182+K3182+J3182+I3182+H3182</f>
        <v>#REF!</v>
      </c>
    </row>
    <row r="3183" spans="1:70" hidden="1">
      <c r="A3183" s="6" t="s">
        <v>6974</v>
      </c>
      <c r="B3183" s="6" t="s">
        <v>8036</v>
      </c>
      <c r="C3183" s="6" t="s">
        <v>151</v>
      </c>
      <c r="D3183" s="6"/>
      <c r="E3183" s="6" t="s">
        <v>8186</v>
      </c>
      <c r="F3183" s="6" t="s">
        <v>4961</v>
      </c>
      <c r="G3183" s="6"/>
      <c r="H3183" s="1"/>
      <c r="I3183" s="5"/>
      <c r="J3183" s="5"/>
      <c r="K3183" s="1"/>
      <c r="L3183" s="5"/>
      <c r="M3183" s="5"/>
      <c r="N3183" s="26"/>
      <c r="O3183" s="1"/>
      <c r="P3183" s="1"/>
      <c r="Q3183" s="1"/>
      <c r="R3183" s="1"/>
      <c r="S3183" s="1"/>
      <c r="T3183" s="1"/>
      <c r="U3183" s="1"/>
      <c r="V3183" s="5"/>
      <c r="W3183" s="5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37" t="e">
        <f>BQ3183+BP3183+BO3183+BN3183+BM3183+#REF!+#REF!+BG3183+BF3183+#REF!+BC3183+#REF!+#REF!+AY3183+#REF!+#REF!+#REF!+#REF!+AS3183+#REF!+#REF!+#REF!+#REF!+AM3183+AK3183+#REF!+#REF!+#REF!+AF3183+AD3183+AC3183+AB3183+BL3183+AA3183+Z3183+Y3183+X3183+U3183+T3183+S3183+R3183+Q3183+P3183+O3183+N3183+M3183+L3183+K3183+J3183+I3183+H3183</f>
        <v>#REF!</v>
      </c>
    </row>
    <row r="3184" spans="1:70" hidden="1">
      <c r="A3184" s="6" t="s">
        <v>5036</v>
      </c>
      <c r="B3184" s="6" t="s">
        <v>5037</v>
      </c>
      <c r="C3184" s="6" t="s">
        <v>7</v>
      </c>
      <c r="D3184" s="6" t="s">
        <v>18</v>
      </c>
      <c r="E3184" s="6" t="s">
        <v>13</v>
      </c>
      <c r="F3184" s="6" t="s">
        <v>4961</v>
      </c>
      <c r="G3184" s="6"/>
      <c r="H3184" s="1"/>
      <c r="I3184" s="5"/>
      <c r="J3184" s="5"/>
      <c r="K3184" s="1"/>
      <c r="L3184" s="5"/>
      <c r="M3184" s="5"/>
      <c r="N3184" s="26"/>
      <c r="O3184" s="1"/>
      <c r="P3184" s="1"/>
      <c r="Q3184" s="1"/>
      <c r="R3184" s="1"/>
      <c r="S3184" s="1"/>
      <c r="T3184" s="1"/>
      <c r="U3184" s="1"/>
      <c r="V3184" s="5"/>
      <c r="W3184" s="5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37" t="e">
        <f>BQ3184+BP3184+BO3184+BN3184+BM3184+#REF!+#REF!+BG3184+BF3184+#REF!+BC3184+#REF!+#REF!+AY3184+#REF!+#REF!+#REF!+#REF!+AS3184+#REF!+#REF!+#REF!+#REF!+AM3184+AK3184+#REF!+#REF!+#REF!+AF3184+AD3184+AC3184+AB3184+BL3184+AA3184+Z3184+Y3184+X3184+U3184+T3184+S3184+R3184+Q3184+P3184+O3184+N3184+M3184+L3184+K3184+J3184+I3184+H3184</f>
        <v>#REF!</v>
      </c>
    </row>
    <row r="3185" spans="1:70" hidden="1">
      <c r="A3185" s="6" t="s">
        <v>5038</v>
      </c>
      <c r="B3185" s="6" t="s">
        <v>5039</v>
      </c>
      <c r="C3185" s="6" t="s">
        <v>7</v>
      </c>
      <c r="D3185" s="6" t="s">
        <v>18</v>
      </c>
      <c r="E3185" s="6" t="s">
        <v>13</v>
      </c>
      <c r="F3185" s="6" t="s">
        <v>4961</v>
      </c>
      <c r="G3185" s="6"/>
      <c r="H3185" s="1"/>
      <c r="I3185" s="5"/>
      <c r="J3185" s="5"/>
      <c r="K3185" s="1"/>
      <c r="L3185" s="5"/>
      <c r="M3185" s="5"/>
      <c r="N3185" s="26"/>
      <c r="O3185" s="1"/>
      <c r="P3185" s="1"/>
      <c r="Q3185" s="1"/>
      <c r="R3185" s="1"/>
      <c r="S3185" s="1"/>
      <c r="T3185" s="1"/>
      <c r="U3185" s="1"/>
      <c r="V3185" s="5"/>
      <c r="W3185" s="5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37" t="e">
        <f>BQ3185+BP3185+BO3185+BN3185+BM3185+#REF!+#REF!+BG3185+BF3185+#REF!+BC3185+#REF!+#REF!+AY3185+#REF!+#REF!+#REF!+#REF!+AS3185+#REF!+#REF!+#REF!+#REF!+AM3185+AK3185+#REF!+#REF!+#REF!+AF3185+AD3185+AC3185+AB3185+BL3185+AA3185+Z3185+Y3185+X3185+U3185+T3185+S3185+R3185+Q3185+P3185+O3185+N3185+M3185+L3185+K3185+J3185+I3185+H3185</f>
        <v>#REF!</v>
      </c>
    </row>
    <row r="3186" spans="1:70" hidden="1">
      <c r="A3186" s="6" t="s">
        <v>5040</v>
      </c>
      <c r="B3186" s="6" t="s">
        <v>5041</v>
      </c>
      <c r="C3186" s="6" t="s">
        <v>7</v>
      </c>
      <c r="D3186" s="6" t="s">
        <v>18</v>
      </c>
      <c r="E3186" s="6" t="s">
        <v>13</v>
      </c>
      <c r="F3186" s="6" t="s">
        <v>4961</v>
      </c>
      <c r="G3186" s="6"/>
      <c r="H3186" s="1"/>
      <c r="I3186" s="5"/>
      <c r="J3186" s="5"/>
      <c r="K3186" s="1"/>
      <c r="L3186" s="5"/>
      <c r="M3186" s="5"/>
      <c r="N3186" s="26"/>
      <c r="O3186" s="1"/>
      <c r="P3186" s="1"/>
      <c r="Q3186" s="1"/>
      <c r="R3186" s="1"/>
      <c r="S3186" s="1"/>
      <c r="T3186" s="1"/>
      <c r="U3186" s="1"/>
      <c r="V3186" s="5"/>
      <c r="W3186" s="5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37" t="e">
        <f>BQ3186+BP3186+BO3186+BN3186+BM3186+#REF!+#REF!+BG3186+BF3186+#REF!+BC3186+#REF!+#REF!+AY3186+#REF!+#REF!+#REF!+#REF!+AS3186+#REF!+#REF!+#REF!+#REF!+AM3186+AK3186+#REF!+#REF!+#REF!+AF3186+AD3186+AC3186+AB3186+BL3186+AA3186+Z3186+Y3186+X3186+U3186+T3186+S3186+R3186+Q3186+P3186+O3186+N3186+M3186+L3186+K3186+J3186+I3186+H3186</f>
        <v>#REF!</v>
      </c>
    </row>
    <row r="3187" spans="1:70">
      <c r="A3187" s="7" t="s">
        <v>5042</v>
      </c>
      <c r="B3187" s="7" t="s">
        <v>5043</v>
      </c>
      <c r="C3187" s="7" t="s">
        <v>7</v>
      </c>
      <c r="D3187" s="7" t="s">
        <v>8180</v>
      </c>
      <c r="E3187" s="7" t="s">
        <v>21</v>
      </c>
      <c r="F3187" s="7" t="s">
        <v>4961</v>
      </c>
      <c r="G3187" s="25"/>
      <c r="H3187" s="1"/>
      <c r="I3187" s="5"/>
      <c r="J3187" s="5"/>
      <c r="K3187" s="1"/>
      <c r="L3187" s="5"/>
      <c r="M3187" s="5"/>
      <c r="N3187" s="26"/>
      <c r="O3187" s="1"/>
      <c r="P3187" s="1">
        <f>1000*27.64304</f>
        <v>27643.040000000001</v>
      </c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37">
        <f>BQ3187+BP3187+BO3187+BN3187+BM3187+BG3187+BF3187+BC3187+AY3187+AS3187+AM3187+AL3187+AK3187+AF3187+AE3187+AD3187+AC3187+AB3187+BK3187+BL3187+AA3187+Z3187+Y3187+X3187+V3187+U3187+T3187+S3187+R3187+Q3187+P3187+O3187+N3187+M3187+L3187+K3187+J3187+I3187+H3187+G3187+AX3187+W3187</f>
        <v>27643.040000000001</v>
      </c>
    </row>
    <row r="3188" spans="1:70" hidden="1">
      <c r="A3188" s="6" t="s">
        <v>5044</v>
      </c>
      <c r="B3188" s="6" t="s">
        <v>5045</v>
      </c>
      <c r="C3188" s="6" t="s">
        <v>7</v>
      </c>
      <c r="D3188" s="6" t="s">
        <v>67</v>
      </c>
      <c r="E3188" s="6" t="s">
        <v>67</v>
      </c>
      <c r="F3188" s="6" t="s">
        <v>4961</v>
      </c>
      <c r="G3188" s="6"/>
      <c r="H3188" s="1"/>
      <c r="I3188" s="5"/>
      <c r="J3188" s="5"/>
      <c r="K3188" s="1"/>
      <c r="L3188" s="5"/>
      <c r="M3188" s="5"/>
      <c r="N3188" s="26"/>
      <c r="O3188" s="1"/>
      <c r="P3188" s="1"/>
      <c r="Q3188" s="1"/>
      <c r="R3188" s="1"/>
      <c r="S3188" s="1"/>
      <c r="T3188" s="1"/>
      <c r="U3188" s="1"/>
      <c r="V3188" s="5"/>
      <c r="W3188" s="5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37" t="e">
        <f>BQ3188+BP3188+BO3188+BN3188+BM3188+#REF!+#REF!+BG3188+BF3188+#REF!+BC3188+#REF!+#REF!+AY3188+#REF!+#REF!+#REF!+#REF!+AS3188+#REF!+#REF!+#REF!+#REF!+AM3188+AK3188+#REF!+#REF!+#REF!+AF3188+AD3188+AC3188+AB3188+BL3188+AA3188+Z3188+Y3188+X3188+U3188+T3188+S3188+R3188+Q3188+P3188+O3188+N3188+M3188+L3188+K3188+J3188+I3188+H3188</f>
        <v>#REF!</v>
      </c>
    </row>
    <row r="3189" spans="1:70" hidden="1">
      <c r="A3189" s="6" t="s">
        <v>5046</v>
      </c>
      <c r="B3189" s="6" t="s">
        <v>5047</v>
      </c>
      <c r="C3189" s="6" t="s">
        <v>7</v>
      </c>
      <c r="D3189" s="6" t="s">
        <v>67</v>
      </c>
      <c r="E3189" s="6" t="s">
        <v>67</v>
      </c>
      <c r="F3189" s="6" t="s">
        <v>4961</v>
      </c>
      <c r="G3189" s="6"/>
      <c r="H3189" s="1"/>
      <c r="I3189" s="5"/>
      <c r="J3189" s="5"/>
      <c r="K3189" s="1"/>
      <c r="L3189" s="5"/>
      <c r="M3189" s="5"/>
      <c r="N3189" s="26"/>
      <c r="O3189" s="1"/>
      <c r="P3189" s="1"/>
      <c r="Q3189" s="1"/>
      <c r="R3189" s="1"/>
      <c r="S3189" s="1"/>
      <c r="T3189" s="1"/>
      <c r="U3189" s="1"/>
      <c r="V3189" s="5"/>
      <c r="W3189" s="5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37" t="e">
        <f>BQ3189+BP3189+BO3189+BN3189+BM3189+#REF!+#REF!+BG3189+BF3189+#REF!+BC3189+#REF!+#REF!+AY3189+#REF!+#REF!+#REF!+#REF!+AS3189+#REF!+#REF!+#REF!+#REF!+AM3189+AK3189+#REF!+#REF!+#REF!+AF3189+AD3189+AC3189+AB3189+BL3189+AA3189+Z3189+Y3189+X3189+U3189+T3189+S3189+R3189+Q3189+P3189+O3189+N3189+M3189+L3189+K3189+J3189+I3189+H3189</f>
        <v>#REF!</v>
      </c>
    </row>
    <row r="3190" spans="1:70" hidden="1">
      <c r="A3190" s="6" t="s">
        <v>5048</v>
      </c>
      <c r="B3190" s="6" t="s">
        <v>5049</v>
      </c>
      <c r="C3190" s="6" t="s">
        <v>7</v>
      </c>
      <c r="D3190" s="6" t="s">
        <v>67</v>
      </c>
      <c r="E3190" s="6" t="s">
        <v>67</v>
      </c>
      <c r="F3190" s="6" t="s">
        <v>4961</v>
      </c>
      <c r="G3190" s="6"/>
      <c r="H3190" s="1"/>
      <c r="I3190" s="5"/>
      <c r="J3190" s="5"/>
      <c r="K3190" s="1"/>
      <c r="L3190" s="5"/>
      <c r="M3190" s="5"/>
      <c r="N3190" s="26"/>
      <c r="O3190" s="1"/>
      <c r="P3190" s="1"/>
      <c r="Q3190" s="1"/>
      <c r="R3190" s="1"/>
      <c r="S3190" s="1"/>
      <c r="T3190" s="1"/>
      <c r="U3190" s="1"/>
      <c r="V3190" s="5"/>
      <c r="W3190" s="5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37" t="e">
        <f>BQ3190+BP3190+BO3190+BN3190+BM3190+#REF!+#REF!+BG3190+BF3190+#REF!+BC3190+#REF!+#REF!+AY3190+#REF!+#REF!+#REF!+#REF!+AS3190+#REF!+#REF!+#REF!+#REF!+AM3190+AK3190+#REF!+#REF!+#REF!+AF3190+AD3190+AC3190+AB3190+BL3190+AA3190+Z3190+Y3190+X3190+U3190+T3190+S3190+R3190+Q3190+P3190+O3190+N3190+M3190+L3190+K3190+J3190+I3190+H3190</f>
        <v>#REF!</v>
      </c>
    </row>
    <row r="3191" spans="1:70" hidden="1">
      <c r="A3191" s="6" t="s">
        <v>5050</v>
      </c>
      <c r="B3191" s="6" t="s">
        <v>5051</v>
      </c>
      <c r="C3191" s="6" t="s">
        <v>7</v>
      </c>
      <c r="D3191" s="6" t="s">
        <v>67</v>
      </c>
      <c r="E3191" s="6" t="s">
        <v>67</v>
      </c>
      <c r="F3191" s="6" t="s">
        <v>4961</v>
      </c>
      <c r="G3191" s="6"/>
      <c r="H3191" s="1"/>
      <c r="I3191" s="5"/>
      <c r="J3191" s="5"/>
      <c r="K3191" s="1"/>
      <c r="L3191" s="5"/>
      <c r="M3191" s="5"/>
      <c r="N3191" s="26"/>
      <c r="O3191" s="1"/>
      <c r="P3191" s="1"/>
      <c r="Q3191" s="1"/>
      <c r="R3191" s="1"/>
      <c r="S3191" s="1"/>
      <c r="T3191" s="1"/>
      <c r="U3191" s="1"/>
      <c r="V3191" s="5"/>
      <c r="W3191" s="5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37" t="e">
        <f>BQ3191+BP3191+BO3191+BN3191+BM3191+#REF!+#REF!+BG3191+BF3191+#REF!+BC3191+#REF!+#REF!+AY3191+#REF!+#REF!+#REF!+#REF!+AS3191+#REF!+#REF!+#REF!+#REF!+AM3191+AK3191+#REF!+#REF!+#REF!+AF3191+AD3191+AC3191+AB3191+BL3191+AA3191+Z3191+Y3191+X3191+U3191+T3191+S3191+R3191+Q3191+P3191+O3191+N3191+M3191+L3191+K3191+J3191+I3191+H3191</f>
        <v>#REF!</v>
      </c>
    </row>
    <row r="3192" spans="1:70" hidden="1">
      <c r="A3192" s="6" t="s">
        <v>5052</v>
      </c>
      <c r="B3192" s="6" t="s">
        <v>5053</v>
      </c>
      <c r="C3192" s="6" t="s">
        <v>7</v>
      </c>
      <c r="D3192" s="6" t="s">
        <v>67</v>
      </c>
      <c r="E3192" s="6" t="s">
        <v>67</v>
      </c>
      <c r="F3192" s="6" t="s">
        <v>4961</v>
      </c>
      <c r="G3192" s="6"/>
      <c r="H3192" s="1"/>
      <c r="I3192" s="5"/>
      <c r="J3192" s="5"/>
      <c r="K3192" s="1"/>
      <c r="L3192" s="5"/>
      <c r="M3192" s="5"/>
      <c r="N3192" s="26"/>
      <c r="O3192" s="1"/>
      <c r="P3192" s="1"/>
      <c r="Q3192" s="1"/>
      <c r="R3192" s="1"/>
      <c r="S3192" s="1"/>
      <c r="T3192" s="1"/>
      <c r="U3192" s="1"/>
      <c r="V3192" s="5"/>
      <c r="W3192" s="5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37" t="e">
        <f>BQ3192+BP3192+BO3192+BN3192+BM3192+#REF!+#REF!+BG3192+BF3192+#REF!+BC3192+#REF!+#REF!+AY3192+#REF!+#REF!+#REF!+#REF!+AS3192+#REF!+#REF!+#REF!+#REF!+AM3192+AK3192+#REF!+#REF!+#REF!+AF3192+AD3192+AC3192+AB3192+BL3192+AA3192+Z3192+Y3192+X3192+U3192+T3192+S3192+R3192+Q3192+P3192+O3192+N3192+M3192+L3192+K3192+J3192+I3192+H3192</f>
        <v>#REF!</v>
      </c>
    </row>
    <row r="3193" spans="1:70" hidden="1">
      <c r="A3193" s="6" t="s">
        <v>5054</v>
      </c>
      <c r="B3193" s="6" t="s">
        <v>5055</v>
      </c>
      <c r="C3193" s="6" t="s">
        <v>7</v>
      </c>
      <c r="D3193" s="6" t="s">
        <v>67</v>
      </c>
      <c r="E3193" s="6" t="s">
        <v>67</v>
      </c>
      <c r="F3193" s="6" t="s">
        <v>4961</v>
      </c>
      <c r="G3193" s="6"/>
      <c r="H3193" s="1"/>
      <c r="I3193" s="5"/>
      <c r="J3193" s="5"/>
      <c r="K3193" s="1"/>
      <c r="L3193" s="5"/>
      <c r="M3193" s="5"/>
      <c r="N3193" s="26"/>
      <c r="O3193" s="1"/>
      <c r="P3193" s="1"/>
      <c r="Q3193" s="1"/>
      <c r="R3193" s="1"/>
      <c r="S3193" s="1"/>
      <c r="T3193" s="1"/>
      <c r="U3193" s="1"/>
      <c r="V3193" s="5"/>
      <c r="W3193" s="5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37" t="e">
        <f>BQ3193+BP3193+BO3193+BN3193+BM3193+#REF!+#REF!+BG3193+BF3193+#REF!+BC3193+#REF!+#REF!+AY3193+#REF!+#REF!+#REF!+#REF!+AS3193+#REF!+#REF!+#REF!+#REF!+AM3193+AK3193+#REF!+#REF!+#REF!+AF3193+AD3193+AC3193+AB3193+BL3193+AA3193+Z3193+Y3193+X3193+U3193+T3193+S3193+R3193+Q3193+P3193+O3193+N3193+M3193+L3193+K3193+J3193+I3193+H3193</f>
        <v>#REF!</v>
      </c>
    </row>
    <row r="3194" spans="1:70" hidden="1">
      <c r="A3194" s="6" t="s">
        <v>5056</v>
      </c>
      <c r="B3194" s="6" t="s">
        <v>5057</v>
      </c>
      <c r="C3194" s="6" t="s">
        <v>7</v>
      </c>
      <c r="D3194" s="6" t="s">
        <v>67</v>
      </c>
      <c r="E3194" s="6" t="s">
        <v>67</v>
      </c>
      <c r="F3194" s="6" t="s">
        <v>4961</v>
      </c>
      <c r="G3194" s="6"/>
      <c r="H3194" s="1"/>
      <c r="I3194" s="5"/>
      <c r="J3194" s="5"/>
      <c r="K3194" s="1"/>
      <c r="L3194" s="5"/>
      <c r="M3194" s="5"/>
      <c r="N3194" s="26"/>
      <c r="O3194" s="1"/>
      <c r="P3194" s="1"/>
      <c r="Q3194" s="1"/>
      <c r="R3194" s="1"/>
      <c r="S3194" s="1"/>
      <c r="T3194" s="1"/>
      <c r="U3194" s="1"/>
      <c r="V3194" s="5"/>
      <c r="W3194" s="5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37" t="e">
        <f>BQ3194+BP3194+BO3194+BN3194+BM3194+#REF!+#REF!+BG3194+BF3194+#REF!+BC3194+#REF!+#REF!+AY3194+#REF!+#REF!+#REF!+#REF!+AS3194+#REF!+#REF!+#REF!+#REF!+AM3194+AK3194+#REF!+#REF!+#REF!+AF3194+AD3194+AC3194+AB3194+BL3194+AA3194+Z3194+Y3194+X3194+U3194+T3194+S3194+R3194+Q3194+P3194+O3194+N3194+M3194+L3194+K3194+J3194+I3194+H3194</f>
        <v>#REF!</v>
      </c>
    </row>
    <row r="3195" spans="1:70" hidden="1">
      <c r="A3195" s="6" t="s">
        <v>5058</v>
      </c>
      <c r="B3195" s="6" t="s">
        <v>5059</v>
      </c>
      <c r="C3195" s="6" t="s">
        <v>7</v>
      </c>
      <c r="D3195" s="6" t="s">
        <v>67</v>
      </c>
      <c r="E3195" s="6" t="s">
        <v>67</v>
      </c>
      <c r="F3195" s="6" t="s">
        <v>4961</v>
      </c>
      <c r="G3195" s="6"/>
      <c r="H3195" s="1"/>
      <c r="I3195" s="5"/>
      <c r="J3195" s="5"/>
      <c r="K3195" s="1"/>
      <c r="L3195" s="5"/>
      <c r="M3195" s="5"/>
      <c r="N3195" s="26"/>
      <c r="O3195" s="1"/>
      <c r="P3195" s="1"/>
      <c r="Q3195" s="1"/>
      <c r="R3195" s="1"/>
      <c r="S3195" s="1"/>
      <c r="T3195" s="1"/>
      <c r="U3195" s="1"/>
      <c r="V3195" s="5"/>
      <c r="W3195" s="5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37" t="e">
        <f>BQ3195+BP3195+BO3195+BN3195+BM3195+#REF!+#REF!+BG3195+BF3195+#REF!+BC3195+#REF!+#REF!+AY3195+#REF!+#REF!+#REF!+#REF!+AS3195+#REF!+#REF!+#REF!+#REF!+AM3195+AK3195+#REF!+#REF!+#REF!+AF3195+AD3195+AC3195+AB3195+BL3195+AA3195+Z3195+Y3195+X3195+U3195+T3195+S3195+R3195+Q3195+P3195+O3195+N3195+M3195+L3195+K3195+J3195+I3195+H3195</f>
        <v>#REF!</v>
      </c>
    </row>
    <row r="3196" spans="1:70" hidden="1">
      <c r="A3196" s="6" t="s">
        <v>5148</v>
      </c>
      <c r="B3196" s="6" t="s">
        <v>5149</v>
      </c>
      <c r="C3196" s="6" t="s">
        <v>151</v>
      </c>
      <c r="D3196" s="6"/>
      <c r="E3196" s="6" t="s">
        <v>152</v>
      </c>
      <c r="F3196" s="6" t="s">
        <v>4961</v>
      </c>
      <c r="G3196" s="6"/>
      <c r="H3196" s="1"/>
      <c r="I3196" s="5"/>
      <c r="J3196" s="5"/>
      <c r="K3196" s="1"/>
      <c r="L3196" s="5"/>
      <c r="M3196" s="5"/>
      <c r="N3196" s="26"/>
      <c r="O3196" s="1"/>
      <c r="P3196" s="1"/>
      <c r="Q3196" s="1"/>
      <c r="R3196" s="1"/>
      <c r="S3196" s="1"/>
      <c r="T3196" s="1"/>
      <c r="U3196" s="1"/>
      <c r="V3196" s="5"/>
      <c r="W3196" s="5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37" t="e">
        <f>BQ3196+BP3196+BO3196+BN3196+BM3196+#REF!+#REF!+BG3196+BF3196+#REF!+BC3196+#REF!+#REF!+AY3196+#REF!+#REF!+#REF!+#REF!+AS3196+#REF!+#REF!+#REF!+#REF!+AM3196+AK3196+#REF!+#REF!+#REF!+AF3196+AD3196+AC3196+AB3196+BL3196+AA3196+Z3196+Y3196+X3196+U3196+T3196+S3196+R3196+Q3196+P3196+O3196+N3196+M3196+L3196+K3196+J3196+I3196+H3196</f>
        <v>#REF!</v>
      </c>
    </row>
    <row r="3197" spans="1:70" hidden="1">
      <c r="A3197" s="6" t="s">
        <v>5150</v>
      </c>
      <c r="B3197" s="6" t="s">
        <v>5151</v>
      </c>
      <c r="C3197" s="6" t="s">
        <v>151</v>
      </c>
      <c r="D3197" s="6"/>
      <c r="E3197" s="6" t="s">
        <v>152</v>
      </c>
      <c r="F3197" s="6" t="s">
        <v>4961</v>
      </c>
      <c r="G3197" s="6"/>
      <c r="H3197" s="1"/>
      <c r="I3197" s="5"/>
      <c r="J3197" s="5"/>
      <c r="K3197" s="1"/>
      <c r="L3197" s="5"/>
      <c r="M3197" s="5"/>
      <c r="N3197" s="26"/>
      <c r="O3197" s="1"/>
      <c r="P3197" s="1"/>
      <c r="Q3197" s="1"/>
      <c r="R3197" s="1"/>
      <c r="S3197" s="1"/>
      <c r="T3197" s="1"/>
      <c r="U3197" s="1"/>
      <c r="V3197" s="5"/>
      <c r="W3197" s="5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37" t="e">
        <f>BQ3197+BP3197+BO3197+BN3197+BM3197+#REF!+#REF!+BG3197+BF3197+#REF!+BC3197+#REF!+#REF!+AY3197+#REF!+#REF!+#REF!+#REF!+AS3197+#REF!+#REF!+#REF!+#REF!+AM3197+AK3197+#REF!+#REF!+#REF!+AF3197+AD3197+AC3197+AB3197+BL3197+AA3197+Z3197+Y3197+X3197+U3197+T3197+S3197+R3197+Q3197+P3197+O3197+N3197+M3197+L3197+K3197+J3197+I3197+H3197</f>
        <v>#REF!</v>
      </c>
    </row>
    <row r="3198" spans="1:70" hidden="1">
      <c r="A3198" s="6" t="s">
        <v>5152</v>
      </c>
      <c r="B3198" s="6" t="s">
        <v>5153</v>
      </c>
      <c r="C3198" s="6" t="s">
        <v>151</v>
      </c>
      <c r="D3198" s="6"/>
      <c r="E3198" s="6" t="s">
        <v>152</v>
      </c>
      <c r="F3198" s="6" t="s">
        <v>4961</v>
      </c>
      <c r="G3198" s="6"/>
      <c r="H3198" s="1"/>
      <c r="I3198" s="5"/>
      <c r="J3198" s="5"/>
      <c r="K3198" s="1"/>
      <c r="L3198" s="5"/>
      <c r="M3198" s="5"/>
      <c r="N3198" s="26"/>
      <c r="O3198" s="1"/>
      <c r="P3198" s="1"/>
      <c r="Q3198" s="1"/>
      <c r="R3198" s="1"/>
      <c r="S3198" s="1"/>
      <c r="T3198" s="1"/>
      <c r="U3198" s="1"/>
      <c r="V3198" s="5"/>
      <c r="W3198" s="5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37" t="e">
        <f>BQ3198+BP3198+BO3198+BN3198+BM3198+#REF!+#REF!+BG3198+BF3198+#REF!+BC3198+#REF!+#REF!+AY3198+#REF!+#REF!+#REF!+#REF!+AS3198+#REF!+#REF!+#REF!+#REF!+AM3198+AK3198+#REF!+#REF!+#REF!+AF3198+AD3198+AC3198+AB3198+BL3198+AA3198+Z3198+Y3198+X3198+U3198+T3198+S3198+R3198+Q3198+P3198+O3198+N3198+M3198+L3198+K3198+J3198+I3198+H3198</f>
        <v>#REF!</v>
      </c>
    </row>
    <row r="3199" spans="1:70" hidden="1">
      <c r="A3199" s="6" t="s">
        <v>5060</v>
      </c>
      <c r="B3199" s="6" t="s">
        <v>5061</v>
      </c>
      <c r="C3199" s="6" t="s">
        <v>7</v>
      </c>
      <c r="D3199" s="6" t="s">
        <v>67</v>
      </c>
      <c r="E3199" s="6" t="s">
        <v>67</v>
      </c>
      <c r="F3199" s="6" t="s">
        <v>4961</v>
      </c>
      <c r="G3199" s="6"/>
      <c r="H3199" s="1"/>
      <c r="I3199" s="5"/>
      <c r="J3199" s="5"/>
      <c r="K3199" s="1"/>
      <c r="L3199" s="5"/>
      <c r="M3199" s="5"/>
      <c r="N3199" s="26"/>
      <c r="O3199" s="1"/>
      <c r="P3199" s="1"/>
      <c r="Q3199" s="1"/>
      <c r="R3199" s="1"/>
      <c r="S3199" s="1"/>
      <c r="T3199" s="1"/>
      <c r="U3199" s="1"/>
      <c r="V3199" s="5"/>
      <c r="W3199" s="5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37" t="e">
        <f>BQ3199+BP3199+BO3199+BN3199+BM3199+#REF!+#REF!+BG3199+BF3199+#REF!+BC3199+#REF!+#REF!+AY3199+#REF!+#REF!+#REF!+#REF!+AS3199+#REF!+#REF!+#REF!+#REF!+AM3199+AK3199+#REF!+#REF!+#REF!+AF3199+AD3199+AC3199+AB3199+BL3199+AA3199+Z3199+Y3199+X3199+U3199+T3199+S3199+R3199+Q3199+P3199+O3199+N3199+M3199+L3199+K3199+J3199+I3199+H3199</f>
        <v>#REF!</v>
      </c>
    </row>
    <row r="3200" spans="1:70" hidden="1">
      <c r="A3200" s="6" t="s">
        <v>5062</v>
      </c>
      <c r="B3200" s="6" t="s">
        <v>5063</v>
      </c>
      <c r="C3200" s="6" t="s">
        <v>7</v>
      </c>
      <c r="D3200" s="6" t="s">
        <v>18</v>
      </c>
      <c r="E3200" s="6" t="s">
        <v>13</v>
      </c>
      <c r="F3200" s="6" t="s">
        <v>4961</v>
      </c>
      <c r="G3200" s="6"/>
      <c r="H3200" s="1"/>
      <c r="I3200" s="5"/>
      <c r="J3200" s="5"/>
      <c r="K3200" s="1"/>
      <c r="L3200" s="5"/>
      <c r="M3200" s="5"/>
      <c r="N3200" s="26"/>
      <c r="O3200" s="1"/>
      <c r="P3200" s="1"/>
      <c r="Q3200" s="1"/>
      <c r="R3200" s="1"/>
      <c r="S3200" s="1"/>
      <c r="T3200" s="1"/>
      <c r="U3200" s="1"/>
      <c r="V3200" s="5"/>
      <c r="W3200" s="5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37" t="e">
        <f>BQ3200+BP3200+BO3200+BN3200+BM3200+#REF!+#REF!+BG3200+BF3200+#REF!+BC3200+#REF!+#REF!+AY3200+#REF!+#REF!+#REF!+#REF!+AS3200+#REF!+#REF!+#REF!+#REF!+AM3200+AK3200+#REF!+#REF!+#REF!+AF3200+AD3200+AC3200+AB3200+BL3200+AA3200+Z3200+Y3200+X3200+U3200+T3200+S3200+R3200+Q3200+P3200+O3200+N3200+M3200+L3200+K3200+J3200+I3200+H3200</f>
        <v>#REF!</v>
      </c>
    </row>
    <row r="3201" spans="1:70" hidden="1">
      <c r="A3201" s="6" t="s">
        <v>5154</v>
      </c>
      <c r="B3201" s="6" t="s">
        <v>5155</v>
      </c>
      <c r="C3201" s="6" t="s">
        <v>151</v>
      </c>
      <c r="D3201" s="6"/>
      <c r="E3201" s="6" t="s">
        <v>152</v>
      </c>
      <c r="F3201" s="6" t="s">
        <v>4961</v>
      </c>
      <c r="G3201" s="6"/>
      <c r="H3201" s="1"/>
      <c r="I3201" s="5"/>
      <c r="J3201" s="5"/>
      <c r="K3201" s="1"/>
      <c r="L3201" s="5"/>
      <c r="M3201" s="5"/>
      <c r="N3201" s="26"/>
      <c r="O3201" s="1"/>
      <c r="P3201" s="1"/>
      <c r="Q3201" s="1"/>
      <c r="R3201" s="1"/>
      <c r="S3201" s="1"/>
      <c r="T3201" s="1"/>
      <c r="U3201" s="1"/>
      <c r="V3201" s="5"/>
      <c r="W3201" s="5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37" t="e">
        <f>BQ3201+BP3201+BO3201+BN3201+BM3201+#REF!+#REF!+BG3201+BF3201+#REF!+BC3201+#REF!+#REF!+AY3201+#REF!+#REF!+#REF!+#REF!+AS3201+#REF!+#REF!+#REF!+#REF!+AM3201+AK3201+#REF!+#REF!+#REF!+AF3201+AD3201+AC3201+AB3201+BL3201+AA3201+Z3201+Y3201+X3201+U3201+T3201+S3201+R3201+Q3201+P3201+O3201+N3201+M3201+L3201+K3201+J3201+I3201+H3201</f>
        <v>#REF!</v>
      </c>
    </row>
    <row r="3202" spans="1:70" hidden="1">
      <c r="A3202" s="7" t="s">
        <v>5064</v>
      </c>
      <c r="B3202" s="7" t="s">
        <v>5065</v>
      </c>
      <c r="C3202" s="7" t="s">
        <v>7</v>
      </c>
      <c r="D3202" s="7" t="s">
        <v>8180</v>
      </c>
      <c r="E3202" s="7" t="s">
        <v>21</v>
      </c>
      <c r="F3202" s="7" t="s">
        <v>4961</v>
      </c>
      <c r="G3202" s="25"/>
      <c r="H3202" s="1"/>
      <c r="I3202" s="5"/>
      <c r="J3202" s="5"/>
      <c r="K3202" s="1"/>
      <c r="L3202" s="5"/>
      <c r="M3202" s="5"/>
      <c r="N3202" s="26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37">
        <f>BQ3202+BP3202+BO3202+BN3202+BM3202+BG3202+BF3202+BC3202+AY3202+AS3202+AM3202+AL3202+AK3202+AF3202+AE3202+AD3202+AC3202+AB3202+++BK3202+BL3202+AA3202+Z3202+Y3202+X3202+V3202+U3202+T3202+S3202+R3202+Q3202+P3202+O3202+N3202+M3202+L3202+K3202+J3202+I3202+H3202+G3202</f>
        <v>0</v>
      </c>
    </row>
    <row r="3203" spans="1:70" hidden="1">
      <c r="A3203" s="6" t="s">
        <v>5066</v>
      </c>
      <c r="B3203" s="6" t="s">
        <v>5067</v>
      </c>
      <c r="C3203" s="6" t="s">
        <v>7</v>
      </c>
      <c r="D3203" s="6" t="s">
        <v>8180</v>
      </c>
      <c r="E3203" s="6" t="s">
        <v>21</v>
      </c>
      <c r="F3203" s="6" t="s">
        <v>4961</v>
      </c>
      <c r="G3203" s="6"/>
      <c r="H3203" s="1"/>
      <c r="I3203" s="5"/>
      <c r="J3203" s="5"/>
      <c r="K3203" s="1"/>
      <c r="L3203" s="5"/>
      <c r="M3203" s="5"/>
      <c r="N3203" s="26"/>
      <c r="O3203" s="1"/>
      <c r="P3203" s="1"/>
      <c r="Q3203" s="1"/>
      <c r="R3203" s="1"/>
      <c r="S3203" s="1"/>
      <c r="T3203" s="1"/>
      <c r="U3203" s="1"/>
      <c r="V3203" s="5"/>
      <c r="W3203" s="5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37" t="e">
        <f>BQ3203+BP3203+BO3203+BN3203+BM3203+#REF!+#REF!+BG3203+BF3203+#REF!+BC3203+#REF!+#REF!+AY3203+#REF!+#REF!+#REF!+#REF!+AS3203+#REF!+#REF!+#REF!+#REF!+AM3203+AK3203+#REF!+#REF!+#REF!+AF3203+AD3203+AC3203+AB3203+BL3203+AA3203+Z3203+Y3203+X3203+U3203+T3203+S3203+R3203+Q3203+P3203+O3203+N3203+M3203+L3203+K3203+J3203+I3203+H3203</f>
        <v>#REF!</v>
      </c>
    </row>
    <row r="3204" spans="1:70">
      <c r="A3204" s="7" t="s">
        <v>5068</v>
      </c>
      <c r="B3204" s="7" t="s">
        <v>5069</v>
      </c>
      <c r="C3204" s="7" t="s">
        <v>7</v>
      </c>
      <c r="D3204" s="7" t="s">
        <v>8180</v>
      </c>
      <c r="E3204" s="7" t="s">
        <v>28</v>
      </c>
      <c r="F3204" s="7" t="s">
        <v>4961</v>
      </c>
      <c r="G3204" s="25"/>
      <c r="H3204" s="1"/>
      <c r="I3204" s="5"/>
      <c r="J3204" s="5"/>
      <c r="K3204" s="1"/>
      <c r="L3204" s="5"/>
      <c r="M3204" s="5"/>
      <c r="N3204" s="26"/>
      <c r="O3204" s="1"/>
      <c r="P3204" s="1">
        <f>1000*221.791654999999</f>
        <v>221791.65499999901</v>
      </c>
      <c r="Q3204" s="1"/>
      <c r="R3204" s="1"/>
      <c r="S3204" s="1"/>
      <c r="T3204" s="1"/>
      <c r="U3204" s="1">
        <v>7000</v>
      </c>
      <c r="V3204" s="1"/>
      <c r="W3204" s="1">
        <f>1000*376.678236069632</f>
        <v>376678.236069632</v>
      </c>
      <c r="X3204" s="1"/>
      <c r="Y3204" s="1"/>
      <c r="Z3204" s="1"/>
      <c r="AA3204" s="1"/>
      <c r="AB3204" s="1"/>
      <c r="AC3204" s="1"/>
      <c r="AD3204" s="1"/>
      <c r="AE3204" s="1"/>
      <c r="AF3204" s="1">
        <v>50000</v>
      </c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37">
        <f>BQ3204+BP3204+BO3204+BN3204+BM3204+BG3204+BF3204+BC3204+AY3204+AS3204+AM3204+AL3204+AK3204+AF3204+AE3204+AD3204+AC3204+AB3204+BK3204+BL3204+AA3204+Z3204+Y3204+X3204+V3204+U3204+T3204+S3204+R3204+Q3204+P3204+O3204+N3204+M3204+L3204+K3204+J3204+I3204+H3204+G3204+AX3204+W3204</f>
        <v>655469.89106963098</v>
      </c>
    </row>
    <row r="3205" spans="1:70" hidden="1">
      <c r="A3205" s="6" t="s">
        <v>5070</v>
      </c>
      <c r="B3205" s="6" t="s">
        <v>5071</v>
      </c>
      <c r="C3205" s="6" t="s">
        <v>7</v>
      </c>
      <c r="D3205" s="6" t="s">
        <v>8180</v>
      </c>
      <c r="E3205" s="6" t="s">
        <v>21</v>
      </c>
      <c r="F3205" s="6" t="s">
        <v>4961</v>
      </c>
      <c r="G3205" s="6"/>
      <c r="H3205" s="1"/>
      <c r="I3205" s="5"/>
      <c r="J3205" s="5"/>
      <c r="K3205" s="1"/>
      <c r="L3205" s="5"/>
      <c r="M3205" s="5"/>
      <c r="N3205" s="26"/>
      <c r="O3205" s="1"/>
      <c r="P3205" s="1"/>
      <c r="Q3205" s="1"/>
      <c r="R3205" s="1"/>
      <c r="S3205" s="1"/>
      <c r="T3205" s="1"/>
      <c r="U3205" s="1"/>
      <c r="V3205" s="5"/>
      <c r="W3205" s="5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37" t="e">
        <f>BQ3205+BP3205+BO3205+BN3205+BM3205+#REF!+#REF!+BG3205+BF3205+#REF!+BC3205+#REF!+#REF!+AY3205+#REF!+#REF!+#REF!+#REF!+AS3205+#REF!+#REF!+#REF!+#REF!+AM3205+AK3205+#REF!+#REF!+#REF!+AF3205+AD3205+AC3205+AB3205+BL3205+AA3205+Z3205+Y3205+X3205+U3205+T3205+S3205+R3205+Q3205+P3205+O3205+N3205+M3205+L3205+K3205+J3205+I3205+H3205</f>
        <v>#REF!</v>
      </c>
    </row>
    <row r="3206" spans="1:70" hidden="1">
      <c r="A3206" s="6" t="s">
        <v>5072</v>
      </c>
      <c r="B3206" s="6" t="s">
        <v>5073</v>
      </c>
      <c r="C3206" s="6" t="s">
        <v>7</v>
      </c>
      <c r="D3206" s="6" t="s">
        <v>8180</v>
      </c>
      <c r="E3206" s="6" t="s">
        <v>21</v>
      </c>
      <c r="F3206" s="6" t="s">
        <v>4961</v>
      </c>
      <c r="G3206" s="6"/>
      <c r="H3206" s="1"/>
      <c r="I3206" s="5"/>
      <c r="J3206" s="5"/>
      <c r="K3206" s="1"/>
      <c r="L3206" s="5"/>
      <c r="M3206" s="5"/>
      <c r="N3206" s="26"/>
      <c r="O3206" s="1"/>
      <c r="P3206" s="1"/>
      <c r="Q3206" s="1"/>
      <c r="R3206" s="1"/>
      <c r="S3206" s="1"/>
      <c r="T3206" s="1"/>
      <c r="U3206" s="1"/>
      <c r="V3206" s="5"/>
      <c r="W3206" s="5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37" t="e">
        <f>BQ3206+BP3206+BO3206+BN3206+BM3206+#REF!+#REF!+BG3206+BF3206+#REF!+BC3206+#REF!+#REF!+AY3206+#REF!+#REF!+#REF!+#REF!+AS3206+#REF!+#REF!+#REF!+#REF!+AM3206+AK3206+#REF!+#REF!+#REF!+AF3206+AD3206+AC3206+AB3206+BL3206+AA3206+Z3206+Y3206+X3206+U3206+T3206+S3206+R3206+Q3206+P3206+O3206+N3206+M3206+L3206+K3206+J3206+I3206+H3206</f>
        <v>#REF!</v>
      </c>
    </row>
    <row r="3207" spans="1:70" hidden="1">
      <c r="A3207" s="6" t="s">
        <v>5074</v>
      </c>
      <c r="B3207" s="6" t="s">
        <v>5075</v>
      </c>
      <c r="C3207" s="6" t="s">
        <v>7</v>
      </c>
      <c r="D3207" s="6" t="s">
        <v>8180</v>
      </c>
      <c r="E3207" s="6" t="s">
        <v>21</v>
      </c>
      <c r="F3207" s="6" t="s">
        <v>4961</v>
      </c>
      <c r="G3207" s="6"/>
      <c r="H3207" s="1"/>
      <c r="I3207" s="5"/>
      <c r="J3207" s="5"/>
      <c r="K3207" s="1"/>
      <c r="L3207" s="5"/>
      <c r="M3207" s="5"/>
      <c r="N3207" s="26"/>
      <c r="O3207" s="1"/>
      <c r="P3207" s="1"/>
      <c r="Q3207" s="1"/>
      <c r="R3207" s="1"/>
      <c r="S3207" s="1"/>
      <c r="T3207" s="1"/>
      <c r="U3207" s="1"/>
      <c r="V3207" s="5"/>
      <c r="W3207" s="5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37" t="e">
        <f>BQ3207+BP3207+BO3207+BN3207+BM3207+#REF!+#REF!+BG3207+BF3207+#REF!+BC3207+#REF!+#REF!+AY3207+#REF!+#REF!+#REF!+#REF!+AS3207+#REF!+#REF!+#REF!+#REF!+AM3207+AK3207+#REF!+#REF!+#REF!+AF3207+AD3207+AC3207+AB3207+BL3207+AA3207+Z3207+Y3207+X3207+U3207+T3207+S3207+R3207+Q3207+P3207+O3207+N3207+M3207+L3207+K3207+J3207+I3207+H3207</f>
        <v>#REF!</v>
      </c>
    </row>
    <row r="3208" spans="1:70" hidden="1">
      <c r="A3208" s="6" t="s">
        <v>5076</v>
      </c>
      <c r="B3208" s="6" t="s">
        <v>5077</v>
      </c>
      <c r="C3208" s="6" t="s">
        <v>7</v>
      </c>
      <c r="D3208" s="6" t="s">
        <v>8180</v>
      </c>
      <c r="E3208" s="6" t="s">
        <v>21</v>
      </c>
      <c r="F3208" s="6" t="s">
        <v>4961</v>
      </c>
      <c r="G3208" s="6"/>
      <c r="H3208" s="1"/>
      <c r="I3208" s="5"/>
      <c r="J3208" s="5"/>
      <c r="K3208" s="1"/>
      <c r="L3208" s="5"/>
      <c r="M3208" s="5"/>
      <c r="N3208" s="26"/>
      <c r="O3208" s="1"/>
      <c r="P3208" s="1"/>
      <c r="Q3208" s="1"/>
      <c r="R3208" s="1"/>
      <c r="S3208" s="1"/>
      <c r="T3208" s="1"/>
      <c r="U3208" s="1"/>
      <c r="V3208" s="5"/>
      <c r="W3208" s="5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37" t="e">
        <f>BQ3208+BP3208+BO3208+BN3208+BM3208+#REF!+#REF!+BG3208+BF3208+#REF!+BC3208+#REF!+#REF!+AY3208+#REF!+#REF!+#REF!+#REF!+AS3208+#REF!+#REF!+#REF!+#REF!+AM3208+AK3208+#REF!+#REF!+#REF!+AF3208+AD3208+AC3208+AB3208+BL3208+AA3208+Z3208+Y3208+X3208+U3208+T3208+S3208+R3208+Q3208+P3208+O3208+N3208+M3208+L3208+K3208+J3208+I3208+H3208</f>
        <v>#REF!</v>
      </c>
    </row>
    <row r="3209" spans="1:70" hidden="1">
      <c r="A3209" s="6" t="s">
        <v>5078</v>
      </c>
      <c r="B3209" s="6" t="s">
        <v>5079</v>
      </c>
      <c r="C3209" s="6" t="s">
        <v>7</v>
      </c>
      <c r="D3209" s="6" t="s">
        <v>8180</v>
      </c>
      <c r="E3209" s="6" t="s">
        <v>21</v>
      </c>
      <c r="F3209" s="6" t="s">
        <v>4961</v>
      </c>
      <c r="G3209" s="6"/>
      <c r="H3209" s="1"/>
      <c r="I3209" s="5"/>
      <c r="J3209" s="5"/>
      <c r="K3209" s="1"/>
      <c r="L3209" s="5"/>
      <c r="M3209" s="5"/>
      <c r="N3209" s="26"/>
      <c r="O3209" s="1"/>
      <c r="P3209" s="1"/>
      <c r="Q3209" s="1"/>
      <c r="R3209" s="1"/>
      <c r="S3209" s="1"/>
      <c r="T3209" s="1"/>
      <c r="U3209" s="1"/>
      <c r="V3209" s="5"/>
      <c r="W3209" s="5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37" t="e">
        <f>BQ3209+BP3209+BO3209+BN3209+BM3209+#REF!+#REF!+BG3209+BF3209+#REF!+BC3209+#REF!+#REF!+AY3209+#REF!+#REF!+#REF!+#REF!+AS3209+#REF!+#REF!+#REF!+#REF!+AM3209+AK3209+#REF!+#REF!+#REF!+AF3209+AD3209+AC3209+AB3209+BL3209+AA3209+Z3209+Y3209+X3209+U3209+T3209+S3209+R3209+Q3209+P3209+O3209+N3209+M3209+L3209+K3209+J3209+I3209+H3209</f>
        <v>#REF!</v>
      </c>
    </row>
    <row r="3210" spans="1:70" hidden="1">
      <c r="A3210" s="6" t="s">
        <v>5080</v>
      </c>
      <c r="B3210" s="6" t="s">
        <v>5081</v>
      </c>
      <c r="C3210" s="6" t="s">
        <v>7</v>
      </c>
      <c r="D3210" s="6" t="s">
        <v>18</v>
      </c>
      <c r="E3210" s="6" t="s">
        <v>21</v>
      </c>
      <c r="F3210" s="6" t="s">
        <v>4961</v>
      </c>
      <c r="G3210" s="6"/>
      <c r="H3210" s="1"/>
      <c r="I3210" s="5"/>
      <c r="J3210" s="5"/>
      <c r="K3210" s="1"/>
      <c r="L3210" s="5"/>
      <c r="M3210" s="5"/>
      <c r="N3210" s="26"/>
      <c r="O3210" s="1"/>
      <c r="P3210" s="1"/>
      <c r="Q3210" s="1"/>
      <c r="R3210" s="1"/>
      <c r="S3210" s="1"/>
      <c r="T3210" s="1"/>
      <c r="U3210" s="1"/>
      <c r="V3210" s="5"/>
      <c r="W3210" s="5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37" t="e">
        <f>BQ3210+BP3210+BO3210+BN3210+BM3210+#REF!+#REF!+BG3210+BF3210+#REF!+BC3210+#REF!+#REF!+AY3210+#REF!+#REF!+#REF!+#REF!+AS3210+#REF!+#REF!+#REF!+#REF!+AM3210+AK3210+#REF!+#REF!+#REF!+AF3210+AD3210+AC3210+AB3210+BL3210+AA3210+Z3210+Y3210+X3210+U3210+T3210+S3210+R3210+Q3210+P3210+O3210+N3210+M3210+L3210+K3210+J3210+I3210+H3210</f>
        <v>#REF!</v>
      </c>
    </row>
    <row r="3211" spans="1:70" hidden="1">
      <c r="A3211" s="6" t="s">
        <v>5082</v>
      </c>
      <c r="B3211" s="6" t="s">
        <v>7478</v>
      </c>
      <c r="C3211" s="6" t="s">
        <v>7</v>
      </c>
      <c r="D3211" s="6" t="s">
        <v>18</v>
      </c>
      <c r="E3211" s="6" t="s">
        <v>31</v>
      </c>
      <c r="F3211" s="6" t="s">
        <v>4961</v>
      </c>
      <c r="G3211" s="6"/>
      <c r="H3211" s="1"/>
      <c r="I3211" s="5"/>
      <c r="J3211" s="5"/>
      <c r="K3211" s="1"/>
      <c r="L3211" s="5"/>
      <c r="M3211" s="5"/>
      <c r="N3211" s="26"/>
      <c r="O3211" s="1"/>
      <c r="P3211" s="1"/>
      <c r="Q3211" s="1"/>
      <c r="R3211" s="1"/>
      <c r="S3211" s="1"/>
      <c r="T3211" s="1"/>
      <c r="U3211" s="1"/>
      <c r="V3211" s="5"/>
      <c r="W3211" s="5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37" t="e">
        <f>BQ3211+BP3211+BO3211+BN3211+BM3211+#REF!+#REF!+BG3211+BF3211+#REF!+BC3211+#REF!+#REF!+AY3211+#REF!+#REF!+#REF!+#REF!+AS3211+#REF!+#REF!+#REF!+#REF!+AM3211+AK3211+#REF!+#REF!+#REF!+AF3211+AD3211+AC3211+AB3211+BL3211+AA3211+Z3211+Y3211+X3211+U3211+T3211+S3211+R3211+Q3211+P3211+O3211+N3211+M3211+L3211+K3211+J3211+I3211+H3211</f>
        <v>#REF!</v>
      </c>
    </row>
    <row r="3212" spans="1:70" hidden="1">
      <c r="A3212" s="6" t="s">
        <v>6975</v>
      </c>
      <c r="B3212" s="6" t="s">
        <v>8037</v>
      </c>
      <c r="C3212" s="6" t="s">
        <v>151</v>
      </c>
      <c r="D3212" s="6"/>
      <c r="E3212" s="6" t="s">
        <v>8186</v>
      </c>
      <c r="F3212" s="6" t="s">
        <v>4961</v>
      </c>
      <c r="G3212" s="6"/>
      <c r="H3212" s="1"/>
      <c r="I3212" s="5"/>
      <c r="J3212" s="5"/>
      <c r="K3212" s="1"/>
      <c r="L3212" s="5"/>
      <c r="M3212" s="5"/>
      <c r="N3212" s="26"/>
      <c r="O3212" s="1"/>
      <c r="P3212" s="1"/>
      <c r="Q3212" s="1"/>
      <c r="R3212" s="1"/>
      <c r="S3212" s="1"/>
      <c r="T3212" s="1"/>
      <c r="U3212" s="1"/>
      <c r="V3212" s="5"/>
      <c r="W3212" s="5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37" t="e">
        <f>BQ3212+BP3212+BO3212+BN3212+BM3212+#REF!+#REF!+BG3212+BF3212+#REF!+BC3212+#REF!+#REF!+AY3212+#REF!+#REF!+#REF!+#REF!+AS3212+#REF!+#REF!+#REF!+#REF!+AM3212+AK3212+#REF!+#REF!+#REF!+AF3212+AD3212+AC3212+AB3212+BL3212+AA3212+Z3212+Y3212+X3212+U3212+T3212+S3212+R3212+Q3212+P3212+O3212+N3212+M3212+L3212+K3212+J3212+I3212+H3212</f>
        <v>#REF!</v>
      </c>
    </row>
    <row r="3213" spans="1:70" hidden="1">
      <c r="A3213" s="6" t="s">
        <v>5083</v>
      </c>
      <c r="B3213" s="6" t="s">
        <v>5084</v>
      </c>
      <c r="C3213" s="6" t="s">
        <v>7</v>
      </c>
      <c r="D3213" s="6" t="s">
        <v>67</v>
      </c>
      <c r="E3213" s="6" t="s">
        <v>67</v>
      </c>
      <c r="F3213" s="6" t="s">
        <v>4961</v>
      </c>
      <c r="G3213" s="6"/>
      <c r="H3213" s="1"/>
      <c r="I3213" s="5"/>
      <c r="J3213" s="5"/>
      <c r="K3213" s="1"/>
      <c r="L3213" s="5"/>
      <c r="M3213" s="5"/>
      <c r="N3213" s="26"/>
      <c r="O3213" s="1"/>
      <c r="P3213" s="1"/>
      <c r="Q3213" s="1"/>
      <c r="R3213" s="1"/>
      <c r="S3213" s="1"/>
      <c r="T3213" s="1"/>
      <c r="U3213" s="1"/>
      <c r="V3213" s="5"/>
      <c r="W3213" s="5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37" t="e">
        <f>BQ3213+BP3213+BO3213+BN3213+BM3213+#REF!+#REF!+BG3213+BF3213+#REF!+BC3213+#REF!+#REF!+AY3213+#REF!+#REF!+#REF!+#REF!+AS3213+#REF!+#REF!+#REF!+#REF!+AM3213+AK3213+#REF!+#REF!+#REF!+AF3213+AD3213+AC3213+AB3213+BL3213+AA3213+Z3213+Y3213+X3213+U3213+T3213+S3213+R3213+Q3213+P3213+O3213+N3213+M3213+L3213+K3213+J3213+I3213+H3213</f>
        <v>#REF!</v>
      </c>
    </row>
    <row r="3214" spans="1:70" hidden="1">
      <c r="A3214" s="6" t="s">
        <v>5085</v>
      </c>
      <c r="B3214" s="6" t="s">
        <v>5086</v>
      </c>
      <c r="C3214" s="6" t="s">
        <v>7</v>
      </c>
      <c r="D3214" s="6" t="s">
        <v>8180</v>
      </c>
      <c r="E3214" s="6" t="s">
        <v>13</v>
      </c>
      <c r="F3214" s="6" t="s">
        <v>4961</v>
      </c>
      <c r="G3214" s="6"/>
      <c r="H3214" s="1"/>
      <c r="I3214" s="5"/>
      <c r="J3214" s="5"/>
      <c r="K3214" s="1"/>
      <c r="L3214" s="5"/>
      <c r="M3214" s="5"/>
      <c r="N3214" s="26"/>
      <c r="O3214" s="1"/>
      <c r="P3214" s="1"/>
      <c r="Q3214" s="1"/>
      <c r="R3214" s="1"/>
      <c r="S3214" s="1"/>
      <c r="T3214" s="1"/>
      <c r="U3214" s="1"/>
      <c r="V3214" s="5"/>
      <c r="W3214" s="5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37" t="e">
        <f>BQ3214+BP3214+BO3214+BN3214+BM3214+#REF!+#REF!+BG3214+BF3214+#REF!+BC3214+#REF!+#REF!+AY3214+#REF!+#REF!+#REF!+#REF!+AS3214+#REF!+#REF!+#REF!+#REF!+AM3214+AK3214+#REF!+#REF!+#REF!+AF3214+AD3214+AC3214+AB3214+BL3214+AA3214+Z3214+Y3214+X3214+U3214+T3214+S3214+R3214+Q3214+P3214+O3214+N3214+M3214+L3214+K3214+J3214+I3214+H3214</f>
        <v>#REF!</v>
      </c>
    </row>
    <row r="3215" spans="1:70" hidden="1">
      <c r="A3215" s="6" t="s">
        <v>5156</v>
      </c>
      <c r="B3215" s="6" t="s">
        <v>5157</v>
      </c>
      <c r="C3215" s="6" t="s">
        <v>151</v>
      </c>
      <c r="D3215" s="6"/>
      <c r="E3215" s="6" t="s">
        <v>152</v>
      </c>
      <c r="F3215" s="6" t="s">
        <v>4961</v>
      </c>
      <c r="G3215" s="6"/>
      <c r="H3215" s="1"/>
      <c r="I3215" s="5"/>
      <c r="J3215" s="5"/>
      <c r="K3215" s="1"/>
      <c r="L3215" s="5"/>
      <c r="M3215" s="5"/>
      <c r="N3215" s="26"/>
      <c r="O3215" s="1"/>
      <c r="P3215" s="1"/>
      <c r="Q3215" s="1"/>
      <c r="R3215" s="1"/>
      <c r="S3215" s="1"/>
      <c r="T3215" s="1"/>
      <c r="U3215" s="1"/>
      <c r="V3215" s="5"/>
      <c r="W3215" s="5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37" t="e">
        <f>BQ3215+BP3215+BO3215+BN3215+BM3215+#REF!+#REF!+BG3215+BF3215+#REF!+BC3215+#REF!+#REF!+AY3215+#REF!+#REF!+#REF!+#REF!+AS3215+#REF!+#REF!+#REF!+#REF!+AM3215+AK3215+#REF!+#REF!+#REF!+AF3215+AD3215+AC3215+AB3215+BL3215+AA3215+Z3215+Y3215+X3215+U3215+T3215+S3215+R3215+Q3215+P3215+O3215+N3215+M3215+L3215+K3215+J3215+I3215+H3215</f>
        <v>#REF!</v>
      </c>
    </row>
    <row r="3216" spans="1:70" hidden="1">
      <c r="A3216" s="6" t="s">
        <v>5087</v>
      </c>
      <c r="B3216" s="6" t="s">
        <v>5088</v>
      </c>
      <c r="C3216" s="6" t="s">
        <v>7</v>
      </c>
      <c r="D3216" s="6" t="s">
        <v>67</v>
      </c>
      <c r="E3216" s="6" t="s">
        <v>67</v>
      </c>
      <c r="F3216" s="6" t="s">
        <v>4961</v>
      </c>
      <c r="G3216" s="6"/>
      <c r="H3216" s="1"/>
      <c r="I3216" s="5"/>
      <c r="J3216" s="5"/>
      <c r="K3216" s="1"/>
      <c r="L3216" s="5"/>
      <c r="M3216" s="5"/>
      <c r="N3216" s="26"/>
      <c r="O3216" s="1"/>
      <c r="P3216" s="1"/>
      <c r="Q3216" s="1"/>
      <c r="R3216" s="1"/>
      <c r="S3216" s="1"/>
      <c r="T3216" s="1"/>
      <c r="U3216" s="1"/>
      <c r="V3216" s="5"/>
      <c r="W3216" s="5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37" t="e">
        <f>BQ3216+BP3216+BO3216+BN3216+BM3216+#REF!+#REF!+BG3216+BF3216+#REF!+BC3216+#REF!+#REF!+AY3216+#REF!+#REF!+#REF!+#REF!+AS3216+#REF!+#REF!+#REF!+#REF!+AM3216+AK3216+#REF!+#REF!+#REF!+AF3216+AD3216+AC3216+AB3216+BL3216+AA3216+Z3216+Y3216+X3216+U3216+T3216+S3216+R3216+Q3216+P3216+O3216+N3216+M3216+L3216+K3216+J3216+I3216+H3216</f>
        <v>#REF!</v>
      </c>
    </row>
    <row r="3217" spans="1:70" hidden="1">
      <c r="A3217" s="6" t="s">
        <v>5089</v>
      </c>
      <c r="B3217" s="6" t="s">
        <v>5090</v>
      </c>
      <c r="C3217" s="6" t="s">
        <v>7</v>
      </c>
      <c r="D3217" s="6" t="s">
        <v>67</v>
      </c>
      <c r="E3217" s="6" t="s">
        <v>67</v>
      </c>
      <c r="F3217" s="6" t="s">
        <v>4961</v>
      </c>
      <c r="G3217" s="6"/>
      <c r="H3217" s="1"/>
      <c r="I3217" s="5"/>
      <c r="J3217" s="5"/>
      <c r="K3217" s="1"/>
      <c r="L3217" s="5"/>
      <c r="M3217" s="5"/>
      <c r="N3217" s="26"/>
      <c r="O3217" s="1"/>
      <c r="P3217" s="1"/>
      <c r="Q3217" s="1"/>
      <c r="R3217" s="1"/>
      <c r="S3217" s="1"/>
      <c r="T3217" s="1"/>
      <c r="U3217" s="1"/>
      <c r="V3217" s="5"/>
      <c r="W3217" s="5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37" t="e">
        <f>BQ3217+BP3217+BO3217+BN3217+BM3217+#REF!+#REF!+BG3217+BF3217+#REF!+BC3217+#REF!+#REF!+AY3217+#REF!+#REF!+#REF!+#REF!+AS3217+#REF!+#REF!+#REF!+#REF!+AM3217+AK3217+#REF!+#REF!+#REF!+AF3217+AD3217+AC3217+AB3217+BL3217+AA3217+Z3217+Y3217+X3217+U3217+T3217+S3217+R3217+Q3217+P3217+O3217+N3217+M3217+L3217+K3217+J3217+I3217+H3217</f>
        <v>#REF!</v>
      </c>
    </row>
    <row r="3218" spans="1:70" hidden="1">
      <c r="A3218" s="6" t="s">
        <v>5091</v>
      </c>
      <c r="B3218" s="6" t="s">
        <v>5092</v>
      </c>
      <c r="C3218" s="6" t="s">
        <v>7</v>
      </c>
      <c r="D3218" s="6" t="s">
        <v>67</v>
      </c>
      <c r="E3218" s="6" t="s">
        <v>67</v>
      </c>
      <c r="F3218" s="6" t="s">
        <v>4961</v>
      </c>
      <c r="G3218" s="6"/>
      <c r="H3218" s="1"/>
      <c r="I3218" s="5"/>
      <c r="J3218" s="5"/>
      <c r="K3218" s="1"/>
      <c r="L3218" s="5"/>
      <c r="M3218" s="5"/>
      <c r="N3218" s="26"/>
      <c r="O3218" s="1"/>
      <c r="P3218" s="1"/>
      <c r="Q3218" s="1"/>
      <c r="R3218" s="1"/>
      <c r="S3218" s="1"/>
      <c r="T3218" s="1"/>
      <c r="U3218" s="1"/>
      <c r="V3218" s="5"/>
      <c r="W3218" s="5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37" t="e">
        <f>BQ3218+BP3218+BO3218+BN3218+BM3218+#REF!+#REF!+BG3218+BF3218+#REF!+BC3218+#REF!+#REF!+AY3218+#REF!+#REF!+#REF!+#REF!+AS3218+#REF!+#REF!+#REF!+#REF!+AM3218+AK3218+#REF!+#REF!+#REF!+AF3218+AD3218+AC3218+AB3218+BL3218+AA3218+Z3218+Y3218+X3218+U3218+T3218+S3218+R3218+Q3218+P3218+O3218+N3218+M3218+L3218+K3218+J3218+I3218+H3218</f>
        <v>#REF!</v>
      </c>
    </row>
    <row r="3219" spans="1:70" hidden="1">
      <c r="A3219" s="6" t="s">
        <v>5093</v>
      </c>
      <c r="B3219" s="6" t="s">
        <v>5094</v>
      </c>
      <c r="C3219" s="6" t="s">
        <v>7</v>
      </c>
      <c r="D3219" s="6" t="s">
        <v>67</v>
      </c>
      <c r="E3219" s="6" t="s">
        <v>67</v>
      </c>
      <c r="F3219" s="6" t="s">
        <v>4961</v>
      </c>
      <c r="G3219" s="6"/>
      <c r="H3219" s="1"/>
      <c r="I3219" s="5"/>
      <c r="J3219" s="5"/>
      <c r="K3219" s="1"/>
      <c r="L3219" s="5"/>
      <c r="M3219" s="5"/>
      <c r="N3219" s="26"/>
      <c r="O3219" s="1"/>
      <c r="P3219" s="1"/>
      <c r="Q3219" s="1"/>
      <c r="R3219" s="1"/>
      <c r="S3219" s="1"/>
      <c r="T3219" s="1"/>
      <c r="U3219" s="1"/>
      <c r="V3219" s="5"/>
      <c r="W3219" s="5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37" t="e">
        <f>BQ3219+BP3219+BO3219+BN3219+BM3219+#REF!+#REF!+BG3219+BF3219+#REF!+BC3219+#REF!+#REF!+AY3219+#REF!+#REF!+#REF!+#REF!+AS3219+#REF!+#REF!+#REF!+#REF!+AM3219+AK3219+#REF!+#REF!+#REF!+AF3219+AD3219+AC3219+AB3219+BL3219+AA3219+Z3219+Y3219+X3219+U3219+T3219+S3219+R3219+Q3219+P3219+O3219+N3219+M3219+L3219+K3219+J3219+I3219+H3219</f>
        <v>#REF!</v>
      </c>
    </row>
    <row r="3220" spans="1:70" hidden="1">
      <c r="A3220" s="6" t="s">
        <v>5095</v>
      </c>
      <c r="B3220" s="6" t="s">
        <v>5096</v>
      </c>
      <c r="C3220" s="6" t="s">
        <v>7</v>
      </c>
      <c r="D3220" s="6" t="s">
        <v>67</v>
      </c>
      <c r="E3220" s="6" t="s">
        <v>67</v>
      </c>
      <c r="F3220" s="6" t="s">
        <v>4961</v>
      </c>
      <c r="G3220" s="6"/>
      <c r="H3220" s="1"/>
      <c r="I3220" s="5"/>
      <c r="J3220" s="5"/>
      <c r="K3220" s="1"/>
      <c r="L3220" s="5"/>
      <c r="M3220" s="5"/>
      <c r="N3220" s="26"/>
      <c r="O3220" s="1"/>
      <c r="P3220" s="1"/>
      <c r="Q3220" s="1"/>
      <c r="R3220" s="1"/>
      <c r="S3220" s="1"/>
      <c r="T3220" s="1"/>
      <c r="U3220" s="1"/>
      <c r="V3220" s="5"/>
      <c r="W3220" s="5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37" t="e">
        <f>BQ3220+BP3220+BO3220+BN3220+BM3220+#REF!+#REF!+BG3220+BF3220+#REF!+BC3220+#REF!+#REF!+AY3220+#REF!+#REF!+#REF!+#REF!+AS3220+#REF!+#REF!+#REF!+#REF!+AM3220+AK3220+#REF!+#REF!+#REF!+AF3220+AD3220+AC3220+AB3220+BL3220+AA3220+Z3220+Y3220+X3220+U3220+T3220+S3220+R3220+Q3220+P3220+O3220+N3220+M3220+L3220+K3220+J3220+I3220+H3220</f>
        <v>#REF!</v>
      </c>
    </row>
    <row r="3221" spans="1:70" hidden="1">
      <c r="A3221" s="6" t="s">
        <v>6976</v>
      </c>
      <c r="B3221" s="6" t="s">
        <v>8038</v>
      </c>
      <c r="C3221" s="6" t="s">
        <v>151</v>
      </c>
      <c r="D3221" s="6"/>
      <c r="E3221" s="6" t="s">
        <v>8186</v>
      </c>
      <c r="F3221" s="6" t="s">
        <v>4961</v>
      </c>
      <c r="G3221" s="6"/>
      <c r="H3221" s="1"/>
      <c r="I3221" s="5"/>
      <c r="J3221" s="5"/>
      <c r="K3221" s="1"/>
      <c r="L3221" s="5"/>
      <c r="M3221" s="5"/>
      <c r="N3221" s="26"/>
      <c r="O3221" s="1"/>
      <c r="P3221" s="1"/>
      <c r="Q3221" s="1"/>
      <c r="R3221" s="1"/>
      <c r="S3221" s="1"/>
      <c r="T3221" s="1"/>
      <c r="U3221" s="1"/>
      <c r="V3221" s="5"/>
      <c r="W3221" s="5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37" t="e">
        <f>BQ3221+BP3221+BO3221+BN3221+BM3221+#REF!+#REF!+BG3221+BF3221+#REF!+BC3221+#REF!+#REF!+AY3221+#REF!+#REF!+#REF!+#REF!+AS3221+#REF!+#REF!+#REF!+#REF!+AM3221+AK3221+#REF!+#REF!+#REF!+AF3221+AD3221+AC3221+AB3221+BL3221+AA3221+Z3221+Y3221+X3221+U3221+T3221+S3221+R3221+Q3221+P3221+O3221+N3221+M3221+L3221+K3221+J3221+I3221+H3221</f>
        <v>#REF!</v>
      </c>
    </row>
    <row r="3222" spans="1:70" hidden="1">
      <c r="A3222" s="6" t="s">
        <v>5097</v>
      </c>
      <c r="B3222" s="6" t="s">
        <v>5098</v>
      </c>
      <c r="C3222" s="6" t="s">
        <v>7</v>
      </c>
      <c r="D3222" s="6" t="s">
        <v>67</v>
      </c>
      <c r="E3222" s="6" t="s">
        <v>67</v>
      </c>
      <c r="F3222" s="6" t="s">
        <v>4961</v>
      </c>
      <c r="G3222" s="6"/>
      <c r="H3222" s="1"/>
      <c r="I3222" s="5"/>
      <c r="J3222" s="5"/>
      <c r="K3222" s="1"/>
      <c r="L3222" s="5"/>
      <c r="M3222" s="5"/>
      <c r="N3222" s="26"/>
      <c r="O3222" s="1"/>
      <c r="P3222" s="1"/>
      <c r="Q3222" s="1"/>
      <c r="R3222" s="1"/>
      <c r="S3222" s="1"/>
      <c r="T3222" s="1"/>
      <c r="U3222" s="1"/>
      <c r="V3222" s="5"/>
      <c r="W3222" s="5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37" t="e">
        <f>BQ3222+BP3222+BO3222+BN3222+BM3222+#REF!+#REF!+BG3222+BF3222+#REF!+BC3222+#REF!+#REF!+AY3222+#REF!+#REF!+#REF!+#REF!+AS3222+#REF!+#REF!+#REF!+#REF!+AM3222+AK3222+#REF!+#REF!+#REF!+AF3222+AD3222+AC3222+AB3222+BL3222+AA3222+Z3222+Y3222+X3222+U3222+T3222+S3222+R3222+Q3222+P3222+O3222+N3222+M3222+L3222+K3222+J3222+I3222+H3222</f>
        <v>#REF!</v>
      </c>
    </row>
    <row r="3223" spans="1:70" hidden="1">
      <c r="A3223" s="6" t="s">
        <v>5099</v>
      </c>
      <c r="B3223" s="6" t="s">
        <v>5100</v>
      </c>
      <c r="C3223" s="6" t="s">
        <v>7</v>
      </c>
      <c r="D3223" s="6" t="s">
        <v>67</v>
      </c>
      <c r="E3223" s="6" t="s">
        <v>67</v>
      </c>
      <c r="F3223" s="6" t="s">
        <v>4961</v>
      </c>
      <c r="G3223" s="6"/>
      <c r="H3223" s="1"/>
      <c r="I3223" s="5"/>
      <c r="J3223" s="5"/>
      <c r="K3223" s="1"/>
      <c r="L3223" s="5"/>
      <c r="M3223" s="5"/>
      <c r="N3223" s="26"/>
      <c r="O3223" s="1"/>
      <c r="P3223" s="1"/>
      <c r="Q3223" s="1"/>
      <c r="R3223" s="1"/>
      <c r="S3223" s="1"/>
      <c r="T3223" s="1"/>
      <c r="U3223" s="1"/>
      <c r="V3223" s="5"/>
      <c r="W3223" s="5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37" t="e">
        <f>BQ3223+BP3223+BO3223+BN3223+BM3223+#REF!+#REF!+BG3223+BF3223+#REF!+BC3223+#REF!+#REF!+AY3223+#REF!+#REF!+#REF!+#REF!+AS3223+#REF!+#REF!+#REF!+#REF!+AM3223+AK3223+#REF!+#REF!+#REF!+AF3223+AD3223+AC3223+AB3223+BL3223+AA3223+Z3223+Y3223+X3223+U3223+T3223+S3223+R3223+Q3223+P3223+O3223+N3223+M3223+L3223+K3223+J3223+I3223+H3223</f>
        <v>#REF!</v>
      </c>
    </row>
    <row r="3224" spans="1:70" hidden="1">
      <c r="A3224" s="6" t="s">
        <v>5101</v>
      </c>
      <c r="B3224" s="6" t="s">
        <v>5102</v>
      </c>
      <c r="C3224" s="6" t="s">
        <v>7</v>
      </c>
      <c r="D3224" s="6" t="s">
        <v>67</v>
      </c>
      <c r="E3224" s="6" t="s">
        <v>67</v>
      </c>
      <c r="F3224" s="6" t="s">
        <v>4961</v>
      </c>
      <c r="G3224" s="6"/>
      <c r="H3224" s="1"/>
      <c r="I3224" s="5"/>
      <c r="J3224" s="5"/>
      <c r="K3224" s="1"/>
      <c r="L3224" s="5"/>
      <c r="M3224" s="5"/>
      <c r="N3224" s="26"/>
      <c r="O3224" s="1"/>
      <c r="P3224" s="1"/>
      <c r="Q3224" s="1"/>
      <c r="R3224" s="1"/>
      <c r="S3224" s="1"/>
      <c r="T3224" s="1"/>
      <c r="U3224" s="1"/>
      <c r="V3224" s="5"/>
      <c r="W3224" s="5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37" t="e">
        <f>BQ3224+BP3224+BO3224+BN3224+BM3224+#REF!+#REF!+BG3224+BF3224+#REF!+BC3224+#REF!+#REF!+AY3224+#REF!+#REF!+#REF!+#REF!+AS3224+#REF!+#REF!+#REF!+#REF!+AM3224+AK3224+#REF!+#REF!+#REF!+AF3224+AD3224+AC3224+AB3224+BL3224+AA3224+Z3224+Y3224+X3224+U3224+T3224+S3224+R3224+Q3224+P3224+O3224+N3224+M3224+L3224+K3224+J3224+I3224+H3224</f>
        <v>#REF!</v>
      </c>
    </row>
    <row r="3225" spans="1:70" hidden="1">
      <c r="A3225" s="6" t="s">
        <v>5158</v>
      </c>
      <c r="B3225" s="6" t="s">
        <v>5159</v>
      </c>
      <c r="C3225" s="6" t="s">
        <v>151</v>
      </c>
      <c r="D3225" s="6"/>
      <c r="E3225" s="6" t="s">
        <v>152</v>
      </c>
      <c r="F3225" s="6" t="s">
        <v>4961</v>
      </c>
      <c r="G3225" s="6"/>
      <c r="H3225" s="1"/>
      <c r="I3225" s="5"/>
      <c r="J3225" s="5"/>
      <c r="K3225" s="1"/>
      <c r="L3225" s="5"/>
      <c r="M3225" s="5"/>
      <c r="N3225" s="26"/>
      <c r="O3225" s="1"/>
      <c r="P3225" s="1"/>
      <c r="Q3225" s="1"/>
      <c r="R3225" s="1"/>
      <c r="S3225" s="1"/>
      <c r="T3225" s="1"/>
      <c r="U3225" s="1"/>
      <c r="V3225" s="5"/>
      <c r="W3225" s="5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37" t="e">
        <f>BQ3225+BP3225+BO3225+BN3225+BM3225+#REF!+#REF!+BG3225+BF3225+#REF!+BC3225+#REF!+#REF!+AY3225+#REF!+#REF!+#REF!+#REF!+AS3225+#REF!+#REF!+#REF!+#REF!+AM3225+AK3225+#REF!+#REF!+#REF!+AF3225+AD3225+AC3225+AB3225+BL3225+AA3225+Z3225+Y3225+X3225+U3225+T3225+S3225+R3225+Q3225+P3225+O3225+N3225+M3225+L3225+K3225+J3225+I3225+H3225</f>
        <v>#REF!</v>
      </c>
    </row>
    <row r="3226" spans="1:70" hidden="1">
      <c r="A3226" s="7" t="s">
        <v>5160</v>
      </c>
      <c r="B3226" s="7" t="s">
        <v>5161</v>
      </c>
      <c r="C3226" s="7" t="s">
        <v>151</v>
      </c>
      <c r="D3226" s="7"/>
      <c r="E3226" s="7" t="s">
        <v>152</v>
      </c>
      <c r="F3226" s="7" t="s">
        <v>4961</v>
      </c>
      <c r="G3226" s="25"/>
      <c r="H3226" s="1"/>
      <c r="I3226" s="5"/>
      <c r="J3226" s="5"/>
      <c r="K3226" s="1"/>
      <c r="L3226" s="5"/>
      <c r="M3226" s="5"/>
      <c r="N3226" s="26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37">
        <f>BQ3226+BP3226+BO3226+BN3226+BM3226+BG3226+BF3226+BC3226+AY3226+AS3226+AM3226+AL3226+AK3226+AF3226+AE3226+AD3226+AC3226+AB3226+++BK3226+BL3226+AA3226+Z3226+Y3226+X3226+V3226+U3226+T3226+S3226+R3226+Q3226+P3226+O3226+N3226+M3226+L3226+K3226+J3226+I3226+H3226+G3226</f>
        <v>0</v>
      </c>
    </row>
    <row r="3227" spans="1:70" hidden="1">
      <c r="A3227" s="6" t="s">
        <v>5162</v>
      </c>
      <c r="B3227" s="6" t="s">
        <v>5163</v>
      </c>
      <c r="C3227" s="6" t="s">
        <v>151</v>
      </c>
      <c r="D3227" s="6"/>
      <c r="E3227" s="6" t="s">
        <v>152</v>
      </c>
      <c r="F3227" s="6" t="s">
        <v>4961</v>
      </c>
      <c r="G3227" s="6"/>
      <c r="H3227" s="1"/>
      <c r="I3227" s="5"/>
      <c r="J3227" s="5"/>
      <c r="K3227" s="1"/>
      <c r="L3227" s="5"/>
      <c r="M3227" s="5"/>
      <c r="N3227" s="26"/>
      <c r="O3227" s="1"/>
      <c r="P3227" s="1"/>
      <c r="Q3227" s="1"/>
      <c r="R3227" s="1"/>
      <c r="S3227" s="1"/>
      <c r="T3227" s="1"/>
      <c r="U3227" s="1"/>
      <c r="V3227" s="5"/>
      <c r="W3227" s="5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37" t="e">
        <f>BQ3227+BP3227+BO3227+BN3227+BM3227+#REF!+#REF!+BG3227+BF3227+#REF!+BC3227+#REF!+#REF!+AY3227+#REF!+#REF!+#REF!+#REF!+AS3227+#REF!+#REF!+#REF!+#REF!+AM3227+AK3227+#REF!+#REF!+#REF!+AF3227+AD3227+AC3227+AB3227+BL3227+AA3227+Z3227+Y3227+X3227+U3227+T3227+S3227+R3227+Q3227+P3227+O3227+N3227+M3227+L3227+K3227+J3227+I3227+H3227</f>
        <v>#REF!</v>
      </c>
    </row>
    <row r="3228" spans="1:70" hidden="1">
      <c r="A3228" s="6" t="s">
        <v>5164</v>
      </c>
      <c r="B3228" s="6" t="s">
        <v>5165</v>
      </c>
      <c r="C3228" s="6" t="s">
        <v>151</v>
      </c>
      <c r="D3228" s="6"/>
      <c r="E3228" s="6" t="s">
        <v>152</v>
      </c>
      <c r="F3228" s="6" t="s">
        <v>4961</v>
      </c>
      <c r="G3228" s="6"/>
      <c r="H3228" s="1"/>
      <c r="I3228" s="5"/>
      <c r="J3228" s="5"/>
      <c r="K3228" s="1"/>
      <c r="L3228" s="5"/>
      <c r="M3228" s="5"/>
      <c r="N3228" s="26"/>
      <c r="O3228" s="1"/>
      <c r="P3228" s="1"/>
      <c r="Q3228" s="1"/>
      <c r="R3228" s="1"/>
      <c r="S3228" s="1"/>
      <c r="T3228" s="1"/>
      <c r="U3228" s="1"/>
      <c r="V3228" s="5"/>
      <c r="W3228" s="5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37" t="e">
        <f>BQ3228+BP3228+BO3228+BN3228+BM3228+#REF!+#REF!+BG3228+BF3228+#REF!+BC3228+#REF!+#REF!+AY3228+#REF!+#REF!+#REF!+#REF!+AS3228+#REF!+#REF!+#REF!+#REF!+AM3228+AK3228+#REF!+#REF!+#REF!+AF3228+AD3228+AC3228+AB3228+BL3228+AA3228+Z3228+Y3228+X3228+U3228+T3228+S3228+R3228+Q3228+P3228+O3228+N3228+M3228+L3228+K3228+J3228+I3228+H3228</f>
        <v>#REF!</v>
      </c>
    </row>
    <row r="3229" spans="1:70" hidden="1">
      <c r="A3229" s="6" t="s">
        <v>6977</v>
      </c>
      <c r="B3229" s="6" t="s">
        <v>8039</v>
      </c>
      <c r="C3229" s="6" t="s">
        <v>151</v>
      </c>
      <c r="D3229" s="6"/>
      <c r="E3229" s="6" t="s">
        <v>8186</v>
      </c>
      <c r="F3229" s="6" t="s">
        <v>4961</v>
      </c>
      <c r="G3229" s="6"/>
      <c r="H3229" s="1"/>
      <c r="I3229" s="5"/>
      <c r="J3229" s="5"/>
      <c r="K3229" s="1"/>
      <c r="L3229" s="5"/>
      <c r="M3229" s="5"/>
      <c r="N3229" s="26"/>
      <c r="O3229" s="1"/>
      <c r="P3229" s="1"/>
      <c r="Q3229" s="1"/>
      <c r="R3229" s="1"/>
      <c r="S3229" s="1"/>
      <c r="T3229" s="1"/>
      <c r="U3229" s="1"/>
      <c r="V3229" s="5"/>
      <c r="W3229" s="5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37" t="e">
        <f>BQ3229+BP3229+BO3229+BN3229+BM3229+#REF!+#REF!+BG3229+BF3229+#REF!+BC3229+#REF!+#REF!+AY3229+#REF!+#REF!+#REF!+#REF!+AS3229+#REF!+#REF!+#REF!+#REF!+AM3229+AK3229+#REF!+#REF!+#REF!+AF3229+AD3229+AC3229+AB3229+BL3229+AA3229+Z3229+Y3229+X3229+U3229+T3229+S3229+R3229+Q3229+P3229+O3229+N3229+M3229+L3229+K3229+J3229+I3229+H3229</f>
        <v>#REF!</v>
      </c>
    </row>
    <row r="3230" spans="1:70" hidden="1">
      <c r="A3230" s="6" t="s">
        <v>5166</v>
      </c>
      <c r="B3230" s="6" t="s">
        <v>5167</v>
      </c>
      <c r="C3230" s="6" t="s">
        <v>151</v>
      </c>
      <c r="D3230" s="6"/>
      <c r="E3230" s="6" t="s">
        <v>152</v>
      </c>
      <c r="F3230" s="6" t="s">
        <v>4961</v>
      </c>
      <c r="G3230" s="6"/>
      <c r="H3230" s="1"/>
      <c r="I3230" s="5"/>
      <c r="J3230" s="5"/>
      <c r="K3230" s="1"/>
      <c r="L3230" s="5"/>
      <c r="M3230" s="5"/>
      <c r="N3230" s="26"/>
      <c r="O3230" s="1"/>
      <c r="P3230" s="1"/>
      <c r="Q3230" s="1"/>
      <c r="R3230" s="1"/>
      <c r="S3230" s="1"/>
      <c r="T3230" s="1"/>
      <c r="U3230" s="1"/>
      <c r="V3230" s="5"/>
      <c r="W3230" s="5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37" t="e">
        <f>BQ3230+BP3230+BO3230+BN3230+BM3230+#REF!+#REF!+BG3230+BF3230+#REF!+BC3230+#REF!+#REF!+AY3230+#REF!+#REF!+#REF!+#REF!+AS3230+#REF!+#REF!+#REF!+#REF!+AM3230+AK3230+#REF!+#REF!+#REF!+AF3230+AD3230+AC3230+AB3230+BL3230+AA3230+Z3230+Y3230+X3230+U3230+T3230+S3230+R3230+Q3230+P3230+O3230+N3230+M3230+L3230+K3230+J3230+I3230+H3230</f>
        <v>#REF!</v>
      </c>
    </row>
    <row r="3231" spans="1:70" hidden="1">
      <c r="A3231" s="6" t="s">
        <v>5168</v>
      </c>
      <c r="B3231" s="6" t="s">
        <v>5169</v>
      </c>
      <c r="C3231" s="6" t="s">
        <v>151</v>
      </c>
      <c r="D3231" s="6"/>
      <c r="E3231" s="6" t="s">
        <v>152</v>
      </c>
      <c r="F3231" s="6" t="s">
        <v>4961</v>
      </c>
      <c r="G3231" s="6"/>
      <c r="H3231" s="1"/>
      <c r="I3231" s="5"/>
      <c r="J3231" s="5"/>
      <c r="K3231" s="1"/>
      <c r="L3231" s="5"/>
      <c r="M3231" s="5"/>
      <c r="N3231" s="26"/>
      <c r="O3231" s="1"/>
      <c r="P3231" s="1"/>
      <c r="Q3231" s="1"/>
      <c r="R3231" s="1"/>
      <c r="S3231" s="1"/>
      <c r="T3231" s="1"/>
      <c r="U3231" s="1"/>
      <c r="V3231" s="5"/>
      <c r="W3231" s="5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37" t="e">
        <f>BQ3231+BP3231+BO3231+BN3231+BM3231+#REF!+#REF!+BG3231+BF3231+#REF!+BC3231+#REF!+#REF!+AY3231+#REF!+#REF!+#REF!+#REF!+AS3231+#REF!+#REF!+#REF!+#REF!+AM3231+AK3231+#REF!+#REF!+#REF!+AF3231+AD3231+AC3231+AB3231+BL3231+AA3231+Z3231+Y3231+X3231+U3231+T3231+S3231+R3231+Q3231+P3231+O3231+N3231+M3231+L3231+K3231+J3231+I3231+H3231</f>
        <v>#REF!</v>
      </c>
    </row>
    <row r="3232" spans="1:70" hidden="1">
      <c r="A3232" s="6" t="s">
        <v>6978</v>
      </c>
      <c r="B3232" s="6" t="s">
        <v>8040</v>
      </c>
      <c r="C3232" s="6" t="s">
        <v>151</v>
      </c>
      <c r="D3232" s="6"/>
      <c r="E3232" s="6" t="s">
        <v>8186</v>
      </c>
      <c r="F3232" s="6" t="s">
        <v>4961</v>
      </c>
      <c r="G3232" s="6"/>
      <c r="H3232" s="1"/>
      <c r="I3232" s="5"/>
      <c r="J3232" s="5"/>
      <c r="K3232" s="1"/>
      <c r="L3232" s="5"/>
      <c r="M3232" s="5"/>
      <c r="N3232" s="26"/>
      <c r="O3232" s="1"/>
      <c r="P3232" s="1"/>
      <c r="Q3232" s="1"/>
      <c r="R3232" s="1"/>
      <c r="S3232" s="1"/>
      <c r="T3232" s="1"/>
      <c r="U3232" s="1"/>
      <c r="V3232" s="5"/>
      <c r="W3232" s="5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37" t="e">
        <f>BQ3232+BP3232+BO3232+BN3232+BM3232+#REF!+#REF!+BG3232+BF3232+#REF!+BC3232+#REF!+#REF!+AY3232+#REF!+#REF!+#REF!+#REF!+AS3232+#REF!+#REF!+#REF!+#REF!+AM3232+AK3232+#REF!+#REF!+#REF!+AF3232+AD3232+AC3232+AB3232+BL3232+AA3232+Z3232+Y3232+X3232+U3232+T3232+S3232+R3232+Q3232+P3232+O3232+N3232+M3232+L3232+K3232+J3232+I3232+H3232</f>
        <v>#REF!</v>
      </c>
    </row>
    <row r="3233" spans="1:70" hidden="1">
      <c r="A3233" s="6" t="s">
        <v>5170</v>
      </c>
      <c r="B3233" s="6" t="s">
        <v>5171</v>
      </c>
      <c r="C3233" s="6" t="s">
        <v>151</v>
      </c>
      <c r="D3233" s="6"/>
      <c r="E3233" s="6" t="s">
        <v>152</v>
      </c>
      <c r="F3233" s="6" t="s">
        <v>4961</v>
      </c>
      <c r="G3233" s="6"/>
      <c r="H3233" s="1"/>
      <c r="I3233" s="5"/>
      <c r="J3233" s="5"/>
      <c r="K3233" s="1"/>
      <c r="L3233" s="5"/>
      <c r="M3233" s="5"/>
      <c r="N3233" s="26"/>
      <c r="O3233" s="1"/>
      <c r="P3233" s="1"/>
      <c r="Q3233" s="1"/>
      <c r="R3233" s="1"/>
      <c r="S3233" s="1"/>
      <c r="T3233" s="1"/>
      <c r="U3233" s="1"/>
      <c r="V3233" s="5"/>
      <c r="W3233" s="5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37" t="e">
        <f>BQ3233+BP3233+BO3233+BN3233+BM3233+#REF!+#REF!+BG3233+BF3233+#REF!+BC3233+#REF!+#REF!+AY3233+#REF!+#REF!+#REF!+#REF!+AS3233+#REF!+#REF!+#REF!+#REF!+AM3233+AK3233+#REF!+#REF!+#REF!+AF3233+AD3233+AC3233+AB3233+BL3233+AA3233+Z3233+Y3233+X3233+U3233+T3233+S3233+R3233+Q3233+P3233+O3233+N3233+M3233+L3233+K3233+J3233+I3233+H3233</f>
        <v>#REF!</v>
      </c>
    </row>
    <row r="3234" spans="1:70" hidden="1">
      <c r="A3234" s="6" t="s">
        <v>5103</v>
      </c>
      <c r="B3234" s="6" t="s">
        <v>5104</v>
      </c>
      <c r="C3234" s="6" t="s">
        <v>7</v>
      </c>
      <c r="D3234" s="6" t="s">
        <v>8180</v>
      </c>
      <c r="E3234" s="6" t="s">
        <v>13</v>
      </c>
      <c r="F3234" s="6" t="s">
        <v>4961</v>
      </c>
      <c r="G3234" s="6"/>
      <c r="H3234" s="1"/>
      <c r="I3234" s="5"/>
      <c r="J3234" s="5"/>
      <c r="K3234" s="1"/>
      <c r="L3234" s="5"/>
      <c r="M3234" s="5"/>
      <c r="N3234" s="26"/>
      <c r="O3234" s="1"/>
      <c r="P3234" s="1"/>
      <c r="Q3234" s="1"/>
      <c r="R3234" s="1"/>
      <c r="S3234" s="1"/>
      <c r="T3234" s="1"/>
      <c r="U3234" s="1"/>
      <c r="V3234" s="5"/>
      <c r="W3234" s="5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37" t="e">
        <f>BQ3234+BP3234+BO3234+BN3234+BM3234+#REF!+#REF!+BG3234+BF3234+#REF!+BC3234+#REF!+#REF!+AY3234+#REF!+#REF!+#REF!+#REF!+AS3234+#REF!+#REF!+#REF!+#REF!+AM3234+AK3234+#REF!+#REF!+#REF!+AF3234+AD3234+AC3234+AB3234+BL3234+AA3234+Z3234+Y3234+X3234+U3234+T3234+S3234+R3234+Q3234+P3234+O3234+N3234+M3234+L3234+K3234+J3234+I3234+H3234</f>
        <v>#REF!</v>
      </c>
    </row>
    <row r="3235" spans="1:70" hidden="1">
      <c r="A3235" s="6" t="s">
        <v>5172</v>
      </c>
      <c r="B3235" s="6" t="s">
        <v>5173</v>
      </c>
      <c r="C3235" s="6" t="s">
        <v>7</v>
      </c>
      <c r="D3235" s="6" t="s">
        <v>18</v>
      </c>
      <c r="E3235" s="6" t="s">
        <v>31</v>
      </c>
      <c r="F3235" s="6" t="s">
        <v>5174</v>
      </c>
      <c r="G3235" s="6"/>
      <c r="H3235" s="1"/>
      <c r="I3235" s="5"/>
      <c r="J3235" s="5"/>
      <c r="K3235" s="1"/>
      <c r="L3235" s="5"/>
      <c r="M3235" s="5"/>
      <c r="N3235" s="26"/>
      <c r="O3235" s="1"/>
      <c r="P3235" s="1"/>
      <c r="Q3235" s="1"/>
      <c r="R3235" s="1"/>
      <c r="S3235" s="1"/>
      <c r="T3235" s="1"/>
      <c r="U3235" s="1"/>
      <c r="V3235" s="5"/>
      <c r="W3235" s="5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37" t="e">
        <f>BQ3235+BP3235+BO3235+BN3235+BM3235+#REF!+#REF!+BG3235+BF3235+#REF!+BC3235+#REF!+#REF!+AY3235+#REF!+#REF!+#REF!+#REF!+AS3235+#REF!+#REF!+#REF!+#REF!+AM3235+AK3235+#REF!+#REF!+#REF!+AF3235+AD3235+AC3235+AB3235+BL3235+AA3235+Z3235+Y3235+X3235+U3235+T3235+S3235+R3235+Q3235+P3235+O3235+N3235+M3235+L3235+K3235+J3235+I3235+H3235</f>
        <v>#REF!</v>
      </c>
    </row>
    <row r="3236" spans="1:70" hidden="1">
      <c r="A3236" s="6" t="s">
        <v>5285</v>
      </c>
      <c r="B3236" s="6" t="s">
        <v>5286</v>
      </c>
      <c r="C3236" s="6" t="s">
        <v>151</v>
      </c>
      <c r="D3236" s="6"/>
      <c r="E3236" s="6" t="s">
        <v>152</v>
      </c>
      <c r="F3236" s="6" t="s">
        <v>5174</v>
      </c>
      <c r="G3236" s="6"/>
      <c r="H3236" s="1"/>
      <c r="I3236" s="5"/>
      <c r="J3236" s="5"/>
      <c r="K3236" s="1"/>
      <c r="L3236" s="5"/>
      <c r="M3236" s="5"/>
      <c r="N3236" s="26"/>
      <c r="O3236" s="1"/>
      <c r="P3236" s="1"/>
      <c r="Q3236" s="1"/>
      <c r="R3236" s="1"/>
      <c r="S3236" s="1"/>
      <c r="T3236" s="1"/>
      <c r="U3236" s="1"/>
      <c r="V3236" s="5"/>
      <c r="W3236" s="5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37" t="e">
        <f>BQ3236+BP3236+BO3236+BN3236+BM3236+#REF!+#REF!+BG3236+BF3236+#REF!+BC3236+#REF!+#REF!+AY3236+#REF!+#REF!+#REF!+#REF!+AS3236+#REF!+#REF!+#REF!+#REF!+AM3236+AK3236+#REF!+#REF!+#REF!+AF3236+AD3236+AC3236+AB3236+BL3236+AA3236+Z3236+Y3236+X3236+U3236+T3236+S3236+R3236+Q3236+P3236+O3236+N3236+M3236+L3236+K3236+J3236+I3236+H3236</f>
        <v>#REF!</v>
      </c>
    </row>
    <row r="3237" spans="1:70" hidden="1">
      <c r="A3237" s="6" t="s">
        <v>5287</v>
      </c>
      <c r="B3237" s="6" t="s">
        <v>5288</v>
      </c>
      <c r="C3237" s="6" t="s">
        <v>151</v>
      </c>
      <c r="D3237" s="6"/>
      <c r="E3237" s="6" t="s">
        <v>152</v>
      </c>
      <c r="F3237" s="6" t="s">
        <v>5174</v>
      </c>
      <c r="G3237" s="6"/>
      <c r="H3237" s="1"/>
      <c r="I3237" s="1"/>
      <c r="J3237" s="1"/>
      <c r="K3237" s="1"/>
      <c r="L3237" s="5"/>
      <c r="M3237" s="1"/>
      <c r="N3237" s="26"/>
      <c r="O3237" s="1"/>
      <c r="P3237" s="1"/>
      <c r="Q3237" s="1"/>
      <c r="R3237" s="1"/>
      <c r="S3237" s="1"/>
      <c r="T3237" s="1"/>
      <c r="U3237" s="1"/>
      <c r="V3237" s="5"/>
      <c r="W3237" s="5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37" t="e">
        <f>BQ3237+BP3237+BO3237+BN3237+BM3237+#REF!+#REF!+BG3237+BF3237+#REF!+BC3237+#REF!+#REF!+AY3237+#REF!+#REF!+#REF!+#REF!+AS3237+#REF!+#REF!+#REF!+#REF!+AM3237+AK3237+#REF!+#REF!+#REF!+AF3237+AD3237+AC3237+AB3237+BL3237+AA3237+Z3237+Y3237+X3237+U3237+T3237+S3237+R3237+Q3237+P3237+O3237+N3237+M3237+L3237+K3237+J3237+I3237+H3237</f>
        <v>#REF!</v>
      </c>
    </row>
    <row r="3238" spans="1:70">
      <c r="A3238" s="7" t="s">
        <v>5175</v>
      </c>
      <c r="B3238" s="7" t="s">
        <v>5176</v>
      </c>
      <c r="C3238" s="7" t="s">
        <v>7</v>
      </c>
      <c r="D3238" s="7" t="s">
        <v>8180</v>
      </c>
      <c r="E3238" s="7" t="s">
        <v>21</v>
      </c>
      <c r="F3238" s="7" t="s">
        <v>5174</v>
      </c>
      <c r="G3238" s="25"/>
      <c r="H3238" s="1"/>
      <c r="I3238" s="5"/>
      <c r="J3238" s="5"/>
      <c r="K3238" s="1"/>
      <c r="L3238" s="5"/>
      <c r="M3238" s="5"/>
      <c r="N3238" s="26"/>
      <c r="O3238" s="1"/>
      <c r="P3238" s="1"/>
      <c r="Q3238" s="1"/>
      <c r="R3238" s="1"/>
      <c r="S3238" s="1"/>
      <c r="T3238" s="1"/>
      <c r="U3238" s="1"/>
      <c r="V3238" s="1"/>
      <c r="W3238" s="1">
        <f>1000*12.9146823795302</f>
        <v>12914.682379530201</v>
      </c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37">
        <f>BQ3238+BP3238+BO3238+BN3238+BM3238+BG3238+BF3238+BC3238+AY3238+AS3238+AM3238+AL3238+AK3238+AF3238+AE3238+AD3238+AC3238+AB3238+BK3238+BL3238+AA3238+Z3238+Y3238+X3238+V3238+U3238+T3238+S3238+R3238+Q3238+P3238+O3238+N3238+M3238+L3238+K3238+J3238+I3238+H3238+G3238+AX3238+W3238</f>
        <v>12914.682379530201</v>
      </c>
    </row>
    <row r="3239" spans="1:70" hidden="1">
      <c r="A3239" s="6" t="s">
        <v>5177</v>
      </c>
      <c r="B3239" s="6" t="s">
        <v>5178</v>
      </c>
      <c r="C3239" s="6" t="s">
        <v>7</v>
      </c>
      <c r="D3239" s="6" t="s">
        <v>8180</v>
      </c>
      <c r="E3239" s="6" t="s">
        <v>21</v>
      </c>
      <c r="F3239" s="6" t="s">
        <v>5174</v>
      </c>
      <c r="G3239" s="6"/>
      <c r="H3239" s="1"/>
      <c r="I3239" s="5"/>
      <c r="J3239" s="5"/>
      <c r="K3239" s="1"/>
      <c r="L3239" s="5"/>
      <c r="M3239" s="5"/>
      <c r="N3239" s="26"/>
      <c r="O3239" s="1"/>
      <c r="P3239" s="1"/>
      <c r="Q3239" s="1"/>
      <c r="R3239" s="1"/>
      <c r="S3239" s="1"/>
      <c r="T3239" s="1"/>
      <c r="U3239" s="1"/>
      <c r="V3239" s="5"/>
      <c r="W3239" s="5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37" t="e">
        <f>BQ3239+BP3239+BO3239+BN3239+BM3239+#REF!+#REF!+BG3239+BF3239+#REF!+BC3239+#REF!+#REF!+AY3239+#REF!+#REF!+#REF!+#REF!+AS3239+#REF!+#REF!+#REF!+#REF!+AM3239+AK3239+#REF!+#REF!+#REF!+AF3239+AD3239+AC3239+AB3239+BL3239+AA3239+Z3239+Y3239+X3239+U3239+T3239+S3239+R3239+Q3239+P3239+O3239+N3239+M3239+L3239+K3239+J3239+I3239+H3239</f>
        <v>#REF!</v>
      </c>
    </row>
    <row r="3240" spans="1:70" hidden="1">
      <c r="A3240" s="6" t="s">
        <v>5179</v>
      </c>
      <c r="B3240" s="6" t="s">
        <v>5180</v>
      </c>
      <c r="C3240" s="6" t="s">
        <v>7</v>
      </c>
      <c r="D3240" s="6" t="s">
        <v>8180</v>
      </c>
      <c r="E3240" s="6" t="s">
        <v>21</v>
      </c>
      <c r="F3240" s="6" t="s">
        <v>5174</v>
      </c>
      <c r="G3240" s="6"/>
      <c r="H3240" s="1"/>
      <c r="I3240" s="5"/>
      <c r="J3240" s="5"/>
      <c r="K3240" s="1"/>
      <c r="L3240" s="5"/>
      <c r="M3240" s="5"/>
      <c r="N3240" s="26"/>
      <c r="O3240" s="1"/>
      <c r="P3240" s="1"/>
      <c r="Q3240" s="1"/>
      <c r="R3240" s="1"/>
      <c r="S3240" s="1"/>
      <c r="T3240" s="1"/>
      <c r="U3240" s="1"/>
      <c r="V3240" s="5"/>
      <c r="W3240" s="5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37" t="e">
        <f>BQ3240+BP3240+BO3240+BN3240+BM3240+#REF!+#REF!+BG3240+BF3240+#REF!+BC3240+#REF!+#REF!+AY3240+#REF!+#REF!+#REF!+#REF!+AS3240+#REF!+#REF!+#REF!+#REF!+AM3240+AK3240+#REF!+#REF!+#REF!+AF3240+AD3240+AC3240+AB3240+BL3240+AA3240+Z3240+Y3240+X3240+U3240+T3240+S3240+R3240+Q3240+P3240+O3240+N3240+M3240+L3240+K3240+J3240+I3240+H3240</f>
        <v>#REF!</v>
      </c>
    </row>
    <row r="3241" spans="1:70" hidden="1">
      <c r="A3241" s="6" t="s">
        <v>5181</v>
      </c>
      <c r="B3241" s="6" t="s">
        <v>5182</v>
      </c>
      <c r="C3241" s="6" t="s">
        <v>7</v>
      </c>
      <c r="D3241" s="6" t="s">
        <v>18</v>
      </c>
      <c r="E3241" s="6" t="s">
        <v>21</v>
      </c>
      <c r="F3241" s="6" t="s">
        <v>5174</v>
      </c>
      <c r="G3241" s="6"/>
      <c r="H3241" s="1"/>
      <c r="I3241" s="5"/>
      <c r="J3241" s="5"/>
      <c r="K3241" s="1"/>
      <c r="L3241" s="5"/>
      <c r="M3241" s="5"/>
      <c r="N3241" s="26"/>
      <c r="O3241" s="1"/>
      <c r="P3241" s="1"/>
      <c r="Q3241" s="1"/>
      <c r="R3241" s="1"/>
      <c r="S3241" s="1"/>
      <c r="T3241" s="1"/>
      <c r="U3241" s="1"/>
      <c r="V3241" s="5"/>
      <c r="W3241" s="5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37" t="e">
        <f>BQ3241+BP3241+BO3241+BN3241+BM3241+#REF!+#REF!+BG3241+BF3241+#REF!+BC3241+#REF!+#REF!+AY3241+#REF!+#REF!+#REF!+#REF!+AS3241+#REF!+#REF!+#REF!+#REF!+AM3241+AK3241+#REF!+#REF!+#REF!+AF3241+AD3241+AC3241+AB3241+BL3241+AA3241+Z3241+Y3241+X3241+U3241+T3241+S3241+R3241+Q3241+P3241+O3241+N3241+M3241+L3241+K3241+J3241+I3241+H3241</f>
        <v>#REF!</v>
      </c>
    </row>
    <row r="3242" spans="1:70" hidden="1">
      <c r="A3242" s="6" t="s">
        <v>5183</v>
      </c>
      <c r="B3242" s="6" t="s">
        <v>5184</v>
      </c>
      <c r="C3242" s="6" t="s">
        <v>7</v>
      </c>
      <c r="D3242" s="6" t="s">
        <v>18</v>
      </c>
      <c r="E3242" s="6" t="s">
        <v>31</v>
      </c>
      <c r="F3242" s="6" t="s">
        <v>5174</v>
      </c>
      <c r="G3242" s="6"/>
      <c r="H3242" s="1"/>
      <c r="I3242" s="5"/>
      <c r="J3242" s="5"/>
      <c r="K3242" s="1"/>
      <c r="L3242" s="5"/>
      <c r="M3242" s="5"/>
      <c r="N3242" s="26"/>
      <c r="O3242" s="1"/>
      <c r="P3242" s="1"/>
      <c r="Q3242" s="1"/>
      <c r="R3242" s="1"/>
      <c r="S3242" s="1"/>
      <c r="T3242" s="1"/>
      <c r="U3242" s="1"/>
      <c r="V3242" s="5"/>
      <c r="W3242" s="5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37" t="e">
        <f>BQ3242+BP3242+BO3242+BN3242+BM3242+#REF!+#REF!+BG3242+BF3242+#REF!+BC3242+#REF!+#REF!+AY3242+#REF!+#REF!+#REF!+#REF!+AS3242+#REF!+#REF!+#REF!+#REF!+AM3242+AK3242+#REF!+#REF!+#REF!+AF3242+AD3242+AC3242+AB3242+BL3242+AA3242+Z3242+Y3242+X3242+U3242+T3242+S3242+R3242+Q3242+P3242+O3242+N3242+M3242+L3242+K3242+J3242+I3242+H3242</f>
        <v>#REF!</v>
      </c>
    </row>
    <row r="3243" spans="1:70" hidden="1">
      <c r="A3243" s="6" t="s">
        <v>5185</v>
      </c>
      <c r="B3243" s="6" t="s">
        <v>5186</v>
      </c>
      <c r="C3243" s="6" t="s">
        <v>7</v>
      </c>
      <c r="D3243" s="6" t="s">
        <v>8180</v>
      </c>
      <c r="E3243" s="6" t="s">
        <v>13</v>
      </c>
      <c r="F3243" s="6" t="s">
        <v>5174</v>
      </c>
      <c r="G3243" s="6"/>
      <c r="H3243" s="1"/>
      <c r="I3243" s="5"/>
      <c r="J3243" s="5"/>
      <c r="K3243" s="1"/>
      <c r="L3243" s="5"/>
      <c r="M3243" s="5"/>
      <c r="N3243" s="26"/>
      <c r="O3243" s="1"/>
      <c r="P3243" s="1"/>
      <c r="Q3243" s="1"/>
      <c r="R3243" s="1"/>
      <c r="S3243" s="1"/>
      <c r="T3243" s="1"/>
      <c r="U3243" s="1"/>
      <c r="V3243" s="5"/>
      <c r="W3243" s="5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37" t="e">
        <f>BQ3243+BP3243+BO3243+BN3243+BM3243+#REF!+#REF!+BG3243+BF3243+#REF!+BC3243+#REF!+#REF!+AY3243+#REF!+#REF!+#REF!+#REF!+AS3243+#REF!+#REF!+#REF!+#REF!+AM3243+AK3243+#REF!+#REF!+#REF!+AF3243+AD3243+AC3243+AB3243+BL3243+AA3243+Z3243+Y3243+X3243+U3243+T3243+S3243+R3243+Q3243+P3243+O3243+N3243+M3243+L3243+K3243+J3243+I3243+H3243</f>
        <v>#REF!</v>
      </c>
    </row>
    <row r="3244" spans="1:70" hidden="1">
      <c r="A3244" s="6" t="s">
        <v>5187</v>
      </c>
      <c r="B3244" s="6" t="s">
        <v>5188</v>
      </c>
      <c r="C3244" s="6" t="s">
        <v>7</v>
      </c>
      <c r="D3244" s="6" t="s">
        <v>8180</v>
      </c>
      <c r="E3244" s="6" t="s">
        <v>21</v>
      </c>
      <c r="F3244" s="6" t="s">
        <v>5174</v>
      </c>
      <c r="G3244" s="6"/>
      <c r="H3244" s="1"/>
      <c r="I3244" s="5"/>
      <c r="J3244" s="5"/>
      <c r="K3244" s="1"/>
      <c r="L3244" s="5"/>
      <c r="M3244" s="5"/>
      <c r="N3244" s="26"/>
      <c r="O3244" s="1"/>
      <c r="P3244" s="1"/>
      <c r="Q3244" s="1"/>
      <c r="R3244" s="1"/>
      <c r="S3244" s="1"/>
      <c r="T3244" s="1"/>
      <c r="U3244" s="1"/>
      <c r="V3244" s="5"/>
      <c r="W3244" s="5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37" t="e">
        <f>BQ3244+BP3244+BO3244+BN3244+BM3244+#REF!+#REF!+BG3244+BF3244+#REF!+BC3244+#REF!+#REF!+AY3244+#REF!+#REF!+#REF!+#REF!+AS3244+#REF!+#REF!+#REF!+#REF!+AM3244+AK3244+#REF!+#REF!+#REF!+AF3244+AD3244+AC3244+AB3244+BL3244+AA3244+Z3244+Y3244+X3244+U3244+T3244+S3244+R3244+Q3244+P3244+O3244+N3244+M3244+L3244+K3244+J3244+I3244+H3244</f>
        <v>#REF!</v>
      </c>
    </row>
    <row r="3245" spans="1:70" hidden="1">
      <c r="A3245" s="6" t="s">
        <v>5289</v>
      </c>
      <c r="B3245" s="6" t="s">
        <v>5290</v>
      </c>
      <c r="C3245" s="6" t="s">
        <v>151</v>
      </c>
      <c r="D3245" s="6"/>
      <c r="E3245" s="6" t="s">
        <v>152</v>
      </c>
      <c r="F3245" s="6" t="s">
        <v>5174</v>
      </c>
      <c r="G3245" s="6"/>
      <c r="H3245" s="1"/>
      <c r="I3245" s="5"/>
      <c r="J3245" s="5"/>
      <c r="K3245" s="1"/>
      <c r="L3245" s="5"/>
      <c r="M3245" s="5"/>
      <c r="N3245" s="26"/>
      <c r="O3245" s="1"/>
      <c r="P3245" s="1"/>
      <c r="Q3245" s="1"/>
      <c r="R3245" s="1"/>
      <c r="S3245" s="1"/>
      <c r="T3245" s="1"/>
      <c r="U3245" s="1"/>
      <c r="V3245" s="5"/>
      <c r="W3245" s="5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37" t="e">
        <f>BQ3245+BP3245+BO3245+BN3245+BM3245+#REF!+#REF!+BG3245+BF3245+#REF!+BC3245+#REF!+#REF!+AY3245+#REF!+#REF!+#REF!+#REF!+AS3245+#REF!+#REF!+#REF!+#REF!+AM3245+AK3245+#REF!+#REF!+#REF!+AF3245+AD3245+AC3245+AB3245+BL3245+AA3245+Z3245+Y3245+X3245+U3245+T3245+S3245+R3245+Q3245+P3245+O3245+N3245+M3245+L3245+K3245+J3245+I3245+H3245</f>
        <v>#REF!</v>
      </c>
    </row>
    <row r="3246" spans="1:70" hidden="1">
      <c r="A3246" s="6" t="s">
        <v>5189</v>
      </c>
      <c r="B3246" s="6" t="s">
        <v>5190</v>
      </c>
      <c r="C3246" s="6" t="s">
        <v>7</v>
      </c>
      <c r="D3246" s="6" t="s">
        <v>67</v>
      </c>
      <c r="E3246" s="6" t="s">
        <v>67</v>
      </c>
      <c r="F3246" s="6" t="s">
        <v>5174</v>
      </c>
      <c r="G3246" s="6"/>
      <c r="H3246" s="1"/>
      <c r="I3246" s="5"/>
      <c r="J3246" s="5"/>
      <c r="K3246" s="1"/>
      <c r="L3246" s="5"/>
      <c r="M3246" s="5"/>
      <c r="N3246" s="26"/>
      <c r="O3246" s="1"/>
      <c r="P3246" s="1"/>
      <c r="Q3246" s="1"/>
      <c r="R3246" s="1"/>
      <c r="S3246" s="1"/>
      <c r="T3246" s="1"/>
      <c r="U3246" s="1"/>
      <c r="V3246" s="5"/>
      <c r="W3246" s="5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37" t="e">
        <f>BQ3246+BP3246+BO3246+BN3246+BM3246+#REF!+#REF!+BG3246+BF3246+#REF!+BC3246+#REF!+#REF!+AY3246+#REF!+#REF!+#REF!+#REF!+AS3246+#REF!+#REF!+#REF!+#REF!+AM3246+AK3246+#REF!+#REF!+#REF!+AF3246+AD3246+AC3246+AB3246+BL3246+AA3246+Z3246+Y3246+X3246+U3246+T3246+S3246+R3246+Q3246+P3246+O3246+N3246+M3246+L3246+K3246+J3246+I3246+H3246</f>
        <v>#REF!</v>
      </c>
    </row>
    <row r="3247" spans="1:70" hidden="1">
      <c r="A3247" s="6" t="s">
        <v>5191</v>
      </c>
      <c r="B3247" s="6" t="s">
        <v>5192</v>
      </c>
      <c r="C3247" s="6" t="s">
        <v>7</v>
      </c>
      <c r="D3247" s="6" t="s">
        <v>67</v>
      </c>
      <c r="E3247" s="6" t="s">
        <v>67</v>
      </c>
      <c r="F3247" s="6" t="s">
        <v>5174</v>
      </c>
      <c r="G3247" s="6"/>
      <c r="H3247" s="1"/>
      <c r="I3247" s="5"/>
      <c r="J3247" s="5"/>
      <c r="K3247" s="1"/>
      <c r="L3247" s="5"/>
      <c r="M3247" s="5"/>
      <c r="N3247" s="26"/>
      <c r="O3247" s="1"/>
      <c r="P3247" s="1"/>
      <c r="Q3247" s="1"/>
      <c r="R3247" s="1"/>
      <c r="S3247" s="1"/>
      <c r="T3247" s="1"/>
      <c r="U3247" s="1"/>
      <c r="V3247" s="5"/>
      <c r="W3247" s="5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37" t="e">
        <f>BQ3247+BP3247+BO3247+BN3247+BM3247+#REF!+#REF!+BG3247+BF3247+#REF!+BC3247+#REF!+#REF!+AY3247+#REF!+#REF!+#REF!+#REF!+AS3247+#REF!+#REF!+#REF!+#REF!+AM3247+AK3247+#REF!+#REF!+#REF!+AF3247+AD3247+AC3247+AB3247+BL3247+AA3247+Z3247+Y3247+X3247+U3247+T3247+S3247+R3247+Q3247+P3247+O3247+N3247+M3247+L3247+K3247+J3247+I3247+H3247</f>
        <v>#REF!</v>
      </c>
    </row>
    <row r="3248" spans="1:70" hidden="1">
      <c r="A3248" s="6" t="s">
        <v>5193</v>
      </c>
      <c r="B3248" s="6" t="s">
        <v>5194</v>
      </c>
      <c r="C3248" s="6" t="s">
        <v>7</v>
      </c>
      <c r="D3248" s="6" t="s">
        <v>67</v>
      </c>
      <c r="E3248" s="6" t="s">
        <v>67</v>
      </c>
      <c r="F3248" s="6" t="s">
        <v>5174</v>
      </c>
      <c r="G3248" s="6"/>
      <c r="H3248" s="1"/>
      <c r="I3248" s="5"/>
      <c r="J3248" s="5"/>
      <c r="K3248" s="1"/>
      <c r="L3248" s="5"/>
      <c r="M3248" s="5"/>
      <c r="N3248" s="26"/>
      <c r="O3248" s="1"/>
      <c r="P3248" s="1"/>
      <c r="Q3248" s="1"/>
      <c r="R3248" s="1"/>
      <c r="S3248" s="1"/>
      <c r="T3248" s="1"/>
      <c r="U3248" s="1"/>
      <c r="V3248" s="5"/>
      <c r="W3248" s="5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37" t="e">
        <f>BQ3248+BP3248+BO3248+BN3248+BM3248+#REF!+#REF!+BG3248+BF3248+#REF!+BC3248+#REF!+#REF!+AY3248+#REF!+#REF!+#REF!+#REF!+AS3248+#REF!+#REF!+#REF!+#REF!+AM3248+AK3248+#REF!+#REF!+#REF!+AF3248+AD3248+AC3248+AB3248+BL3248+AA3248+Z3248+Y3248+X3248+U3248+T3248+S3248+R3248+Q3248+P3248+O3248+N3248+M3248+L3248+K3248+J3248+I3248+H3248</f>
        <v>#REF!</v>
      </c>
    </row>
    <row r="3249" spans="1:70" hidden="1">
      <c r="A3249" s="6" t="s">
        <v>5195</v>
      </c>
      <c r="B3249" s="6" t="s">
        <v>5196</v>
      </c>
      <c r="C3249" s="6" t="s">
        <v>7</v>
      </c>
      <c r="D3249" s="6" t="s">
        <v>67</v>
      </c>
      <c r="E3249" s="6" t="s">
        <v>67</v>
      </c>
      <c r="F3249" s="6" t="s">
        <v>5174</v>
      </c>
      <c r="G3249" s="6"/>
      <c r="H3249" s="1"/>
      <c r="I3249" s="5"/>
      <c r="J3249" s="5"/>
      <c r="K3249" s="1"/>
      <c r="L3249" s="5"/>
      <c r="M3249" s="5"/>
      <c r="N3249" s="26"/>
      <c r="O3249" s="1"/>
      <c r="P3249" s="1"/>
      <c r="Q3249" s="1"/>
      <c r="R3249" s="1"/>
      <c r="S3249" s="1"/>
      <c r="T3249" s="1"/>
      <c r="U3249" s="1"/>
      <c r="V3249" s="5"/>
      <c r="W3249" s="5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37" t="e">
        <f>BQ3249+BP3249+BO3249+BN3249+BM3249+#REF!+#REF!+BG3249+BF3249+#REF!+BC3249+#REF!+#REF!+AY3249+#REF!+#REF!+#REF!+#REF!+AS3249+#REF!+#REF!+#REF!+#REF!+AM3249+AK3249+#REF!+#REF!+#REF!+AF3249+AD3249+AC3249+AB3249+BL3249+AA3249+Z3249+Y3249+X3249+U3249+T3249+S3249+R3249+Q3249+P3249+O3249+N3249+M3249+L3249+K3249+J3249+I3249+H3249</f>
        <v>#REF!</v>
      </c>
    </row>
    <row r="3250" spans="1:70" hidden="1">
      <c r="A3250" s="6" t="s">
        <v>5197</v>
      </c>
      <c r="B3250" s="6" t="s">
        <v>5198</v>
      </c>
      <c r="C3250" s="6" t="s">
        <v>7</v>
      </c>
      <c r="D3250" s="6" t="s">
        <v>67</v>
      </c>
      <c r="E3250" s="6" t="s">
        <v>67</v>
      </c>
      <c r="F3250" s="6" t="s">
        <v>5174</v>
      </c>
      <c r="G3250" s="6"/>
      <c r="H3250" s="1"/>
      <c r="I3250" s="5"/>
      <c r="J3250" s="5"/>
      <c r="K3250" s="1"/>
      <c r="L3250" s="5"/>
      <c r="M3250" s="5"/>
      <c r="N3250" s="26"/>
      <c r="O3250" s="1"/>
      <c r="P3250" s="1"/>
      <c r="Q3250" s="1"/>
      <c r="R3250" s="1"/>
      <c r="S3250" s="1"/>
      <c r="T3250" s="1"/>
      <c r="U3250" s="1"/>
      <c r="V3250" s="5"/>
      <c r="W3250" s="5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37" t="e">
        <f>BQ3250+BP3250+BO3250+BN3250+BM3250+#REF!+#REF!+BG3250+BF3250+#REF!+BC3250+#REF!+#REF!+AY3250+#REF!+#REF!+#REF!+#REF!+AS3250+#REF!+#REF!+#REF!+#REF!+AM3250+AK3250+#REF!+#REF!+#REF!+AF3250+AD3250+AC3250+AB3250+BL3250+AA3250+Z3250+Y3250+X3250+U3250+T3250+S3250+R3250+Q3250+P3250+O3250+N3250+M3250+L3250+K3250+J3250+I3250+H3250</f>
        <v>#REF!</v>
      </c>
    </row>
    <row r="3251" spans="1:70" hidden="1">
      <c r="A3251" s="6" t="s">
        <v>6979</v>
      </c>
      <c r="B3251" s="6" t="s">
        <v>8041</v>
      </c>
      <c r="C3251" s="6" t="s">
        <v>151</v>
      </c>
      <c r="D3251" s="6"/>
      <c r="E3251" s="6" t="s">
        <v>8192</v>
      </c>
      <c r="F3251" s="6" t="s">
        <v>5174</v>
      </c>
      <c r="G3251" s="6"/>
      <c r="H3251" s="1"/>
      <c r="I3251" s="5"/>
      <c r="J3251" s="5"/>
      <c r="K3251" s="1"/>
      <c r="L3251" s="5"/>
      <c r="M3251" s="5"/>
      <c r="N3251" s="26"/>
      <c r="O3251" s="1"/>
      <c r="P3251" s="1"/>
      <c r="Q3251" s="1"/>
      <c r="R3251" s="1"/>
      <c r="S3251" s="1"/>
      <c r="T3251" s="1"/>
      <c r="U3251" s="1"/>
      <c r="V3251" s="5"/>
      <c r="W3251" s="5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37" t="e">
        <f>BQ3251+BP3251+BO3251+BN3251+BM3251+#REF!+#REF!+BG3251+BF3251+#REF!+BC3251+#REF!+#REF!+AY3251+#REF!+#REF!+#REF!+#REF!+AS3251+#REF!+#REF!+#REF!+#REF!+AM3251+AK3251+#REF!+#REF!+#REF!+AF3251+AD3251+AC3251+AB3251+BL3251+AA3251+Z3251+Y3251+X3251+U3251+T3251+S3251+R3251+Q3251+P3251+O3251+N3251+M3251+L3251+K3251+J3251+I3251+H3251</f>
        <v>#REF!</v>
      </c>
    </row>
    <row r="3252" spans="1:70" hidden="1">
      <c r="A3252" s="6" t="s">
        <v>5199</v>
      </c>
      <c r="B3252" s="6" t="s">
        <v>5200</v>
      </c>
      <c r="C3252" s="6" t="s">
        <v>7</v>
      </c>
      <c r="D3252" s="6" t="s">
        <v>18</v>
      </c>
      <c r="E3252" s="6" t="s">
        <v>13</v>
      </c>
      <c r="F3252" s="6" t="s">
        <v>5174</v>
      </c>
      <c r="G3252" s="6"/>
      <c r="H3252" s="1"/>
      <c r="I3252" s="5"/>
      <c r="J3252" s="5"/>
      <c r="K3252" s="1"/>
      <c r="L3252" s="5"/>
      <c r="M3252" s="5"/>
      <c r="N3252" s="26"/>
      <c r="O3252" s="1"/>
      <c r="P3252" s="1"/>
      <c r="Q3252" s="1"/>
      <c r="R3252" s="1"/>
      <c r="S3252" s="1"/>
      <c r="T3252" s="1"/>
      <c r="U3252" s="1"/>
      <c r="V3252" s="5"/>
      <c r="W3252" s="5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37" t="e">
        <f>BQ3252+BP3252+BO3252+BN3252+BM3252+#REF!+#REF!+BG3252+BF3252+#REF!+BC3252+#REF!+#REF!+AY3252+#REF!+#REF!+#REF!+#REF!+AS3252+#REF!+#REF!+#REF!+#REF!+AM3252+AK3252+#REF!+#REF!+#REF!+AF3252+AD3252+AC3252+AB3252+BL3252+AA3252+Z3252+Y3252+X3252+U3252+T3252+S3252+R3252+Q3252+P3252+O3252+N3252+M3252+L3252+K3252+J3252+I3252+H3252</f>
        <v>#REF!</v>
      </c>
    </row>
    <row r="3253" spans="1:70" hidden="1">
      <c r="A3253" s="6" t="s">
        <v>5201</v>
      </c>
      <c r="B3253" s="6" t="s">
        <v>5202</v>
      </c>
      <c r="C3253" s="6" t="s">
        <v>7</v>
      </c>
      <c r="D3253" s="6" t="s">
        <v>67</v>
      </c>
      <c r="E3253" s="6" t="s">
        <v>67</v>
      </c>
      <c r="F3253" s="6" t="s">
        <v>5174</v>
      </c>
      <c r="G3253" s="6"/>
      <c r="H3253" s="1"/>
      <c r="I3253" s="5"/>
      <c r="J3253" s="5"/>
      <c r="K3253" s="1"/>
      <c r="L3253" s="5"/>
      <c r="M3253" s="5"/>
      <c r="N3253" s="26"/>
      <c r="O3253" s="1"/>
      <c r="P3253" s="1"/>
      <c r="Q3253" s="1"/>
      <c r="R3253" s="1"/>
      <c r="S3253" s="1"/>
      <c r="T3253" s="1"/>
      <c r="U3253" s="1"/>
      <c r="V3253" s="5"/>
      <c r="W3253" s="5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37" t="e">
        <f>BQ3253+BP3253+BO3253+BN3253+BM3253+#REF!+#REF!+BG3253+BF3253+#REF!+BC3253+#REF!+#REF!+AY3253+#REF!+#REF!+#REF!+#REF!+AS3253+#REF!+#REF!+#REF!+#REF!+AM3253+AK3253+#REF!+#REF!+#REF!+AF3253+AD3253+AC3253+AB3253+BL3253+AA3253+Z3253+Y3253+X3253+U3253+T3253+S3253+R3253+Q3253+P3253+O3253+N3253+M3253+L3253+K3253+J3253+I3253+H3253</f>
        <v>#REF!</v>
      </c>
    </row>
    <row r="3254" spans="1:70" hidden="1">
      <c r="A3254" s="6" t="s">
        <v>5291</v>
      </c>
      <c r="B3254" s="6" t="s">
        <v>5292</v>
      </c>
      <c r="C3254" s="6" t="s">
        <v>151</v>
      </c>
      <c r="D3254" s="6"/>
      <c r="E3254" s="6" t="s">
        <v>152</v>
      </c>
      <c r="F3254" s="6" t="s">
        <v>5174</v>
      </c>
      <c r="G3254" s="6"/>
      <c r="H3254" s="1"/>
      <c r="I3254" s="5"/>
      <c r="J3254" s="5"/>
      <c r="K3254" s="1"/>
      <c r="L3254" s="5"/>
      <c r="M3254" s="5"/>
      <c r="N3254" s="26"/>
      <c r="O3254" s="1"/>
      <c r="P3254" s="1"/>
      <c r="Q3254" s="1"/>
      <c r="R3254" s="1"/>
      <c r="S3254" s="1"/>
      <c r="T3254" s="1"/>
      <c r="U3254" s="1"/>
      <c r="V3254" s="5"/>
      <c r="W3254" s="5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37" t="e">
        <f>BQ3254+BP3254+BO3254+BN3254+BM3254+#REF!+#REF!+BG3254+BF3254+#REF!+BC3254+#REF!+#REF!+AY3254+#REF!+#REF!+#REF!+#REF!+AS3254+#REF!+#REF!+#REF!+#REF!+AM3254+AK3254+#REF!+#REF!+#REF!+AF3254+AD3254+AC3254+AB3254+BL3254+AA3254+Z3254+Y3254+X3254+U3254+T3254+S3254+R3254+Q3254+P3254+O3254+N3254+M3254+L3254+K3254+J3254+I3254+H3254</f>
        <v>#REF!</v>
      </c>
    </row>
    <row r="3255" spans="1:70" hidden="1">
      <c r="A3255" s="6" t="s">
        <v>6980</v>
      </c>
      <c r="B3255" s="6" t="s">
        <v>8042</v>
      </c>
      <c r="C3255" s="6" t="s">
        <v>151</v>
      </c>
      <c r="D3255" s="6"/>
      <c r="E3255" s="6" t="s">
        <v>8186</v>
      </c>
      <c r="F3255" s="6" t="s">
        <v>5174</v>
      </c>
      <c r="G3255" s="6"/>
      <c r="H3255" s="1"/>
      <c r="I3255" s="5"/>
      <c r="J3255" s="5"/>
      <c r="K3255" s="1"/>
      <c r="L3255" s="5"/>
      <c r="M3255" s="5"/>
      <c r="N3255" s="26"/>
      <c r="O3255" s="1"/>
      <c r="P3255" s="1"/>
      <c r="Q3255" s="1"/>
      <c r="R3255" s="1"/>
      <c r="S3255" s="1"/>
      <c r="T3255" s="1"/>
      <c r="U3255" s="1"/>
      <c r="V3255" s="5"/>
      <c r="W3255" s="5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37" t="e">
        <f>BQ3255+BP3255+BO3255+BN3255+BM3255+#REF!+#REF!+BG3255+BF3255+#REF!+BC3255+#REF!+#REF!+AY3255+#REF!+#REF!+#REF!+#REF!+AS3255+#REF!+#REF!+#REF!+#REF!+AM3255+AK3255+#REF!+#REF!+#REF!+AF3255+AD3255+AC3255+AB3255+BL3255+AA3255+Z3255+Y3255+X3255+U3255+T3255+S3255+R3255+Q3255+P3255+O3255+N3255+M3255+L3255+K3255+J3255+I3255+H3255</f>
        <v>#REF!</v>
      </c>
    </row>
    <row r="3256" spans="1:70" hidden="1">
      <c r="A3256" s="6" t="s">
        <v>5293</v>
      </c>
      <c r="B3256" s="6" t="s">
        <v>5294</v>
      </c>
      <c r="C3256" s="6" t="s">
        <v>151</v>
      </c>
      <c r="D3256" s="6"/>
      <c r="E3256" s="6" t="s">
        <v>152</v>
      </c>
      <c r="F3256" s="6" t="s">
        <v>5174</v>
      </c>
      <c r="G3256" s="6"/>
      <c r="H3256" s="1"/>
      <c r="I3256" s="5"/>
      <c r="J3256" s="5"/>
      <c r="K3256" s="1"/>
      <c r="L3256" s="5"/>
      <c r="M3256" s="5"/>
      <c r="N3256" s="26"/>
      <c r="O3256" s="1"/>
      <c r="P3256" s="1"/>
      <c r="Q3256" s="1"/>
      <c r="R3256" s="1"/>
      <c r="S3256" s="1"/>
      <c r="T3256" s="1"/>
      <c r="U3256" s="1"/>
      <c r="V3256" s="5"/>
      <c r="W3256" s="5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37" t="e">
        <f>BQ3256+BP3256+BO3256+BN3256+BM3256+#REF!+#REF!+BG3256+BF3256+#REF!+BC3256+#REF!+#REF!+AY3256+#REF!+#REF!+#REF!+#REF!+AS3256+#REF!+#REF!+#REF!+#REF!+AM3256+AK3256+#REF!+#REF!+#REF!+AF3256+AD3256+AC3256+AB3256+BL3256+AA3256+Z3256+Y3256+X3256+U3256+T3256+S3256+R3256+Q3256+P3256+O3256+N3256+M3256+L3256+K3256+J3256+I3256+H3256</f>
        <v>#REF!</v>
      </c>
    </row>
    <row r="3257" spans="1:70" hidden="1">
      <c r="A3257" s="7" t="s">
        <v>5203</v>
      </c>
      <c r="B3257" s="7" t="s">
        <v>5204</v>
      </c>
      <c r="C3257" s="7" t="s">
        <v>7</v>
      </c>
      <c r="D3257" s="7" t="s">
        <v>8180</v>
      </c>
      <c r="E3257" s="7" t="s">
        <v>21</v>
      </c>
      <c r="F3257" s="7" t="s">
        <v>5174</v>
      </c>
      <c r="G3257" s="25"/>
      <c r="H3257" s="1"/>
      <c r="I3257" s="5"/>
      <c r="J3257" s="5"/>
      <c r="K3257" s="1"/>
      <c r="L3257" s="5"/>
      <c r="M3257" s="5"/>
      <c r="N3257" s="26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37">
        <f>BQ3257+BP3257+BO3257+BN3257+BM3257+BG3257+BF3257+BC3257+AY3257+AS3257+AM3257+AL3257+AK3257+AF3257+AE3257+AD3257+AC3257+AB3257+++BK3257+BL3257+AA3257+Z3257+Y3257+X3257+V3257+U3257+T3257+S3257+R3257+Q3257+P3257+O3257+N3257+M3257+L3257+K3257+J3257+I3257+H3257+G3257</f>
        <v>0</v>
      </c>
    </row>
    <row r="3258" spans="1:70" hidden="1">
      <c r="A3258" s="6" t="s">
        <v>5205</v>
      </c>
      <c r="B3258" s="6" t="s">
        <v>5206</v>
      </c>
      <c r="C3258" s="6" t="s">
        <v>7</v>
      </c>
      <c r="D3258" s="6" t="s">
        <v>8180</v>
      </c>
      <c r="E3258" s="6" t="s">
        <v>21</v>
      </c>
      <c r="F3258" s="6" t="s">
        <v>5174</v>
      </c>
      <c r="G3258" s="6"/>
      <c r="H3258" s="1"/>
      <c r="I3258" s="5"/>
      <c r="J3258" s="5"/>
      <c r="K3258" s="1"/>
      <c r="L3258" s="5"/>
      <c r="M3258" s="5"/>
      <c r="N3258" s="26"/>
      <c r="O3258" s="1"/>
      <c r="P3258" s="1"/>
      <c r="Q3258" s="1"/>
      <c r="R3258" s="1"/>
      <c r="S3258" s="1"/>
      <c r="T3258" s="1"/>
      <c r="U3258" s="1"/>
      <c r="V3258" s="5"/>
      <c r="W3258" s="5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37" t="e">
        <f>BQ3258+BP3258+BO3258+BN3258+BM3258+#REF!+#REF!+BG3258+BF3258+#REF!+BC3258+#REF!+#REF!+AY3258+#REF!+#REF!+#REF!+#REF!+AS3258+#REF!+#REF!+#REF!+#REF!+AM3258+AK3258+#REF!+#REF!+#REF!+AF3258+AD3258+AC3258+AB3258+BL3258+AA3258+Z3258+Y3258+X3258+U3258+T3258+S3258+R3258+Q3258+P3258+O3258+N3258+M3258+L3258+K3258+J3258+I3258+H3258</f>
        <v>#REF!</v>
      </c>
    </row>
    <row r="3259" spans="1:70" hidden="1">
      <c r="A3259" s="6" t="s">
        <v>5295</v>
      </c>
      <c r="B3259" s="6" t="s">
        <v>5296</v>
      </c>
      <c r="C3259" s="6" t="s">
        <v>151</v>
      </c>
      <c r="D3259" s="6"/>
      <c r="E3259" s="6" t="s">
        <v>152</v>
      </c>
      <c r="F3259" s="6" t="s">
        <v>5174</v>
      </c>
      <c r="G3259" s="6"/>
      <c r="H3259" s="1"/>
      <c r="I3259" s="5"/>
      <c r="J3259" s="5"/>
      <c r="K3259" s="1"/>
      <c r="L3259" s="5"/>
      <c r="M3259" s="5"/>
      <c r="N3259" s="26"/>
      <c r="O3259" s="1"/>
      <c r="P3259" s="1"/>
      <c r="Q3259" s="1"/>
      <c r="R3259" s="1"/>
      <c r="S3259" s="1"/>
      <c r="T3259" s="1"/>
      <c r="U3259" s="1"/>
      <c r="V3259" s="5"/>
      <c r="W3259" s="5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37" t="e">
        <f>BQ3259+BP3259+BO3259+BN3259+BM3259+#REF!+#REF!+BG3259+BF3259+#REF!+BC3259+#REF!+#REF!+AY3259+#REF!+#REF!+#REF!+#REF!+AS3259+#REF!+#REF!+#REF!+#REF!+AM3259+AK3259+#REF!+#REF!+#REF!+AF3259+AD3259+AC3259+AB3259+BL3259+AA3259+Z3259+Y3259+X3259+U3259+T3259+S3259+R3259+Q3259+P3259+O3259+N3259+M3259+L3259+K3259+J3259+I3259+H3259</f>
        <v>#REF!</v>
      </c>
    </row>
    <row r="3260" spans="1:70" hidden="1">
      <c r="A3260" s="6" t="s">
        <v>7236</v>
      </c>
      <c r="B3260" s="6" t="s">
        <v>7437</v>
      </c>
      <c r="C3260" s="6" t="s">
        <v>7</v>
      </c>
      <c r="D3260" s="6" t="s">
        <v>8180</v>
      </c>
      <c r="E3260" s="6" t="s">
        <v>8186</v>
      </c>
      <c r="F3260" s="6" t="s">
        <v>5174</v>
      </c>
      <c r="G3260" s="6"/>
      <c r="H3260" s="1"/>
      <c r="I3260" s="5"/>
      <c r="J3260" s="5"/>
      <c r="K3260" s="1"/>
      <c r="L3260" s="5"/>
      <c r="M3260" s="5"/>
      <c r="N3260" s="26"/>
      <c r="O3260" s="1"/>
      <c r="P3260" s="1"/>
      <c r="Q3260" s="1"/>
      <c r="R3260" s="1"/>
      <c r="S3260" s="1"/>
      <c r="T3260" s="1"/>
      <c r="U3260" s="1"/>
      <c r="V3260" s="5"/>
      <c r="W3260" s="5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37" t="e">
        <f>BQ3260+BP3260+BO3260+BN3260+BM3260+#REF!+#REF!+BG3260+BF3260+#REF!+BC3260+#REF!+#REF!+AY3260+#REF!+#REF!+#REF!+#REF!+AS3260+#REF!+#REF!+#REF!+#REF!+AM3260+AK3260+#REF!+#REF!+#REF!+AF3260+AD3260+AC3260+AB3260+BL3260+AA3260+Z3260+Y3260+X3260+U3260+T3260+S3260+R3260+Q3260+P3260+O3260+N3260+M3260+L3260+K3260+J3260+I3260+H3260</f>
        <v>#REF!</v>
      </c>
    </row>
    <row r="3261" spans="1:70" hidden="1">
      <c r="A3261" s="6" t="s">
        <v>5297</v>
      </c>
      <c r="B3261" s="6" t="s">
        <v>5298</v>
      </c>
      <c r="C3261" s="6" t="s">
        <v>151</v>
      </c>
      <c r="D3261" s="6"/>
      <c r="E3261" s="6" t="s">
        <v>152</v>
      </c>
      <c r="F3261" s="6" t="s">
        <v>5174</v>
      </c>
      <c r="G3261" s="6"/>
      <c r="H3261" s="1"/>
      <c r="I3261" s="5"/>
      <c r="J3261" s="5"/>
      <c r="K3261" s="1"/>
      <c r="L3261" s="5"/>
      <c r="M3261" s="5"/>
      <c r="N3261" s="26"/>
      <c r="O3261" s="1"/>
      <c r="P3261" s="1"/>
      <c r="Q3261" s="1"/>
      <c r="R3261" s="1"/>
      <c r="S3261" s="1"/>
      <c r="T3261" s="1"/>
      <c r="U3261" s="1"/>
      <c r="V3261" s="5"/>
      <c r="W3261" s="5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37" t="e">
        <f>BQ3261+BP3261+BO3261+BN3261+BM3261+#REF!+#REF!+BG3261+BF3261+#REF!+BC3261+#REF!+#REF!+AY3261+#REF!+#REF!+#REF!+#REF!+AS3261+#REF!+#REF!+#REF!+#REF!+AM3261+AK3261+#REF!+#REF!+#REF!+AF3261+AD3261+AC3261+AB3261+BL3261+AA3261+Z3261+Y3261+X3261+U3261+T3261+S3261+R3261+Q3261+P3261+O3261+N3261+M3261+L3261+K3261+J3261+I3261+H3261</f>
        <v>#REF!</v>
      </c>
    </row>
    <row r="3262" spans="1:70" hidden="1">
      <c r="A3262" s="6" t="s">
        <v>5299</v>
      </c>
      <c r="B3262" s="6" t="s">
        <v>5300</v>
      </c>
      <c r="C3262" s="6" t="s">
        <v>151</v>
      </c>
      <c r="D3262" s="6"/>
      <c r="E3262" s="6" t="s">
        <v>152</v>
      </c>
      <c r="F3262" s="6" t="s">
        <v>5174</v>
      </c>
      <c r="G3262" s="6"/>
      <c r="H3262" s="1"/>
      <c r="I3262" s="5"/>
      <c r="J3262" s="5"/>
      <c r="K3262" s="1"/>
      <c r="L3262" s="5"/>
      <c r="M3262" s="5"/>
      <c r="N3262" s="26"/>
      <c r="O3262" s="1"/>
      <c r="P3262" s="1"/>
      <c r="Q3262" s="1"/>
      <c r="R3262" s="1"/>
      <c r="S3262" s="1"/>
      <c r="T3262" s="1"/>
      <c r="U3262" s="1"/>
      <c r="V3262" s="5"/>
      <c r="W3262" s="5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37" t="e">
        <f>BQ3262+BP3262+BO3262+BN3262+BM3262+#REF!+#REF!+BG3262+BF3262+#REF!+BC3262+#REF!+#REF!+AY3262+#REF!+#REF!+#REF!+#REF!+AS3262+#REF!+#REF!+#REF!+#REF!+AM3262+AK3262+#REF!+#REF!+#REF!+AF3262+AD3262+AC3262+AB3262+BL3262+AA3262+Z3262+Y3262+X3262+U3262+T3262+S3262+R3262+Q3262+P3262+O3262+N3262+M3262+L3262+K3262+J3262+I3262+H3262</f>
        <v>#REF!</v>
      </c>
    </row>
    <row r="3263" spans="1:70" hidden="1">
      <c r="A3263" s="6" t="s">
        <v>5207</v>
      </c>
      <c r="B3263" s="6" t="s">
        <v>5208</v>
      </c>
      <c r="C3263" s="6" t="s">
        <v>7</v>
      </c>
      <c r="D3263" s="6" t="s">
        <v>8180</v>
      </c>
      <c r="E3263" s="6" t="s">
        <v>21</v>
      </c>
      <c r="F3263" s="6" t="s">
        <v>5174</v>
      </c>
      <c r="G3263" s="6"/>
      <c r="H3263" s="1"/>
      <c r="I3263" s="5"/>
      <c r="J3263" s="5"/>
      <c r="K3263" s="1"/>
      <c r="L3263" s="5"/>
      <c r="M3263" s="5"/>
      <c r="N3263" s="26"/>
      <c r="O3263" s="1"/>
      <c r="P3263" s="1"/>
      <c r="Q3263" s="1"/>
      <c r="R3263" s="1"/>
      <c r="S3263" s="1"/>
      <c r="T3263" s="1"/>
      <c r="U3263" s="1"/>
      <c r="V3263" s="5"/>
      <c r="W3263" s="5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37" t="e">
        <f>BQ3263+BP3263+BO3263+BN3263+BM3263+#REF!+#REF!+BG3263+BF3263+#REF!+BC3263+#REF!+#REF!+AY3263+#REF!+#REF!+#REF!+#REF!+AS3263+#REF!+#REF!+#REF!+#REF!+AM3263+AK3263+#REF!+#REF!+#REF!+AF3263+AD3263+AC3263+AB3263+BL3263+AA3263+Z3263+Y3263+X3263+U3263+T3263+S3263+R3263+Q3263+P3263+O3263+N3263+M3263+L3263+K3263+J3263+I3263+H3263</f>
        <v>#REF!</v>
      </c>
    </row>
    <row r="3264" spans="1:70" hidden="1">
      <c r="A3264" s="6" t="s">
        <v>5301</v>
      </c>
      <c r="B3264" s="6" t="s">
        <v>5302</v>
      </c>
      <c r="C3264" s="6" t="s">
        <v>151</v>
      </c>
      <c r="D3264" s="6"/>
      <c r="E3264" s="6" t="s">
        <v>152</v>
      </c>
      <c r="F3264" s="6" t="s">
        <v>5174</v>
      </c>
      <c r="G3264" s="6"/>
      <c r="H3264" s="1"/>
      <c r="I3264" s="5"/>
      <c r="J3264" s="5"/>
      <c r="K3264" s="1"/>
      <c r="L3264" s="5"/>
      <c r="M3264" s="5"/>
      <c r="N3264" s="26"/>
      <c r="O3264" s="1"/>
      <c r="P3264" s="1"/>
      <c r="Q3264" s="1"/>
      <c r="R3264" s="1"/>
      <c r="S3264" s="1"/>
      <c r="T3264" s="1"/>
      <c r="U3264" s="1"/>
      <c r="V3264" s="5"/>
      <c r="W3264" s="5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37" t="e">
        <f>BQ3264+BP3264+BO3264+BN3264+BM3264+#REF!+#REF!+BG3264+BF3264+#REF!+BC3264+#REF!+#REF!+AY3264+#REF!+#REF!+#REF!+#REF!+AS3264+#REF!+#REF!+#REF!+#REF!+AM3264+AK3264+#REF!+#REF!+#REF!+AF3264+AD3264+AC3264+AB3264+BL3264+AA3264+Z3264+Y3264+X3264+U3264+T3264+S3264+R3264+Q3264+P3264+O3264+N3264+M3264+L3264+K3264+J3264+I3264+H3264</f>
        <v>#REF!</v>
      </c>
    </row>
    <row r="3265" spans="1:70">
      <c r="A3265" s="7" t="s">
        <v>5209</v>
      </c>
      <c r="B3265" s="7" t="s">
        <v>5210</v>
      </c>
      <c r="C3265" s="7" t="s">
        <v>7</v>
      </c>
      <c r="D3265" s="7" t="s">
        <v>8180</v>
      </c>
      <c r="E3265" s="7" t="s">
        <v>21</v>
      </c>
      <c r="F3265" s="7" t="s">
        <v>5174</v>
      </c>
      <c r="G3265" s="25"/>
      <c r="H3265" s="1"/>
      <c r="I3265" s="5"/>
      <c r="J3265" s="5"/>
      <c r="K3265" s="1"/>
      <c r="L3265" s="5"/>
      <c r="M3265" s="5"/>
      <c r="N3265" s="26"/>
      <c r="O3265" s="1"/>
      <c r="P3265" s="1">
        <f>1000*50.893445</f>
        <v>50893.445</v>
      </c>
      <c r="Q3265" s="1"/>
      <c r="R3265" s="1"/>
      <c r="S3265" s="1"/>
      <c r="T3265" s="1"/>
      <c r="U3265" s="1"/>
      <c r="V3265" s="1"/>
      <c r="W3265" s="1">
        <f>1000*48.4300589232383</f>
        <v>48430.058923238299</v>
      </c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37">
        <f>BQ3265+BP3265+BO3265+BN3265+BM3265+BG3265+BF3265+BC3265+AY3265+AS3265+AM3265+AL3265+AK3265+AF3265+AE3265+AD3265+AC3265+AB3265+BK3265+BL3265+AA3265+Z3265+Y3265+X3265+V3265+U3265+T3265+S3265+R3265+Q3265+P3265+O3265+N3265+M3265+L3265+K3265+J3265+I3265+H3265+G3265+AX3265+W3265</f>
        <v>99323.503923238299</v>
      </c>
    </row>
    <row r="3266" spans="1:70" hidden="1">
      <c r="A3266" s="6" t="s">
        <v>5211</v>
      </c>
      <c r="B3266" s="6" t="s">
        <v>7479</v>
      </c>
      <c r="C3266" s="6" t="s">
        <v>7</v>
      </c>
      <c r="D3266" s="6" t="s">
        <v>18</v>
      </c>
      <c r="E3266" s="6" t="s">
        <v>13</v>
      </c>
      <c r="F3266" s="6" t="s">
        <v>5174</v>
      </c>
      <c r="G3266" s="6"/>
      <c r="H3266" s="1"/>
      <c r="I3266" s="5"/>
      <c r="J3266" s="5"/>
      <c r="K3266" s="1"/>
      <c r="L3266" s="5"/>
      <c r="M3266" s="5"/>
      <c r="N3266" s="26"/>
      <c r="O3266" s="1"/>
      <c r="P3266" s="1"/>
      <c r="Q3266" s="1"/>
      <c r="R3266" s="1"/>
      <c r="S3266" s="1"/>
      <c r="T3266" s="1"/>
      <c r="U3266" s="1"/>
      <c r="V3266" s="5"/>
      <c r="W3266" s="5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37" t="e">
        <f>BQ3266+BP3266+BO3266+BN3266+BM3266+#REF!+#REF!+BG3266+BF3266+#REF!+BC3266+#REF!+#REF!+AY3266+#REF!+#REF!+#REF!+#REF!+AS3266+#REF!+#REF!+#REF!+#REF!+AM3266+AK3266+#REF!+#REF!+#REF!+AF3266+AD3266+AC3266+AB3266+BL3266+AA3266+Z3266+Y3266+X3266+U3266+T3266+S3266+R3266+Q3266+P3266+O3266+N3266+M3266+L3266+K3266+J3266+I3266+H3266</f>
        <v>#REF!</v>
      </c>
    </row>
    <row r="3267" spans="1:70" hidden="1">
      <c r="A3267" s="6" t="s">
        <v>5212</v>
      </c>
      <c r="B3267" s="6" t="s">
        <v>5213</v>
      </c>
      <c r="C3267" s="6" t="s">
        <v>7</v>
      </c>
      <c r="D3267" s="6" t="s">
        <v>8180</v>
      </c>
      <c r="E3267" s="6" t="s">
        <v>21</v>
      </c>
      <c r="F3267" s="6" t="s">
        <v>5174</v>
      </c>
      <c r="G3267" s="6"/>
      <c r="H3267" s="1"/>
      <c r="I3267" s="5"/>
      <c r="J3267" s="5"/>
      <c r="K3267" s="1"/>
      <c r="L3267" s="5"/>
      <c r="M3267" s="5"/>
      <c r="N3267" s="26"/>
      <c r="O3267" s="1"/>
      <c r="P3267" s="1"/>
      <c r="Q3267" s="1"/>
      <c r="R3267" s="1"/>
      <c r="S3267" s="1"/>
      <c r="T3267" s="1"/>
      <c r="U3267" s="1"/>
      <c r="V3267" s="5"/>
      <c r="W3267" s="5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37" t="e">
        <f>BQ3267+BP3267+BO3267+BN3267+BM3267+#REF!+#REF!+BG3267+BF3267+#REF!+BC3267+#REF!+#REF!+AY3267+#REF!+#REF!+#REF!+#REF!+AS3267+#REF!+#REF!+#REF!+#REF!+AM3267+AK3267+#REF!+#REF!+#REF!+AF3267+AD3267+AC3267+AB3267+BL3267+AA3267+Z3267+Y3267+X3267+U3267+T3267+S3267+R3267+Q3267+P3267+O3267+N3267+M3267+L3267+K3267+J3267+I3267+H3267</f>
        <v>#REF!</v>
      </c>
    </row>
    <row r="3268" spans="1:70" hidden="1">
      <c r="A3268" s="6" t="s">
        <v>6981</v>
      </c>
      <c r="B3268" s="6" t="s">
        <v>6982</v>
      </c>
      <c r="C3268" s="6" t="s">
        <v>151</v>
      </c>
      <c r="D3268" s="6"/>
      <c r="E3268" s="6" t="s">
        <v>8186</v>
      </c>
      <c r="F3268" s="6" t="s">
        <v>5174</v>
      </c>
      <c r="G3268" s="6"/>
      <c r="H3268" s="1"/>
      <c r="I3268" s="5"/>
      <c r="J3268" s="5"/>
      <c r="K3268" s="1"/>
      <c r="L3268" s="5"/>
      <c r="M3268" s="5"/>
      <c r="N3268" s="26"/>
      <c r="O3268" s="1"/>
      <c r="P3268" s="1"/>
      <c r="Q3268" s="1"/>
      <c r="R3268" s="1"/>
      <c r="S3268" s="1"/>
      <c r="T3268" s="1"/>
      <c r="U3268" s="1"/>
      <c r="V3268" s="5"/>
      <c r="W3268" s="5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37" t="e">
        <f>BQ3268+BP3268+BO3268+BN3268+BM3268+#REF!+#REF!+BG3268+BF3268+#REF!+BC3268+#REF!+#REF!+AY3268+#REF!+#REF!+#REF!+#REF!+AS3268+#REF!+#REF!+#REF!+#REF!+AM3268+AK3268+#REF!+#REF!+#REF!+AF3268+AD3268+AC3268+AB3268+BL3268+AA3268+Z3268+Y3268+X3268+U3268+T3268+S3268+R3268+Q3268+P3268+O3268+N3268+M3268+L3268+K3268+J3268+I3268+H3268</f>
        <v>#REF!</v>
      </c>
    </row>
    <row r="3269" spans="1:70" hidden="1">
      <c r="A3269" s="6" t="s">
        <v>6983</v>
      </c>
      <c r="B3269" s="6" t="s">
        <v>8043</v>
      </c>
      <c r="C3269" s="6" t="s">
        <v>151</v>
      </c>
      <c r="D3269" s="6"/>
      <c r="E3269" s="6" t="s">
        <v>8186</v>
      </c>
      <c r="F3269" s="6" t="s">
        <v>5174</v>
      </c>
      <c r="G3269" s="6"/>
      <c r="H3269" s="1"/>
      <c r="I3269" s="5"/>
      <c r="J3269" s="5"/>
      <c r="K3269" s="1"/>
      <c r="L3269" s="5"/>
      <c r="M3269" s="5"/>
      <c r="N3269" s="26"/>
      <c r="O3269" s="1"/>
      <c r="P3269" s="1"/>
      <c r="Q3269" s="1"/>
      <c r="R3269" s="1"/>
      <c r="S3269" s="1"/>
      <c r="T3269" s="1"/>
      <c r="U3269" s="1"/>
      <c r="V3269" s="5"/>
      <c r="W3269" s="5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37" t="e">
        <f>BQ3269+BP3269+BO3269+BN3269+BM3269+#REF!+#REF!+BG3269+BF3269+#REF!+BC3269+#REF!+#REF!+AY3269+#REF!+#REF!+#REF!+#REF!+AS3269+#REF!+#REF!+#REF!+#REF!+AM3269+AK3269+#REF!+#REF!+#REF!+AF3269+AD3269+AC3269+AB3269+BL3269+AA3269+Z3269+Y3269+X3269+U3269+T3269+S3269+R3269+Q3269+P3269+O3269+N3269+M3269+L3269+K3269+J3269+I3269+H3269</f>
        <v>#REF!</v>
      </c>
    </row>
    <row r="3270" spans="1:70" hidden="1">
      <c r="A3270" s="6" t="s">
        <v>5214</v>
      </c>
      <c r="B3270" s="6" t="s">
        <v>5215</v>
      </c>
      <c r="C3270" s="6" t="s">
        <v>7</v>
      </c>
      <c r="D3270" s="6" t="s">
        <v>18</v>
      </c>
      <c r="E3270" s="6" t="s">
        <v>21</v>
      </c>
      <c r="F3270" s="6" t="s">
        <v>5174</v>
      </c>
      <c r="G3270" s="6"/>
      <c r="H3270" s="1"/>
      <c r="I3270" s="5"/>
      <c r="J3270" s="5"/>
      <c r="K3270" s="1"/>
      <c r="L3270" s="5"/>
      <c r="M3270" s="5"/>
      <c r="N3270" s="26"/>
      <c r="O3270" s="1"/>
      <c r="P3270" s="1"/>
      <c r="Q3270" s="1"/>
      <c r="R3270" s="1"/>
      <c r="S3270" s="1"/>
      <c r="T3270" s="1"/>
      <c r="U3270" s="1"/>
      <c r="V3270" s="5"/>
      <c r="W3270" s="5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37" t="e">
        <f>BQ3270+BP3270+BO3270+BN3270+BM3270+#REF!+#REF!+BG3270+BF3270+#REF!+BC3270+#REF!+#REF!+AY3270+#REF!+#REF!+#REF!+#REF!+AS3270+#REF!+#REF!+#REF!+#REF!+AM3270+AK3270+#REF!+#REF!+#REF!+AF3270+AD3270+AC3270+AB3270+BL3270+AA3270+Z3270+Y3270+X3270+U3270+T3270+S3270+R3270+Q3270+P3270+O3270+N3270+M3270+L3270+K3270+J3270+I3270+H3270</f>
        <v>#REF!</v>
      </c>
    </row>
    <row r="3271" spans="1:70" hidden="1">
      <c r="A3271" s="6" t="s">
        <v>5216</v>
      </c>
      <c r="B3271" s="6" t="s">
        <v>5217</v>
      </c>
      <c r="C3271" s="6" t="s">
        <v>7</v>
      </c>
      <c r="D3271" s="6" t="s">
        <v>18</v>
      </c>
      <c r="E3271" s="6" t="s">
        <v>31</v>
      </c>
      <c r="F3271" s="6" t="s">
        <v>5174</v>
      </c>
      <c r="G3271" s="6"/>
      <c r="H3271" s="1"/>
      <c r="I3271" s="5"/>
      <c r="J3271" s="5"/>
      <c r="K3271" s="1"/>
      <c r="L3271" s="5"/>
      <c r="M3271" s="5"/>
      <c r="N3271" s="26"/>
      <c r="O3271" s="1"/>
      <c r="P3271" s="1"/>
      <c r="Q3271" s="1"/>
      <c r="R3271" s="1"/>
      <c r="S3271" s="1"/>
      <c r="T3271" s="1"/>
      <c r="U3271" s="1"/>
      <c r="V3271" s="5"/>
      <c r="W3271" s="5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37" t="e">
        <f>BQ3271+BP3271+BO3271+BN3271+BM3271+#REF!+#REF!+BG3271+BF3271+#REF!+BC3271+#REF!+#REF!+AY3271+#REF!+#REF!+#REF!+#REF!+AS3271+#REF!+#REF!+#REF!+#REF!+AM3271+AK3271+#REF!+#REF!+#REF!+AF3271+AD3271+AC3271+AB3271+BL3271+AA3271+Z3271+Y3271+X3271+U3271+T3271+S3271+R3271+Q3271+P3271+O3271+N3271+M3271+L3271+K3271+J3271+I3271+H3271</f>
        <v>#REF!</v>
      </c>
    </row>
    <row r="3272" spans="1:70" hidden="1">
      <c r="A3272" s="6" t="s">
        <v>5218</v>
      </c>
      <c r="B3272" s="6" t="s">
        <v>5219</v>
      </c>
      <c r="C3272" s="6" t="s">
        <v>7</v>
      </c>
      <c r="D3272" s="6" t="s">
        <v>8180</v>
      </c>
      <c r="E3272" s="6" t="s">
        <v>21</v>
      </c>
      <c r="F3272" s="6" t="s">
        <v>5174</v>
      </c>
      <c r="G3272" s="6"/>
      <c r="H3272" s="1"/>
      <c r="I3272" s="5"/>
      <c r="J3272" s="5"/>
      <c r="K3272" s="1"/>
      <c r="L3272" s="5"/>
      <c r="M3272" s="5"/>
      <c r="N3272" s="26"/>
      <c r="O3272" s="1"/>
      <c r="P3272" s="1"/>
      <c r="Q3272" s="1"/>
      <c r="R3272" s="1"/>
      <c r="S3272" s="1"/>
      <c r="T3272" s="1"/>
      <c r="U3272" s="1"/>
      <c r="V3272" s="5"/>
      <c r="W3272" s="5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37" t="e">
        <f>BQ3272+BP3272+BO3272+BN3272+BM3272+#REF!+#REF!+BG3272+BF3272+#REF!+BC3272+#REF!+#REF!+AY3272+#REF!+#REF!+#REF!+#REF!+AS3272+#REF!+#REF!+#REF!+#REF!+AM3272+AK3272+#REF!+#REF!+#REF!+AF3272+AD3272+AC3272+AB3272+BL3272+AA3272+Z3272+Y3272+X3272+U3272+T3272+S3272+R3272+Q3272+P3272+O3272+N3272+M3272+L3272+K3272+J3272+I3272+H3272</f>
        <v>#REF!</v>
      </c>
    </row>
    <row r="3273" spans="1:70" hidden="1">
      <c r="A3273" s="7" t="s">
        <v>5220</v>
      </c>
      <c r="B3273" s="7" t="s">
        <v>5221</v>
      </c>
      <c r="C3273" s="7" t="s">
        <v>7</v>
      </c>
      <c r="D3273" s="7" t="s">
        <v>8180</v>
      </c>
      <c r="E3273" s="7" t="s">
        <v>21</v>
      </c>
      <c r="F3273" s="7" t="s">
        <v>5174</v>
      </c>
      <c r="G3273" s="25"/>
      <c r="H3273" s="1"/>
      <c r="I3273" s="5"/>
      <c r="J3273" s="5"/>
      <c r="K3273" s="1"/>
      <c r="L3273" s="5"/>
      <c r="M3273" s="5"/>
      <c r="N3273" s="26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37">
        <f t="shared" ref="BR3273" si="48">BQ3273+BP3273+BO3273+BN3273+BM3273+BG3273+BF3273+BC3273+AY3273+AS3273+AM3273+AL3273+AK3273+AF3273+AE3273+AD3273+AC3273+AB3273+++BK3273+BL3273+AA3273+Z3273+Y3273+X3273+V3273+U3273+T3273+S3273+R3273+Q3273+P3273+O3273+N3273+M3273+L3273+K3273+J3273+I3273+H3273+G3273</f>
        <v>0</v>
      </c>
    </row>
    <row r="3274" spans="1:70">
      <c r="A3274" s="7" t="s">
        <v>5222</v>
      </c>
      <c r="B3274" s="7" t="s">
        <v>5223</v>
      </c>
      <c r="C3274" s="7" t="s">
        <v>7</v>
      </c>
      <c r="D3274" s="7" t="s">
        <v>8180</v>
      </c>
      <c r="E3274" s="7" t="s">
        <v>21</v>
      </c>
      <c r="F3274" s="7" t="s">
        <v>5174</v>
      </c>
      <c r="G3274" s="25"/>
      <c r="H3274" s="1"/>
      <c r="I3274" s="5"/>
      <c r="J3274" s="5"/>
      <c r="K3274" s="1"/>
      <c r="L3274" s="5"/>
      <c r="M3274" s="5"/>
      <c r="N3274" s="26"/>
      <c r="O3274" s="1"/>
      <c r="P3274" s="1">
        <f>1000*0.04084</f>
        <v>40.840000000000003</v>
      </c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37">
        <f>BQ3274+BP3274+BO3274+BN3274+BM3274+BG3274+BF3274+BC3274+AY3274+AS3274+AM3274+AL3274+AK3274+AF3274+AE3274+AD3274+AC3274+AB3274+BK3274+BL3274+AA3274+Z3274+Y3274+X3274+V3274+U3274+T3274+S3274+R3274+Q3274+P3274+O3274+N3274+M3274+L3274+K3274+J3274+I3274+H3274+G3274+AX3274+W3274</f>
        <v>40.840000000000003</v>
      </c>
    </row>
    <row r="3275" spans="1:70" hidden="1">
      <c r="A3275" s="6" t="s">
        <v>5224</v>
      </c>
      <c r="B3275" s="6" t="s">
        <v>5225</v>
      </c>
      <c r="C3275" s="6" t="s">
        <v>7</v>
      </c>
      <c r="D3275" s="6" t="s">
        <v>18</v>
      </c>
      <c r="E3275" s="6" t="s">
        <v>31</v>
      </c>
      <c r="F3275" s="6" t="s">
        <v>5174</v>
      </c>
      <c r="G3275" s="6"/>
      <c r="H3275" s="1"/>
      <c r="I3275" s="5"/>
      <c r="J3275" s="5"/>
      <c r="K3275" s="1"/>
      <c r="L3275" s="5"/>
      <c r="M3275" s="5"/>
      <c r="N3275" s="26"/>
      <c r="O3275" s="1"/>
      <c r="P3275" s="1"/>
      <c r="Q3275" s="1"/>
      <c r="R3275" s="1"/>
      <c r="S3275" s="1"/>
      <c r="T3275" s="1"/>
      <c r="U3275" s="1"/>
      <c r="V3275" s="5"/>
      <c r="W3275" s="5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37" t="e">
        <f>BQ3275+BP3275+BO3275+BN3275+BM3275+#REF!+#REF!+BG3275+BF3275+#REF!+BC3275+#REF!+#REF!+AY3275+#REF!+#REF!+#REF!+#REF!+AS3275+#REF!+#REF!+#REF!+#REF!+AM3275+AK3275+#REF!+#REF!+#REF!+AF3275+AD3275+AC3275+AB3275+BL3275+AA3275+Z3275+Y3275+X3275+U3275+T3275+S3275+R3275+Q3275+P3275+O3275+N3275+M3275+L3275+K3275+J3275+I3275+H3275</f>
        <v>#REF!</v>
      </c>
    </row>
    <row r="3276" spans="1:70" hidden="1">
      <c r="A3276" s="7" t="s">
        <v>5226</v>
      </c>
      <c r="B3276" s="7" t="s">
        <v>5227</v>
      </c>
      <c r="C3276" s="7" t="s">
        <v>7</v>
      </c>
      <c r="D3276" s="7" t="s">
        <v>8180</v>
      </c>
      <c r="E3276" s="7" t="s">
        <v>21</v>
      </c>
      <c r="F3276" s="7" t="s">
        <v>5174</v>
      </c>
      <c r="G3276" s="25"/>
      <c r="H3276" s="1"/>
      <c r="I3276" s="5"/>
      <c r="J3276" s="5"/>
      <c r="K3276" s="1"/>
      <c r="L3276" s="5"/>
      <c r="M3276" s="5"/>
      <c r="N3276" s="26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37">
        <f>BQ3276+BP3276+BO3276+BN3276+BM3276+BG3276+BF3276+BC3276+AY3276+AS3276+AM3276+AL3276+AK3276+AF3276+AE3276+AD3276+AC3276+AB3276+++BK3276+BL3276+AA3276+Z3276+Y3276+X3276+V3276+U3276+T3276+S3276+R3276+Q3276+P3276+O3276+N3276+M3276+L3276+K3276+J3276+I3276+H3276+G3276</f>
        <v>0</v>
      </c>
    </row>
    <row r="3277" spans="1:70" hidden="1">
      <c r="A3277" s="6" t="s">
        <v>5228</v>
      </c>
      <c r="B3277" s="6" t="s">
        <v>5229</v>
      </c>
      <c r="C3277" s="6" t="s">
        <v>7</v>
      </c>
      <c r="D3277" s="6" t="s">
        <v>8180</v>
      </c>
      <c r="E3277" s="6" t="s">
        <v>21</v>
      </c>
      <c r="F3277" s="6" t="s">
        <v>5174</v>
      </c>
      <c r="G3277" s="6"/>
      <c r="H3277" s="1"/>
      <c r="I3277" s="5"/>
      <c r="J3277" s="5"/>
      <c r="K3277" s="1"/>
      <c r="L3277" s="5"/>
      <c r="M3277" s="5"/>
      <c r="N3277" s="26"/>
      <c r="O3277" s="1"/>
      <c r="P3277" s="1"/>
      <c r="Q3277" s="1"/>
      <c r="R3277" s="1"/>
      <c r="S3277" s="1"/>
      <c r="T3277" s="1"/>
      <c r="U3277" s="1"/>
      <c r="V3277" s="5"/>
      <c r="W3277" s="5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37" t="e">
        <f>BQ3277+BP3277+BO3277+BN3277+BM3277+#REF!+#REF!+BG3277+BF3277+#REF!+BC3277+#REF!+#REF!+AY3277+#REF!+#REF!+#REF!+#REF!+AS3277+#REF!+#REF!+#REF!+#REF!+AM3277+AK3277+#REF!+#REF!+#REF!+AF3277+AD3277+AC3277+AB3277+BL3277+AA3277+Z3277+Y3277+X3277+U3277+T3277+S3277+R3277+Q3277+P3277+O3277+N3277+M3277+L3277+K3277+J3277+I3277+H3277</f>
        <v>#REF!</v>
      </c>
    </row>
    <row r="3278" spans="1:70" hidden="1">
      <c r="A3278" s="6" t="s">
        <v>6984</v>
      </c>
      <c r="B3278" s="6" t="s">
        <v>8044</v>
      </c>
      <c r="C3278" s="6" t="s">
        <v>151</v>
      </c>
      <c r="D3278" s="6"/>
      <c r="E3278" s="6" t="s">
        <v>8192</v>
      </c>
      <c r="F3278" s="6" t="s">
        <v>5174</v>
      </c>
      <c r="G3278" s="6"/>
      <c r="H3278" s="1"/>
      <c r="I3278" s="5"/>
      <c r="J3278" s="5"/>
      <c r="K3278" s="1"/>
      <c r="L3278" s="5"/>
      <c r="M3278" s="5"/>
      <c r="N3278" s="26"/>
      <c r="O3278" s="1"/>
      <c r="P3278" s="1"/>
      <c r="Q3278" s="1"/>
      <c r="R3278" s="1"/>
      <c r="S3278" s="1"/>
      <c r="T3278" s="1"/>
      <c r="U3278" s="1"/>
      <c r="V3278" s="5"/>
      <c r="W3278" s="5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37" t="e">
        <f>BQ3278+BP3278+BO3278+BN3278+BM3278+#REF!+#REF!+BG3278+BF3278+#REF!+BC3278+#REF!+#REF!+AY3278+#REF!+#REF!+#REF!+#REF!+AS3278+#REF!+#REF!+#REF!+#REF!+AM3278+AK3278+#REF!+#REF!+#REF!+AF3278+AD3278+AC3278+AB3278+BL3278+AA3278+Z3278+Y3278+X3278+U3278+T3278+S3278+R3278+Q3278+P3278+O3278+N3278+M3278+L3278+K3278+J3278+I3278+H3278</f>
        <v>#REF!</v>
      </c>
    </row>
    <row r="3279" spans="1:70" hidden="1">
      <c r="A3279" s="6" t="s">
        <v>6985</v>
      </c>
      <c r="B3279" s="6" t="s">
        <v>8045</v>
      </c>
      <c r="C3279" s="6" t="s">
        <v>151</v>
      </c>
      <c r="D3279" s="6"/>
      <c r="E3279" s="6" t="s">
        <v>8192</v>
      </c>
      <c r="F3279" s="6" t="s">
        <v>5174</v>
      </c>
      <c r="G3279" s="6"/>
      <c r="H3279" s="1"/>
      <c r="I3279" s="5"/>
      <c r="J3279" s="5"/>
      <c r="K3279" s="1"/>
      <c r="L3279" s="5"/>
      <c r="M3279" s="5"/>
      <c r="N3279" s="26"/>
      <c r="O3279" s="1"/>
      <c r="P3279" s="1"/>
      <c r="Q3279" s="1"/>
      <c r="R3279" s="1"/>
      <c r="S3279" s="1"/>
      <c r="T3279" s="1"/>
      <c r="U3279" s="1"/>
      <c r="V3279" s="5"/>
      <c r="W3279" s="5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37" t="e">
        <f>BQ3279+BP3279+BO3279+BN3279+BM3279+#REF!+#REF!+BG3279+BF3279+#REF!+BC3279+#REF!+#REF!+AY3279+#REF!+#REF!+#REF!+#REF!+AS3279+#REF!+#REF!+#REF!+#REF!+AM3279+AK3279+#REF!+#REF!+#REF!+AF3279+AD3279+AC3279+AB3279+BL3279+AA3279+Z3279+Y3279+X3279+U3279+T3279+S3279+R3279+Q3279+P3279+O3279+N3279+M3279+L3279+K3279+J3279+I3279+H3279</f>
        <v>#REF!</v>
      </c>
    </row>
    <row r="3280" spans="1:70" hidden="1">
      <c r="A3280" s="6" t="s">
        <v>5303</v>
      </c>
      <c r="B3280" s="6" t="s">
        <v>414</v>
      </c>
      <c r="C3280" s="6" t="s">
        <v>151</v>
      </c>
      <c r="D3280" s="6"/>
      <c r="E3280" s="6" t="s">
        <v>152</v>
      </c>
      <c r="F3280" s="6" t="s">
        <v>5174</v>
      </c>
      <c r="G3280" s="6"/>
      <c r="H3280" s="1"/>
      <c r="I3280" s="5"/>
      <c r="J3280" s="5"/>
      <c r="K3280" s="1"/>
      <c r="L3280" s="5"/>
      <c r="M3280" s="5"/>
      <c r="N3280" s="26"/>
      <c r="O3280" s="1"/>
      <c r="P3280" s="1"/>
      <c r="Q3280" s="1"/>
      <c r="R3280" s="1"/>
      <c r="S3280" s="1"/>
      <c r="T3280" s="1"/>
      <c r="U3280" s="1"/>
      <c r="V3280" s="5"/>
      <c r="W3280" s="5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37" t="e">
        <f>BQ3280+BP3280+BO3280+BN3280+BM3280+#REF!+#REF!+BG3280+BF3280+#REF!+BC3280+#REF!+#REF!+AY3280+#REF!+#REF!+#REF!+#REF!+AS3280+#REF!+#REF!+#REF!+#REF!+AM3280+AK3280+#REF!+#REF!+#REF!+AF3280+AD3280+AC3280+AB3280+BL3280+AA3280+Z3280+Y3280+X3280+U3280+T3280+S3280+R3280+Q3280+P3280+O3280+N3280+M3280+L3280+K3280+J3280+I3280+H3280</f>
        <v>#REF!</v>
      </c>
    </row>
    <row r="3281" spans="1:70" hidden="1">
      <c r="A3281" s="6" t="s">
        <v>5304</v>
      </c>
      <c r="B3281" s="6" t="s">
        <v>5305</v>
      </c>
      <c r="C3281" s="6" t="s">
        <v>151</v>
      </c>
      <c r="D3281" s="6"/>
      <c r="E3281" s="6" t="s">
        <v>152</v>
      </c>
      <c r="F3281" s="6" t="s">
        <v>5174</v>
      </c>
      <c r="G3281" s="6"/>
      <c r="H3281" s="1"/>
      <c r="I3281" s="5"/>
      <c r="J3281" s="5"/>
      <c r="K3281" s="1"/>
      <c r="L3281" s="5"/>
      <c r="M3281" s="5"/>
      <c r="N3281" s="26"/>
      <c r="O3281" s="1"/>
      <c r="P3281" s="1"/>
      <c r="Q3281" s="1"/>
      <c r="R3281" s="1"/>
      <c r="S3281" s="1"/>
      <c r="T3281" s="1"/>
      <c r="U3281" s="1"/>
      <c r="V3281" s="5"/>
      <c r="W3281" s="5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37" t="e">
        <f>BQ3281+BP3281+BO3281+BN3281+BM3281+#REF!+#REF!+BG3281+BF3281+#REF!+BC3281+#REF!+#REF!+AY3281+#REF!+#REF!+#REF!+#REF!+AS3281+#REF!+#REF!+#REF!+#REF!+AM3281+AK3281+#REF!+#REF!+#REF!+AF3281+AD3281+AC3281+AB3281+BL3281+AA3281+Z3281+Y3281+X3281+U3281+T3281+S3281+R3281+Q3281+P3281+O3281+N3281+M3281+L3281+K3281+J3281+I3281+H3281</f>
        <v>#REF!</v>
      </c>
    </row>
    <row r="3282" spans="1:70" hidden="1">
      <c r="A3282" s="6" t="s">
        <v>5306</v>
      </c>
      <c r="B3282" s="6" t="s">
        <v>5307</v>
      </c>
      <c r="C3282" s="6" t="s">
        <v>151</v>
      </c>
      <c r="D3282" s="6"/>
      <c r="E3282" s="6" t="s">
        <v>152</v>
      </c>
      <c r="F3282" s="6" t="s">
        <v>5174</v>
      </c>
      <c r="G3282" s="6"/>
      <c r="H3282" s="1"/>
      <c r="I3282" s="5"/>
      <c r="J3282" s="5"/>
      <c r="K3282" s="1"/>
      <c r="L3282" s="5"/>
      <c r="M3282" s="5"/>
      <c r="N3282" s="26"/>
      <c r="O3282" s="1"/>
      <c r="P3282" s="1"/>
      <c r="Q3282" s="1"/>
      <c r="R3282" s="1"/>
      <c r="S3282" s="1"/>
      <c r="T3282" s="1"/>
      <c r="U3282" s="1"/>
      <c r="V3282" s="5"/>
      <c r="W3282" s="5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37" t="e">
        <f>BQ3282+BP3282+BO3282+BN3282+BM3282+#REF!+#REF!+BG3282+BF3282+#REF!+BC3282+#REF!+#REF!+AY3282+#REF!+#REF!+#REF!+#REF!+AS3282+#REF!+#REF!+#REF!+#REF!+AM3282+AK3282+#REF!+#REF!+#REF!+AF3282+AD3282+AC3282+AB3282+BL3282+AA3282+Z3282+Y3282+X3282+U3282+T3282+S3282+R3282+Q3282+P3282+O3282+N3282+M3282+L3282+K3282+J3282+I3282+H3282</f>
        <v>#REF!</v>
      </c>
    </row>
    <row r="3283" spans="1:70" hidden="1">
      <c r="A3283" s="6" t="s">
        <v>5308</v>
      </c>
      <c r="B3283" s="6" t="s">
        <v>5309</v>
      </c>
      <c r="C3283" s="6" t="s">
        <v>151</v>
      </c>
      <c r="D3283" s="6"/>
      <c r="E3283" s="6" t="s">
        <v>152</v>
      </c>
      <c r="F3283" s="6" t="s">
        <v>5174</v>
      </c>
      <c r="G3283" s="6"/>
      <c r="H3283" s="1"/>
      <c r="I3283" s="5"/>
      <c r="J3283" s="5"/>
      <c r="K3283" s="1"/>
      <c r="L3283" s="5"/>
      <c r="M3283" s="5"/>
      <c r="N3283" s="26"/>
      <c r="O3283" s="1"/>
      <c r="P3283" s="1"/>
      <c r="Q3283" s="1"/>
      <c r="R3283" s="1"/>
      <c r="S3283" s="1"/>
      <c r="T3283" s="1"/>
      <c r="U3283" s="1"/>
      <c r="V3283" s="5"/>
      <c r="W3283" s="5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37" t="e">
        <f>BQ3283+BP3283+BO3283+BN3283+BM3283+#REF!+#REF!+BG3283+BF3283+#REF!+BC3283+#REF!+#REF!+AY3283+#REF!+#REF!+#REF!+#REF!+AS3283+#REF!+#REF!+#REF!+#REF!+AM3283+AK3283+#REF!+#REF!+#REF!+AF3283+AD3283+AC3283+AB3283+BL3283+AA3283+Z3283+Y3283+X3283+U3283+T3283+S3283+R3283+Q3283+P3283+O3283+N3283+M3283+L3283+K3283+J3283+I3283+H3283</f>
        <v>#REF!</v>
      </c>
    </row>
    <row r="3284" spans="1:70" hidden="1">
      <c r="A3284" s="6" t="s">
        <v>5310</v>
      </c>
      <c r="B3284" s="6" t="s">
        <v>5311</v>
      </c>
      <c r="C3284" s="6" t="s">
        <v>151</v>
      </c>
      <c r="D3284" s="6"/>
      <c r="E3284" s="6" t="s">
        <v>152</v>
      </c>
      <c r="F3284" s="6" t="s">
        <v>5174</v>
      </c>
      <c r="G3284" s="6"/>
      <c r="H3284" s="1"/>
      <c r="I3284" s="5"/>
      <c r="J3284" s="5"/>
      <c r="K3284" s="1"/>
      <c r="L3284" s="5"/>
      <c r="M3284" s="5"/>
      <c r="N3284" s="26"/>
      <c r="O3284" s="1"/>
      <c r="P3284" s="1"/>
      <c r="Q3284" s="1"/>
      <c r="R3284" s="1"/>
      <c r="S3284" s="1"/>
      <c r="T3284" s="1"/>
      <c r="U3284" s="1"/>
      <c r="V3284" s="5"/>
      <c r="W3284" s="5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37" t="e">
        <f>BQ3284+BP3284+BO3284+BN3284+BM3284+#REF!+#REF!+BG3284+BF3284+#REF!+BC3284+#REF!+#REF!+AY3284+#REF!+#REF!+#REF!+#REF!+AS3284+#REF!+#REF!+#REF!+#REF!+AM3284+AK3284+#REF!+#REF!+#REF!+AF3284+AD3284+AC3284+AB3284+BL3284+AA3284+Z3284+Y3284+X3284+U3284+T3284+S3284+R3284+Q3284+P3284+O3284+N3284+M3284+L3284+K3284+J3284+I3284+H3284</f>
        <v>#REF!</v>
      </c>
    </row>
    <row r="3285" spans="1:70" hidden="1">
      <c r="A3285" s="6" t="s">
        <v>5230</v>
      </c>
      <c r="B3285" s="6" t="s">
        <v>5231</v>
      </c>
      <c r="C3285" s="6" t="s">
        <v>7</v>
      </c>
      <c r="D3285" s="6" t="s">
        <v>18</v>
      </c>
      <c r="E3285" s="6" t="s">
        <v>13</v>
      </c>
      <c r="F3285" s="6" t="s">
        <v>5174</v>
      </c>
      <c r="G3285" s="6"/>
      <c r="H3285" s="1"/>
      <c r="I3285" s="5"/>
      <c r="J3285" s="5"/>
      <c r="K3285" s="1"/>
      <c r="L3285" s="5"/>
      <c r="M3285" s="5"/>
      <c r="N3285" s="26"/>
      <c r="O3285" s="1"/>
      <c r="P3285" s="1"/>
      <c r="Q3285" s="1"/>
      <c r="R3285" s="1"/>
      <c r="S3285" s="1"/>
      <c r="T3285" s="1"/>
      <c r="U3285" s="1"/>
      <c r="V3285" s="5"/>
      <c r="W3285" s="5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37" t="e">
        <f>BQ3285+BP3285+BO3285+BN3285+BM3285+#REF!+#REF!+BG3285+BF3285+#REF!+BC3285+#REF!+#REF!+AY3285+#REF!+#REF!+#REF!+#REF!+AS3285+#REF!+#REF!+#REF!+#REF!+AM3285+AK3285+#REF!+#REF!+#REF!+AF3285+AD3285+AC3285+AB3285+BL3285+AA3285+Z3285+Y3285+X3285+U3285+T3285+S3285+R3285+Q3285+P3285+O3285+N3285+M3285+L3285+K3285+J3285+I3285+H3285</f>
        <v>#REF!</v>
      </c>
    </row>
    <row r="3286" spans="1:70" hidden="1">
      <c r="A3286" s="6" t="s">
        <v>6986</v>
      </c>
      <c r="B3286" s="6" t="s">
        <v>8046</v>
      </c>
      <c r="C3286" s="6" t="s">
        <v>151</v>
      </c>
      <c r="D3286" s="6"/>
      <c r="E3286" s="6" t="s">
        <v>8186</v>
      </c>
      <c r="F3286" s="6" t="s">
        <v>5174</v>
      </c>
      <c r="G3286" s="6"/>
      <c r="H3286" s="1"/>
      <c r="I3286" s="5"/>
      <c r="J3286" s="5"/>
      <c r="K3286" s="1"/>
      <c r="L3286" s="5"/>
      <c r="M3286" s="5"/>
      <c r="N3286" s="26"/>
      <c r="O3286" s="1"/>
      <c r="P3286" s="1"/>
      <c r="Q3286" s="1"/>
      <c r="R3286" s="1"/>
      <c r="S3286" s="1"/>
      <c r="T3286" s="1"/>
      <c r="U3286" s="1"/>
      <c r="V3286" s="5"/>
      <c r="W3286" s="5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37" t="e">
        <f>BQ3286+BP3286+BO3286+BN3286+BM3286+#REF!+#REF!+BG3286+BF3286+#REF!+BC3286+#REF!+#REF!+AY3286+#REF!+#REF!+#REF!+#REF!+AS3286+#REF!+#REF!+#REF!+#REF!+AM3286+AK3286+#REF!+#REF!+#REF!+AF3286+AD3286+AC3286+AB3286+BL3286+AA3286+Z3286+Y3286+X3286+U3286+T3286+S3286+R3286+Q3286+P3286+O3286+N3286+M3286+L3286+K3286+J3286+I3286+H3286</f>
        <v>#REF!</v>
      </c>
    </row>
    <row r="3287" spans="1:70" hidden="1">
      <c r="A3287" s="6" t="s">
        <v>5232</v>
      </c>
      <c r="B3287" s="6" t="s">
        <v>5233</v>
      </c>
      <c r="C3287" s="6" t="s">
        <v>7</v>
      </c>
      <c r="D3287" s="6" t="s">
        <v>18</v>
      </c>
      <c r="E3287" s="6" t="s">
        <v>13</v>
      </c>
      <c r="F3287" s="6" t="s">
        <v>5174</v>
      </c>
      <c r="G3287" s="6"/>
      <c r="H3287" s="1"/>
      <c r="I3287" s="5"/>
      <c r="J3287" s="5"/>
      <c r="K3287" s="1"/>
      <c r="L3287" s="5"/>
      <c r="M3287" s="5"/>
      <c r="N3287" s="26"/>
      <c r="O3287" s="1"/>
      <c r="P3287" s="1"/>
      <c r="Q3287" s="1"/>
      <c r="R3287" s="1"/>
      <c r="S3287" s="1"/>
      <c r="T3287" s="1"/>
      <c r="U3287" s="1"/>
      <c r="V3287" s="5"/>
      <c r="W3287" s="5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37" t="e">
        <f>BQ3287+BP3287+BO3287+BN3287+BM3287+#REF!+#REF!+BG3287+BF3287+#REF!+BC3287+#REF!+#REF!+AY3287+#REF!+#REF!+#REF!+#REF!+AS3287+#REF!+#REF!+#REF!+#REF!+AM3287+AK3287+#REF!+#REF!+#REF!+AF3287+AD3287+AC3287+AB3287+BL3287+AA3287+Z3287+Y3287+X3287+U3287+T3287+S3287+R3287+Q3287+P3287+O3287+N3287+M3287+L3287+K3287+J3287+I3287+H3287</f>
        <v>#REF!</v>
      </c>
    </row>
    <row r="3288" spans="1:70" hidden="1">
      <c r="A3288" s="6" t="s">
        <v>5312</v>
      </c>
      <c r="B3288" s="6" t="s">
        <v>5313</v>
      </c>
      <c r="C3288" s="6" t="s">
        <v>151</v>
      </c>
      <c r="D3288" s="6"/>
      <c r="E3288" s="6" t="s">
        <v>152</v>
      </c>
      <c r="F3288" s="6" t="s">
        <v>5174</v>
      </c>
      <c r="G3288" s="6"/>
      <c r="H3288" s="1"/>
      <c r="I3288" s="5"/>
      <c r="J3288" s="5"/>
      <c r="K3288" s="1"/>
      <c r="L3288" s="5"/>
      <c r="M3288" s="5"/>
      <c r="N3288" s="26"/>
      <c r="O3288" s="1"/>
      <c r="P3288" s="1"/>
      <c r="Q3288" s="1"/>
      <c r="R3288" s="1"/>
      <c r="S3288" s="1"/>
      <c r="T3288" s="1"/>
      <c r="U3288" s="1"/>
      <c r="V3288" s="5"/>
      <c r="W3288" s="5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37" t="e">
        <f>BQ3288+BP3288+BO3288+BN3288+BM3288+#REF!+#REF!+BG3288+BF3288+#REF!+BC3288+#REF!+#REF!+AY3288+#REF!+#REF!+#REF!+#REF!+AS3288+#REF!+#REF!+#REF!+#REF!+AM3288+AK3288+#REF!+#REF!+#REF!+AF3288+AD3288+AC3288+AB3288+BL3288+AA3288+Z3288+Y3288+X3288+U3288+T3288+S3288+R3288+Q3288+P3288+O3288+N3288+M3288+L3288+K3288+J3288+I3288+H3288</f>
        <v>#REF!</v>
      </c>
    </row>
    <row r="3289" spans="1:70" hidden="1">
      <c r="A3289" s="6" t="s">
        <v>5234</v>
      </c>
      <c r="B3289" s="6" t="s">
        <v>5235</v>
      </c>
      <c r="C3289" s="6" t="s">
        <v>7</v>
      </c>
      <c r="D3289" s="6" t="s">
        <v>67</v>
      </c>
      <c r="E3289" s="6" t="s">
        <v>67</v>
      </c>
      <c r="F3289" s="6" t="s">
        <v>5174</v>
      </c>
      <c r="G3289" s="6"/>
      <c r="H3289" s="1"/>
      <c r="I3289" s="5"/>
      <c r="J3289" s="5"/>
      <c r="K3289" s="1"/>
      <c r="L3289" s="5"/>
      <c r="M3289" s="5"/>
      <c r="N3289" s="26"/>
      <c r="O3289" s="1"/>
      <c r="P3289" s="1"/>
      <c r="Q3289" s="1"/>
      <c r="R3289" s="1"/>
      <c r="S3289" s="1"/>
      <c r="T3289" s="1"/>
      <c r="U3289" s="1"/>
      <c r="V3289" s="5"/>
      <c r="W3289" s="5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37" t="e">
        <f>BQ3289+BP3289+BO3289+BN3289+BM3289+#REF!+#REF!+BG3289+BF3289+#REF!+BC3289+#REF!+#REF!+AY3289+#REF!+#REF!+#REF!+#REF!+AS3289+#REF!+#REF!+#REF!+#REF!+AM3289+AK3289+#REF!+#REF!+#REF!+AF3289+AD3289+AC3289+AB3289+BL3289+AA3289+Z3289+Y3289+X3289+U3289+T3289+S3289+R3289+Q3289+P3289+O3289+N3289+M3289+L3289+K3289+J3289+I3289+H3289</f>
        <v>#REF!</v>
      </c>
    </row>
    <row r="3290" spans="1:70" hidden="1">
      <c r="A3290" s="6" t="s">
        <v>5236</v>
      </c>
      <c r="B3290" s="6" t="s">
        <v>5237</v>
      </c>
      <c r="C3290" s="6" t="s">
        <v>7</v>
      </c>
      <c r="D3290" s="6" t="s">
        <v>67</v>
      </c>
      <c r="E3290" s="6" t="s">
        <v>67</v>
      </c>
      <c r="F3290" s="6" t="s">
        <v>5174</v>
      </c>
      <c r="G3290" s="6"/>
      <c r="H3290" s="1"/>
      <c r="I3290" s="5"/>
      <c r="J3290" s="5"/>
      <c r="K3290" s="1"/>
      <c r="L3290" s="5"/>
      <c r="M3290" s="5"/>
      <c r="N3290" s="26"/>
      <c r="O3290" s="1"/>
      <c r="P3290" s="1"/>
      <c r="Q3290" s="1"/>
      <c r="R3290" s="1"/>
      <c r="S3290" s="1"/>
      <c r="T3290" s="1"/>
      <c r="U3290" s="1"/>
      <c r="V3290" s="5"/>
      <c r="W3290" s="5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37" t="e">
        <f>BQ3290+BP3290+BO3290+BN3290+BM3290+#REF!+#REF!+BG3290+BF3290+#REF!+BC3290+#REF!+#REF!+AY3290+#REF!+#REF!+#REF!+#REF!+AS3290+#REF!+#REF!+#REF!+#REF!+AM3290+AK3290+#REF!+#REF!+#REF!+AF3290+AD3290+AC3290+AB3290+BL3290+AA3290+Z3290+Y3290+X3290+U3290+T3290+S3290+R3290+Q3290+P3290+O3290+N3290+M3290+L3290+K3290+J3290+I3290+H3290</f>
        <v>#REF!</v>
      </c>
    </row>
    <row r="3291" spans="1:70" hidden="1">
      <c r="A3291" s="6" t="s">
        <v>5238</v>
      </c>
      <c r="B3291" s="6" t="s">
        <v>5239</v>
      </c>
      <c r="C3291" s="6" t="s">
        <v>7</v>
      </c>
      <c r="D3291" s="6" t="s">
        <v>67</v>
      </c>
      <c r="E3291" s="6" t="s">
        <v>67</v>
      </c>
      <c r="F3291" s="6" t="s">
        <v>5174</v>
      </c>
      <c r="G3291" s="6"/>
      <c r="H3291" s="1"/>
      <c r="I3291" s="5"/>
      <c r="J3291" s="5"/>
      <c r="K3291" s="1"/>
      <c r="L3291" s="5"/>
      <c r="M3291" s="5"/>
      <c r="N3291" s="26"/>
      <c r="O3291" s="1"/>
      <c r="P3291" s="1"/>
      <c r="Q3291" s="1"/>
      <c r="R3291" s="1"/>
      <c r="S3291" s="1"/>
      <c r="T3291" s="1"/>
      <c r="U3291" s="1"/>
      <c r="V3291" s="5"/>
      <c r="W3291" s="5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37" t="e">
        <f>BQ3291+BP3291+BO3291+BN3291+BM3291+#REF!+#REF!+BG3291+BF3291+#REF!+BC3291+#REF!+#REF!+AY3291+#REF!+#REF!+#REF!+#REF!+AS3291+#REF!+#REF!+#REF!+#REF!+AM3291+AK3291+#REF!+#REF!+#REF!+AF3291+AD3291+AC3291+AB3291+BL3291+AA3291+Z3291+Y3291+X3291+U3291+T3291+S3291+R3291+Q3291+P3291+O3291+N3291+M3291+L3291+K3291+J3291+I3291+H3291</f>
        <v>#REF!</v>
      </c>
    </row>
    <row r="3292" spans="1:70" hidden="1">
      <c r="A3292" s="6" t="s">
        <v>5314</v>
      </c>
      <c r="B3292" s="6" t="s">
        <v>5315</v>
      </c>
      <c r="C3292" s="6" t="s">
        <v>151</v>
      </c>
      <c r="D3292" s="6"/>
      <c r="E3292" s="6" t="s">
        <v>152</v>
      </c>
      <c r="F3292" s="6" t="s">
        <v>5174</v>
      </c>
      <c r="G3292" s="6"/>
      <c r="H3292" s="1"/>
      <c r="I3292" s="5"/>
      <c r="J3292" s="5"/>
      <c r="K3292" s="1"/>
      <c r="L3292" s="5"/>
      <c r="M3292" s="5"/>
      <c r="N3292" s="26"/>
      <c r="O3292" s="1"/>
      <c r="P3292" s="1"/>
      <c r="Q3292" s="1"/>
      <c r="R3292" s="1"/>
      <c r="S3292" s="1"/>
      <c r="T3292" s="1"/>
      <c r="U3292" s="1"/>
      <c r="V3292" s="5"/>
      <c r="W3292" s="5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37" t="e">
        <f>BQ3292+BP3292+BO3292+BN3292+BM3292+#REF!+#REF!+BG3292+BF3292+#REF!+BC3292+#REF!+#REF!+AY3292+#REF!+#REF!+#REF!+#REF!+AS3292+#REF!+#REF!+#REF!+#REF!+AM3292+AK3292+#REF!+#REF!+#REF!+AF3292+AD3292+AC3292+AB3292+BL3292+AA3292+Z3292+Y3292+X3292+U3292+T3292+S3292+R3292+Q3292+P3292+O3292+N3292+M3292+L3292+K3292+J3292+I3292+H3292</f>
        <v>#REF!</v>
      </c>
    </row>
    <row r="3293" spans="1:70" hidden="1">
      <c r="A3293" s="6" t="s">
        <v>5316</v>
      </c>
      <c r="B3293" s="6" t="s">
        <v>5317</v>
      </c>
      <c r="C3293" s="6" t="s">
        <v>151</v>
      </c>
      <c r="D3293" s="6"/>
      <c r="E3293" s="6" t="s">
        <v>152</v>
      </c>
      <c r="F3293" s="6" t="s">
        <v>5174</v>
      </c>
      <c r="G3293" s="6"/>
      <c r="H3293" s="1"/>
      <c r="I3293" s="5"/>
      <c r="J3293" s="5"/>
      <c r="K3293" s="1"/>
      <c r="L3293" s="5"/>
      <c r="M3293" s="5"/>
      <c r="N3293" s="26"/>
      <c r="O3293" s="1"/>
      <c r="P3293" s="1"/>
      <c r="Q3293" s="1"/>
      <c r="R3293" s="1"/>
      <c r="S3293" s="1"/>
      <c r="T3293" s="1"/>
      <c r="U3293" s="1"/>
      <c r="V3293" s="5"/>
      <c r="W3293" s="5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37" t="e">
        <f>BQ3293+BP3293+BO3293+BN3293+BM3293+#REF!+#REF!+BG3293+BF3293+#REF!+BC3293+#REF!+#REF!+AY3293+#REF!+#REF!+#REF!+#REF!+AS3293+#REF!+#REF!+#REF!+#REF!+AM3293+AK3293+#REF!+#REF!+#REF!+AF3293+AD3293+AC3293+AB3293+BL3293+AA3293+Z3293+Y3293+X3293+U3293+T3293+S3293+R3293+Q3293+P3293+O3293+N3293+M3293+L3293+K3293+J3293+I3293+H3293</f>
        <v>#REF!</v>
      </c>
    </row>
    <row r="3294" spans="1:70" hidden="1">
      <c r="A3294" s="6" t="s">
        <v>5318</v>
      </c>
      <c r="B3294" s="6" t="s">
        <v>5319</v>
      </c>
      <c r="C3294" s="6" t="s">
        <v>151</v>
      </c>
      <c r="D3294" s="6"/>
      <c r="E3294" s="6" t="s">
        <v>152</v>
      </c>
      <c r="F3294" s="6" t="s">
        <v>5174</v>
      </c>
      <c r="G3294" s="6"/>
      <c r="H3294" s="1"/>
      <c r="I3294" s="5"/>
      <c r="J3294" s="5"/>
      <c r="K3294" s="1"/>
      <c r="L3294" s="5"/>
      <c r="M3294" s="5"/>
      <c r="N3294" s="26"/>
      <c r="O3294" s="1"/>
      <c r="P3294" s="1"/>
      <c r="Q3294" s="1"/>
      <c r="R3294" s="1"/>
      <c r="S3294" s="1"/>
      <c r="T3294" s="1"/>
      <c r="U3294" s="1"/>
      <c r="V3294" s="5"/>
      <c r="W3294" s="5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37" t="e">
        <f>BQ3294+BP3294+BO3294+BN3294+BM3294+#REF!+#REF!+BG3294+BF3294+#REF!+BC3294+#REF!+#REF!+AY3294+#REF!+#REF!+#REF!+#REF!+AS3294+#REF!+#REF!+#REF!+#REF!+AM3294+AK3294+#REF!+#REF!+#REF!+AF3294+AD3294+AC3294+AB3294+BL3294+AA3294+Z3294+Y3294+X3294+U3294+T3294+S3294+R3294+Q3294+P3294+O3294+N3294+M3294+L3294+K3294+J3294+I3294+H3294</f>
        <v>#REF!</v>
      </c>
    </row>
    <row r="3295" spans="1:70" hidden="1">
      <c r="A3295" s="6" t="s">
        <v>5320</v>
      </c>
      <c r="B3295" s="6" t="s">
        <v>5321</v>
      </c>
      <c r="C3295" s="6" t="s">
        <v>151</v>
      </c>
      <c r="D3295" s="6"/>
      <c r="E3295" s="6" t="s">
        <v>152</v>
      </c>
      <c r="F3295" s="6" t="s">
        <v>5174</v>
      </c>
      <c r="G3295" s="6"/>
      <c r="H3295" s="1"/>
      <c r="I3295" s="5"/>
      <c r="J3295" s="5"/>
      <c r="K3295" s="1"/>
      <c r="L3295" s="5"/>
      <c r="M3295" s="5"/>
      <c r="N3295" s="26"/>
      <c r="O3295" s="1"/>
      <c r="P3295" s="1"/>
      <c r="Q3295" s="1"/>
      <c r="R3295" s="1"/>
      <c r="S3295" s="1"/>
      <c r="T3295" s="1"/>
      <c r="U3295" s="1"/>
      <c r="V3295" s="5"/>
      <c r="W3295" s="5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37" t="e">
        <f>BQ3295+BP3295+BO3295+BN3295+BM3295+#REF!+#REF!+BG3295+BF3295+#REF!+BC3295+#REF!+#REF!+AY3295+#REF!+#REF!+#REF!+#REF!+AS3295+#REF!+#REF!+#REF!+#REF!+AM3295+AK3295+#REF!+#REF!+#REF!+AF3295+AD3295+AC3295+AB3295+BL3295+AA3295+Z3295+Y3295+X3295+U3295+T3295+S3295+R3295+Q3295+P3295+O3295+N3295+M3295+L3295+K3295+J3295+I3295+H3295</f>
        <v>#REF!</v>
      </c>
    </row>
    <row r="3296" spans="1:70" hidden="1">
      <c r="A3296" s="6" t="s">
        <v>5240</v>
      </c>
      <c r="B3296" s="6" t="s">
        <v>5241</v>
      </c>
      <c r="C3296" s="6" t="s">
        <v>7</v>
      </c>
      <c r="D3296" s="6" t="s">
        <v>67</v>
      </c>
      <c r="E3296" s="6" t="s">
        <v>67</v>
      </c>
      <c r="F3296" s="6" t="s">
        <v>5174</v>
      </c>
      <c r="G3296" s="6"/>
      <c r="H3296" s="1"/>
      <c r="I3296" s="5"/>
      <c r="J3296" s="5"/>
      <c r="K3296" s="1"/>
      <c r="L3296" s="5"/>
      <c r="M3296" s="5"/>
      <c r="N3296" s="26"/>
      <c r="O3296" s="1"/>
      <c r="P3296" s="1"/>
      <c r="Q3296" s="1"/>
      <c r="R3296" s="1"/>
      <c r="S3296" s="1"/>
      <c r="T3296" s="1"/>
      <c r="U3296" s="1"/>
      <c r="V3296" s="5"/>
      <c r="W3296" s="5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37" t="e">
        <f>BQ3296+BP3296+BO3296+BN3296+BM3296+#REF!+#REF!+BG3296+BF3296+#REF!+BC3296+#REF!+#REF!+AY3296+#REF!+#REF!+#REF!+#REF!+AS3296+#REF!+#REF!+#REF!+#REF!+AM3296+AK3296+#REF!+#REF!+#REF!+AF3296+AD3296+AC3296+AB3296+BL3296+AA3296+Z3296+Y3296+X3296+U3296+T3296+S3296+R3296+Q3296+P3296+O3296+N3296+M3296+L3296+K3296+J3296+I3296+H3296</f>
        <v>#REF!</v>
      </c>
    </row>
    <row r="3297" spans="1:70" hidden="1">
      <c r="A3297" s="6" t="s">
        <v>6987</v>
      </c>
      <c r="B3297" s="6" t="s">
        <v>8047</v>
      </c>
      <c r="C3297" s="6" t="s">
        <v>151</v>
      </c>
      <c r="D3297" s="6"/>
      <c r="E3297" s="6" t="s">
        <v>8186</v>
      </c>
      <c r="F3297" s="6" t="s">
        <v>5174</v>
      </c>
      <c r="G3297" s="6"/>
      <c r="H3297" s="1"/>
      <c r="I3297" s="5"/>
      <c r="J3297" s="5"/>
      <c r="K3297" s="1"/>
      <c r="L3297" s="5"/>
      <c r="M3297" s="5"/>
      <c r="N3297" s="26"/>
      <c r="O3297" s="1"/>
      <c r="P3297" s="1"/>
      <c r="Q3297" s="1"/>
      <c r="R3297" s="1"/>
      <c r="S3297" s="1"/>
      <c r="T3297" s="1"/>
      <c r="U3297" s="1"/>
      <c r="V3297" s="5"/>
      <c r="W3297" s="5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37" t="e">
        <f>BQ3297+BP3297+BO3297+BN3297+BM3297+#REF!+#REF!+BG3297+BF3297+#REF!+BC3297+#REF!+#REF!+AY3297+#REF!+#REF!+#REF!+#REF!+AS3297+#REF!+#REF!+#REF!+#REF!+AM3297+AK3297+#REF!+#REF!+#REF!+AF3297+AD3297+AC3297+AB3297+BL3297+AA3297+Z3297+Y3297+X3297+U3297+T3297+S3297+R3297+Q3297+P3297+O3297+N3297+M3297+L3297+K3297+J3297+I3297+H3297</f>
        <v>#REF!</v>
      </c>
    </row>
    <row r="3298" spans="1:70" hidden="1">
      <c r="A3298" s="6" t="s">
        <v>5322</v>
      </c>
      <c r="B3298" s="6" t="s">
        <v>5323</v>
      </c>
      <c r="C3298" s="6" t="s">
        <v>151</v>
      </c>
      <c r="D3298" s="6"/>
      <c r="E3298" s="6" t="s">
        <v>152</v>
      </c>
      <c r="F3298" s="6" t="s">
        <v>5174</v>
      </c>
      <c r="G3298" s="6"/>
      <c r="H3298" s="1"/>
      <c r="I3298" s="5"/>
      <c r="J3298" s="5"/>
      <c r="K3298" s="1"/>
      <c r="L3298" s="5"/>
      <c r="M3298" s="5"/>
      <c r="N3298" s="26"/>
      <c r="O3298" s="1"/>
      <c r="P3298" s="1"/>
      <c r="Q3298" s="1"/>
      <c r="R3298" s="1"/>
      <c r="S3298" s="1"/>
      <c r="T3298" s="1"/>
      <c r="U3298" s="1"/>
      <c r="V3298" s="5"/>
      <c r="W3298" s="5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37" t="e">
        <f>BQ3298+BP3298+BO3298+BN3298+BM3298+#REF!+#REF!+BG3298+BF3298+#REF!+BC3298+#REF!+#REF!+AY3298+#REF!+#REF!+#REF!+#REF!+AS3298+#REF!+#REF!+#REF!+#REF!+AM3298+AK3298+#REF!+#REF!+#REF!+AF3298+AD3298+AC3298+AB3298+BL3298+AA3298+Z3298+Y3298+X3298+U3298+T3298+S3298+R3298+Q3298+P3298+O3298+N3298+M3298+L3298+K3298+J3298+I3298+H3298</f>
        <v>#REF!</v>
      </c>
    </row>
    <row r="3299" spans="1:70">
      <c r="A3299" s="7" t="s">
        <v>5242</v>
      </c>
      <c r="B3299" s="7" t="s">
        <v>5243</v>
      </c>
      <c r="C3299" s="7" t="s">
        <v>7</v>
      </c>
      <c r="D3299" s="7" t="s">
        <v>8180</v>
      </c>
      <c r="E3299" s="7" t="s">
        <v>21</v>
      </c>
      <c r="F3299" s="7" t="s">
        <v>5174</v>
      </c>
      <c r="G3299" s="25"/>
      <c r="H3299" s="1"/>
      <c r="I3299" s="5"/>
      <c r="J3299" s="5"/>
      <c r="K3299" s="1"/>
      <c r="L3299" s="5"/>
      <c r="M3299" s="5"/>
      <c r="N3299" s="26"/>
      <c r="O3299" s="1"/>
      <c r="P3299" s="1">
        <f>1000*1.3273</f>
        <v>1327.3</v>
      </c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37">
        <f>BQ3299+BP3299+BO3299+BN3299+BM3299+BG3299+BF3299+BC3299+AY3299+AS3299+AM3299+AL3299+AK3299+AF3299+AE3299+AD3299+AC3299+AB3299+BK3299+BL3299+AA3299+Z3299+Y3299+X3299+V3299+U3299+T3299+S3299+R3299+Q3299+P3299+O3299+N3299+M3299+L3299+K3299+J3299+I3299+H3299+G3299+AX3299+W3299</f>
        <v>1327.3</v>
      </c>
    </row>
    <row r="3300" spans="1:70" hidden="1">
      <c r="A3300" s="6" t="s">
        <v>5244</v>
      </c>
      <c r="B3300" s="6" t="s">
        <v>5245</v>
      </c>
      <c r="C3300" s="6" t="s">
        <v>7</v>
      </c>
      <c r="D3300" s="6" t="s">
        <v>18</v>
      </c>
      <c r="E3300" s="6" t="s">
        <v>31</v>
      </c>
      <c r="F3300" s="6" t="s">
        <v>5174</v>
      </c>
      <c r="G3300" s="6"/>
      <c r="H3300" s="1"/>
      <c r="I3300" s="5"/>
      <c r="J3300" s="5"/>
      <c r="K3300" s="1"/>
      <c r="L3300" s="5"/>
      <c r="M3300" s="5"/>
      <c r="N3300" s="26"/>
      <c r="O3300" s="1"/>
      <c r="P3300" s="1"/>
      <c r="Q3300" s="1"/>
      <c r="R3300" s="1"/>
      <c r="S3300" s="1"/>
      <c r="T3300" s="1"/>
      <c r="U3300" s="1"/>
      <c r="V3300" s="5"/>
      <c r="W3300" s="5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37" t="e">
        <f>BQ3300+BP3300+BO3300+BN3300+BM3300+#REF!+#REF!+BG3300+BF3300+#REF!+BC3300+#REF!+#REF!+AY3300+#REF!+#REF!+#REF!+#REF!+AS3300+#REF!+#REF!+#REF!+#REF!+AM3300+AK3300+#REF!+#REF!+#REF!+AF3300+AD3300+AC3300+AB3300+BL3300+AA3300+Z3300+Y3300+X3300+U3300+T3300+S3300+R3300+Q3300+P3300+O3300+N3300+M3300+L3300+K3300+J3300+I3300+H3300</f>
        <v>#REF!</v>
      </c>
    </row>
    <row r="3301" spans="1:70" hidden="1">
      <c r="A3301" s="6" t="s">
        <v>5246</v>
      </c>
      <c r="B3301" s="6" t="s">
        <v>5247</v>
      </c>
      <c r="C3301" s="6" t="s">
        <v>7</v>
      </c>
      <c r="D3301" s="6" t="s">
        <v>18</v>
      </c>
      <c r="E3301" s="6" t="s">
        <v>31</v>
      </c>
      <c r="F3301" s="6" t="s">
        <v>5174</v>
      </c>
      <c r="G3301" s="6"/>
      <c r="H3301" s="1"/>
      <c r="I3301" s="5"/>
      <c r="J3301" s="5"/>
      <c r="K3301" s="1"/>
      <c r="L3301" s="5"/>
      <c r="M3301" s="5"/>
      <c r="N3301" s="26"/>
      <c r="O3301" s="1"/>
      <c r="P3301" s="1"/>
      <c r="Q3301" s="1"/>
      <c r="R3301" s="1"/>
      <c r="S3301" s="1"/>
      <c r="T3301" s="1"/>
      <c r="U3301" s="1"/>
      <c r="V3301" s="5"/>
      <c r="W3301" s="5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37" t="e">
        <f>BQ3301+BP3301+BO3301+BN3301+BM3301+#REF!+#REF!+BG3301+BF3301+#REF!+BC3301+#REF!+#REF!+AY3301+#REF!+#REF!+#REF!+#REF!+AS3301+#REF!+#REF!+#REF!+#REF!+AM3301+AK3301+#REF!+#REF!+#REF!+AF3301+AD3301+AC3301+AB3301+BL3301+AA3301+Z3301+Y3301+X3301+U3301+T3301+S3301+R3301+Q3301+P3301+O3301+N3301+M3301+L3301+K3301+J3301+I3301+H3301</f>
        <v>#REF!</v>
      </c>
    </row>
    <row r="3302" spans="1:70" hidden="1">
      <c r="A3302" s="6" t="s">
        <v>5248</v>
      </c>
      <c r="B3302" s="6" t="s">
        <v>388</v>
      </c>
      <c r="C3302" s="6" t="s">
        <v>7</v>
      </c>
      <c r="D3302" s="6" t="s">
        <v>18</v>
      </c>
      <c r="E3302" s="6" t="s">
        <v>31</v>
      </c>
      <c r="F3302" s="6" t="s">
        <v>5174</v>
      </c>
      <c r="G3302" s="6"/>
      <c r="H3302" s="1"/>
      <c r="I3302" s="5"/>
      <c r="J3302" s="5"/>
      <c r="K3302" s="1"/>
      <c r="L3302" s="5"/>
      <c r="M3302" s="5"/>
      <c r="N3302" s="26"/>
      <c r="O3302" s="1"/>
      <c r="P3302" s="1"/>
      <c r="Q3302" s="1"/>
      <c r="R3302" s="1"/>
      <c r="S3302" s="1"/>
      <c r="T3302" s="1"/>
      <c r="U3302" s="1"/>
      <c r="V3302" s="5"/>
      <c r="W3302" s="5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37" t="e">
        <f>BQ3302+BP3302+BO3302+BN3302+BM3302+#REF!+#REF!+BG3302+BF3302+#REF!+BC3302+#REF!+#REF!+AY3302+#REF!+#REF!+#REF!+#REF!+AS3302+#REF!+#REF!+#REF!+#REF!+AM3302+AK3302+#REF!+#REF!+#REF!+AF3302+AD3302+AC3302+AB3302+BL3302+AA3302+Z3302+Y3302+X3302+U3302+T3302+S3302+R3302+Q3302+P3302+O3302+N3302+M3302+L3302+K3302+J3302+I3302+H3302</f>
        <v>#REF!</v>
      </c>
    </row>
    <row r="3303" spans="1:70" hidden="1">
      <c r="A3303" s="6" t="s">
        <v>6988</v>
      </c>
      <c r="B3303" s="6" t="s">
        <v>8048</v>
      </c>
      <c r="C3303" s="6" t="s">
        <v>151</v>
      </c>
      <c r="D3303" s="6"/>
      <c r="E3303" s="6" t="s">
        <v>8186</v>
      </c>
      <c r="F3303" s="6" t="s">
        <v>5174</v>
      </c>
      <c r="G3303" s="6"/>
      <c r="H3303" s="1"/>
      <c r="I3303" s="5"/>
      <c r="J3303" s="5"/>
      <c r="K3303" s="1"/>
      <c r="L3303" s="5"/>
      <c r="M3303" s="5"/>
      <c r="N3303" s="26"/>
      <c r="O3303" s="1"/>
      <c r="P3303" s="1"/>
      <c r="Q3303" s="1"/>
      <c r="R3303" s="1"/>
      <c r="S3303" s="1"/>
      <c r="T3303" s="1"/>
      <c r="U3303" s="1"/>
      <c r="V3303" s="5"/>
      <c r="W3303" s="5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37" t="e">
        <f>BQ3303+BP3303+BO3303+BN3303+BM3303+#REF!+#REF!+BG3303+BF3303+#REF!+BC3303+#REF!+#REF!+AY3303+#REF!+#REF!+#REF!+#REF!+AS3303+#REF!+#REF!+#REF!+#REF!+AM3303+AK3303+#REF!+#REF!+#REF!+AF3303+AD3303+AC3303+AB3303+BL3303+AA3303+Z3303+Y3303+X3303+U3303+T3303+S3303+R3303+Q3303+P3303+O3303+N3303+M3303+L3303+K3303+J3303+I3303+H3303</f>
        <v>#REF!</v>
      </c>
    </row>
    <row r="3304" spans="1:70" hidden="1">
      <c r="A3304" s="6" t="s">
        <v>5249</v>
      </c>
      <c r="B3304" s="6" t="s">
        <v>5250</v>
      </c>
      <c r="C3304" s="6" t="s">
        <v>7</v>
      </c>
      <c r="D3304" s="6" t="s">
        <v>18</v>
      </c>
      <c r="E3304" s="6" t="s">
        <v>360</v>
      </c>
      <c r="F3304" s="6" t="s">
        <v>5174</v>
      </c>
      <c r="G3304" s="6"/>
      <c r="H3304" s="1"/>
      <c r="I3304" s="5"/>
      <c r="J3304" s="5"/>
      <c r="K3304" s="1"/>
      <c r="L3304" s="5"/>
      <c r="M3304" s="5"/>
      <c r="N3304" s="26"/>
      <c r="O3304" s="1"/>
      <c r="P3304" s="1"/>
      <c r="Q3304" s="1"/>
      <c r="R3304" s="1"/>
      <c r="S3304" s="1"/>
      <c r="T3304" s="1"/>
      <c r="U3304" s="1"/>
      <c r="V3304" s="5"/>
      <c r="W3304" s="5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37" t="e">
        <f>BQ3304+BP3304+BO3304+BN3304+BM3304+#REF!+#REF!+BG3304+BF3304+#REF!+BC3304+#REF!+#REF!+AY3304+#REF!+#REF!+#REF!+#REF!+AS3304+#REF!+#REF!+#REF!+#REF!+AM3304+AK3304+#REF!+#REF!+#REF!+AF3304+AD3304+AC3304+AB3304+BL3304+AA3304+Z3304+Y3304+X3304+U3304+T3304+S3304+R3304+Q3304+P3304+O3304+N3304+M3304+L3304+K3304+J3304+I3304+H3304</f>
        <v>#REF!</v>
      </c>
    </row>
    <row r="3305" spans="1:70" hidden="1">
      <c r="A3305" s="6" t="s">
        <v>5251</v>
      </c>
      <c r="B3305" s="6" t="s">
        <v>5252</v>
      </c>
      <c r="C3305" s="6" t="s">
        <v>7</v>
      </c>
      <c r="D3305" s="6" t="s">
        <v>18</v>
      </c>
      <c r="E3305" s="6" t="s">
        <v>13</v>
      </c>
      <c r="F3305" s="6" t="s">
        <v>5174</v>
      </c>
      <c r="G3305" s="6"/>
      <c r="H3305" s="1"/>
      <c r="I3305" s="5"/>
      <c r="J3305" s="5"/>
      <c r="K3305" s="1"/>
      <c r="L3305" s="5"/>
      <c r="M3305" s="5"/>
      <c r="N3305" s="26"/>
      <c r="O3305" s="1"/>
      <c r="P3305" s="1"/>
      <c r="Q3305" s="1"/>
      <c r="R3305" s="1"/>
      <c r="S3305" s="1"/>
      <c r="T3305" s="1"/>
      <c r="U3305" s="1"/>
      <c r="V3305" s="5"/>
      <c r="W3305" s="5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37" t="e">
        <f>BQ3305+BP3305+BO3305+BN3305+BM3305+#REF!+#REF!+BG3305+BF3305+#REF!+BC3305+#REF!+#REF!+AY3305+#REF!+#REF!+#REF!+#REF!+AS3305+#REF!+#REF!+#REF!+#REF!+AM3305+AK3305+#REF!+#REF!+#REF!+AF3305+AD3305+AC3305+AB3305+BL3305+AA3305+Z3305+Y3305+X3305+U3305+T3305+S3305+R3305+Q3305+P3305+O3305+N3305+M3305+L3305+K3305+J3305+I3305+H3305</f>
        <v>#REF!</v>
      </c>
    </row>
    <row r="3306" spans="1:70" hidden="1">
      <c r="A3306" s="6" t="s">
        <v>5253</v>
      </c>
      <c r="B3306" s="6" t="s">
        <v>5254</v>
      </c>
      <c r="C3306" s="6" t="s">
        <v>7</v>
      </c>
      <c r="D3306" s="6" t="s">
        <v>8180</v>
      </c>
      <c r="E3306" s="6" t="s">
        <v>21</v>
      </c>
      <c r="F3306" s="6" t="s">
        <v>5174</v>
      </c>
      <c r="G3306" s="6"/>
      <c r="H3306" s="1"/>
      <c r="I3306" s="5"/>
      <c r="J3306" s="5"/>
      <c r="K3306" s="1"/>
      <c r="L3306" s="5"/>
      <c r="M3306" s="5"/>
      <c r="N3306" s="26"/>
      <c r="O3306" s="1"/>
      <c r="P3306" s="1"/>
      <c r="Q3306" s="1"/>
      <c r="R3306" s="1"/>
      <c r="S3306" s="1"/>
      <c r="T3306" s="1"/>
      <c r="U3306" s="1"/>
      <c r="V3306" s="5"/>
      <c r="W3306" s="5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37" t="e">
        <f>BQ3306+BP3306+BO3306+BN3306+BM3306+#REF!+#REF!+BG3306+BF3306+#REF!+BC3306+#REF!+#REF!+AY3306+#REF!+#REF!+#REF!+#REF!+AS3306+#REF!+#REF!+#REF!+#REF!+AM3306+AK3306+#REF!+#REF!+#REF!+AF3306+AD3306+AC3306+AB3306+BL3306+AA3306+Z3306+Y3306+X3306+U3306+T3306+S3306+R3306+Q3306+P3306+O3306+N3306+M3306+L3306+K3306+J3306+I3306+H3306</f>
        <v>#REF!</v>
      </c>
    </row>
    <row r="3307" spans="1:70" hidden="1">
      <c r="A3307" s="6" t="s">
        <v>5324</v>
      </c>
      <c r="B3307" s="6" t="s">
        <v>5290</v>
      </c>
      <c r="C3307" s="6" t="s">
        <v>151</v>
      </c>
      <c r="D3307" s="6"/>
      <c r="E3307" s="6" t="s">
        <v>152</v>
      </c>
      <c r="F3307" s="6" t="s">
        <v>5174</v>
      </c>
      <c r="G3307" s="6"/>
      <c r="H3307" s="1"/>
      <c r="I3307" s="5"/>
      <c r="J3307" s="5"/>
      <c r="K3307" s="1"/>
      <c r="L3307" s="5"/>
      <c r="M3307" s="5"/>
      <c r="N3307" s="26"/>
      <c r="O3307" s="1"/>
      <c r="P3307" s="1"/>
      <c r="Q3307" s="1"/>
      <c r="R3307" s="1"/>
      <c r="S3307" s="1"/>
      <c r="T3307" s="1"/>
      <c r="U3307" s="1"/>
      <c r="V3307" s="5"/>
      <c r="W3307" s="5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37" t="e">
        <f>BQ3307+BP3307+BO3307+BN3307+BM3307+#REF!+#REF!+BG3307+BF3307+#REF!+BC3307+#REF!+#REF!+AY3307+#REF!+#REF!+#REF!+#REF!+AS3307+#REF!+#REF!+#REF!+#REF!+AM3307+AK3307+#REF!+#REF!+#REF!+AF3307+AD3307+AC3307+AB3307+BL3307+AA3307+Z3307+Y3307+X3307+U3307+T3307+S3307+R3307+Q3307+P3307+O3307+N3307+M3307+L3307+K3307+J3307+I3307+H3307</f>
        <v>#REF!</v>
      </c>
    </row>
    <row r="3308" spans="1:70" hidden="1">
      <c r="A3308" s="6" t="s">
        <v>5255</v>
      </c>
      <c r="B3308" s="6" t="s">
        <v>5256</v>
      </c>
      <c r="C3308" s="6" t="s">
        <v>7</v>
      </c>
      <c r="D3308" s="6" t="s">
        <v>67</v>
      </c>
      <c r="E3308" s="6" t="s">
        <v>67</v>
      </c>
      <c r="F3308" s="6" t="s">
        <v>5174</v>
      </c>
      <c r="G3308" s="6"/>
      <c r="H3308" s="1"/>
      <c r="I3308" s="5"/>
      <c r="J3308" s="5"/>
      <c r="K3308" s="1"/>
      <c r="L3308" s="5"/>
      <c r="M3308" s="5"/>
      <c r="N3308" s="26"/>
      <c r="O3308" s="1"/>
      <c r="P3308" s="1"/>
      <c r="Q3308" s="1"/>
      <c r="R3308" s="1"/>
      <c r="S3308" s="1"/>
      <c r="T3308" s="1"/>
      <c r="U3308" s="1"/>
      <c r="V3308" s="5"/>
      <c r="W3308" s="5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37" t="e">
        <f>BQ3308+BP3308+BO3308+BN3308+BM3308+#REF!+#REF!+BG3308+BF3308+#REF!+BC3308+#REF!+#REF!+AY3308+#REF!+#REF!+#REF!+#REF!+AS3308+#REF!+#REF!+#REF!+#REF!+AM3308+AK3308+#REF!+#REF!+#REF!+AF3308+AD3308+AC3308+AB3308+BL3308+AA3308+Z3308+Y3308+X3308+U3308+T3308+S3308+R3308+Q3308+P3308+O3308+N3308+M3308+L3308+K3308+J3308+I3308+H3308</f>
        <v>#REF!</v>
      </c>
    </row>
    <row r="3309" spans="1:70" hidden="1">
      <c r="A3309" s="6" t="s">
        <v>5257</v>
      </c>
      <c r="B3309" s="6" t="s">
        <v>5258</v>
      </c>
      <c r="C3309" s="6" t="s">
        <v>7</v>
      </c>
      <c r="D3309" s="6" t="s">
        <v>18</v>
      </c>
      <c r="E3309" s="6" t="s">
        <v>13</v>
      </c>
      <c r="F3309" s="6" t="s">
        <v>5174</v>
      </c>
      <c r="G3309" s="6"/>
      <c r="H3309" s="1"/>
      <c r="I3309" s="5"/>
      <c r="J3309" s="5"/>
      <c r="K3309" s="1"/>
      <c r="L3309" s="5"/>
      <c r="M3309" s="5"/>
      <c r="N3309" s="26"/>
      <c r="O3309" s="1"/>
      <c r="P3309" s="1"/>
      <c r="Q3309" s="1"/>
      <c r="R3309" s="1"/>
      <c r="S3309" s="1"/>
      <c r="T3309" s="1"/>
      <c r="U3309" s="1"/>
      <c r="V3309" s="5"/>
      <c r="W3309" s="5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37" t="e">
        <f>BQ3309+BP3309+BO3309+BN3309+BM3309+#REF!+#REF!+BG3309+BF3309+#REF!+BC3309+#REF!+#REF!+AY3309+#REF!+#REF!+#REF!+#REF!+AS3309+#REF!+#REF!+#REF!+#REF!+AM3309+AK3309+#REF!+#REF!+#REF!+AF3309+AD3309+AC3309+AB3309+BL3309+AA3309+Z3309+Y3309+X3309+U3309+T3309+S3309+R3309+Q3309+P3309+O3309+N3309+M3309+L3309+K3309+J3309+I3309+H3309</f>
        <v>#REF!</v>
      </c>
    </row>
    <row r="3310" spans="1:70" hidden="1">
      <c r="A3310" s="6" t="s">
        <v>5259</v>
      </c>
      <c r="B3310" s="6" t="s">
        <v>5260</v>
      </c>
      <c r="C3310" s="6" t="s">
        <v>7</v>
      </c>
      <c r="D3310" s="6" t="s">
        <v>67</v>
      </c>
      <c r="E3310" s="6" t="s">
        <v>67</v>
      </c>
      <c r="F3310" s="6" t="s">
        <v>5174</v>
      </c>
      <c r="G3310" s="6"/>
      <c r="H3310" s="1"/>
      <c r="I3310" s="5"/>
      <c r="J3310" s="5"/>
      <c r="K3310" s="1"/>
      <c r="L3310" s="5"/>
      <c r="M3310" s="5"/>
      <c r="N3310" s="26"/>
      <c r="O3310" s="1"/>
      <c r="P3310" s="1"/>
      <c r="Q3310" s="1"/>
      <c r="R3310" s="1"/>
      <c r="S3310" s="1"/>
      <c r="T3310" s="1"/>
      <c r="U3310" s="1"/>
      <c r="V3310" s="5"/>
      <c r="W3310" s="5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37" t="e">
        <f>BQ3310+BP3310+BO3310+BN3310+BM3310+#REF!+#REF!+BG3310+BF3310+#REF!+BC3310+#REF!+#REF!+AY3310+#REF!+#REF!+#REF!+#REF!+AS3310+#REF!+#REF!+#REF!+#REF!+AM3310+AK3310+#REF!+#REF!+#REF!+AF3310+AD3310+AC3310+AB3310+BL3310+AA3310+Z3310+Y3310+X3310+U3310+T3310+S3310+R3310+Q3310+P3310+O3310+N3310+M3310+L3310+K3310+J3310+I3310+H3310</f>
        <v>#REF!</v>
      </c>
    </row>
    <row r="3311" spans="1:70" hidden="1">
      <c r="A3311" s="6" t="s">
        <v>5325</v>
      </c>
      <c r="B3311" s="6" t="s">
        <v>5326</v>
      </c>
      <c r="C3311" s="6" t="s">
        <v>151</v>
      </c>
      <c r="D3311" s="6"/>
      <c r="E3311" s="6" t="s">
        <v>152</v>
      </c>
      <c r="F3311" s="6" t="s">
        <v>5174</v>
      </c>
      <c r="G3311" s="6"/>
      <c r="H3311" s="1"/>
      <c r="I3311" s="5"/>
      <c r="J3311" s="5"/>
      <c r="K3311" s="1"/>
      <c r="L3311" s="5"/>
      <c r="M3311" s="5"/>
      <c r="N3311" s="26"/>
      <c r="O3311" s="1"/>
      <c r="P3311" s="1"/>
      <c r="Q3311" s="1"/>
      <c r="R3311" s="1"/>
      <c r="S3311" s="1"/>
      <c r="T3311" s="1"/>
      <c r="U3311" s="1"/>
      <c r="V3311" s="5"/>
      <c r="W3311" s="5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37" t="e">
        <f>BQ3311+BP3311+BO3311+BN3311+BM3311+#REF!+#REF!+BG3311+BF3311+#REF!+BC3311+#REF!+#REF!+AY3311+#REF!+#REF!+#REF!+#REF!+AS3311+#REF!+#REF!+#REF!+#REF!+AM3311+AK3311+#REF!+#REF!+#REF!+AF3311+AD3311+AC3311+AB3311+BL3311+AA3311+Z3311+Y3311+X3311+U3311+T3311+S3311+R3311+Q3311+P3311+O3311+N3311+M3311+L3311+K3311+J3311+I3311+H3311</f>
        <v>#REF!</v>
      </c>
    </row>
    <row r="3312" spans="1:70" hidden="1">
      <c r="A3312" s="6" t="s">
        <v>5261</v>
      </c>
      <c r="B3312" s="6" t="s">
        <v>5262</v>
      </c>
      <c r="C3312" s="6" t="s">
        <v>7</v>
      </c>
      <c r="D3312" s="6" t="s">
        <v>67</v>
      </c>
      <c r="E3312" s="6" t="s">
        <v>67</v>
      </c>
      <c r="F3312" s="6" t="s">
        <v>5174</v>
      </c>
      <c r="G3312" s="6"/>
      <c r="H3312" s="1"/>
      <c r="I3312" s="5"/>
      <c r="J3312" s="5"/>
      <c r="K3312" s="1"/>
      <c r="L3312" s="5"/>
      <c r="M3312" s="5"/>
      <c r="N3312" s="26"/>
      <c r="O3312" s="1"/>
      <c r="P3312" s="1"/>
      <c r="Q3312" s="1"/>
      <c r="R3312" s="1"/>
      <c r="S3312" s="1"/>
      <c r="T3312" s="1"/>
      <c r="U3312" s="1"/>
      <c r="V3312" s="5"/>
      <c r="W3312" s="5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37" t="e">
        <f>BQ3312+BP3312+BO3312+BN3312+BM3312+#REF!+#REF!+BG3312+BF3312+#REF!+BC3312+#REF!+#REF!+AY3312+#REF!+#REF!+#REF!+#REF!+AS3312+#REF!+#REF!+#REF!+#REF!+AM3312+AK3312+#REF!+#REF!+#REF!+AF3312+AD3312+AC3312+AB3312+BL3312+AA3312+Z3312+Y3312+X3312+U3312+T3312+S3312+R3312+Q3312+P3312+O3312+N3312+M3312+L3312+K3312+J3312+I3312+H3312</f>
        <v>#REF!</v>
      </c>
    </row>
    <row r="3313" spans="1:70" hidden="1">
      <c r="A3313" s="6" t="s">
        <v>5263</v>
      </c>
      <c r="B3313" s="6" t="s">
        <v>5264</v>
      </c>
      <c r="C3313" s="6" t="s">
        <v>7</v>
      </c>
      <c r="D3313" s="6" t="s">
        <v>67</v>
      </c>
      <c r="E3313" s="6" t="s">
        <v>67</v>
      </c>
      <c r="F3313" s="6" t="s">
        <v>5174</v>
      </c>
      <c r="G3313" s="6"/>
      <c r="H3313" s="1"/>
      <c r="I3313" s="5"/>
      <c r="J3313" s="5"/>
      <c r="K3313" s="1"/>
      <c r="L3313" s="5"/>
      <c r="M3313" s="5"/>
      <c r="N3313" s="26"/>
      <c r="O3313" s="1"/>
      <c r="P3313" s="1"/>
      <c r="Q3313" s="1"/>
      <c r="R3313" s="1"/>
      <c r="S3313" s="1"/>
      <c r="T3313" s="1"/>
      <c r="U3313" s="1"/>
      <c r="V3313" s="5"/>
      <c r="W3313" s="5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37" t="e">
        <f>BQ3313+BP3313+BO3313+BN3313+BM3313+#REF!+#REF!+BG3313+BF3313+#REF!+BC3313+#REF!+#REF!+AY3313+#REF!+#REF!+#REF!+#REF!+AS3313+#REF!+#REF!+#REF!+#REF!+AM3313+AK3313+#REF!+#REF!+#REF!+AF3313+AD3313+AC3313+AB3313+BL3313+AA3313+Z3313+Y3313+X3313+U3313+T3313+S3313+R3313+Q3313+P3313+O3313+N3313+M3313+L3313+K3313+J3313+I3313+H3313</f>
        <v>#REF!</v>
      </c>
    </row>
    <row r="3314" spans="1:70" hidden="1">
      <c r="A3314" s="6" t="s">
        <v>5327</v>
      </c>
      <c r="B3314" s="6" t="s">
        <v>5328</v>
      </c>
      <c r="C3314" s="6" t="s">
        <v>151</v>
      </c>
      <c r="D3314" s="6"/>
      <c r="E3314" s="6" t="s">
        <v>152</v>
      </c>
      <c r="F3314" s="6" t="s">
        <v>5174</v>
      </c>
      <c r="G3314" s="6"/>
      <c r="H3314" s="1"/>
      <c r="I3314" s="5"/>
      <c r="J3314" s="5"/>
      <c r="K3314" s="1"/>
      <c r="L3314" s="5"/>
      <c r="M3314" s="5"/>
      <c r="N3314" s="26"/>
      <c r="O3314" s="1"/>
      <c r="P3314" s="1"/>
      <c r="Q3314" s="1"/>
      <c r="R3314" s="1"/>
      <c r="S3314" s="1"/>
      <c r="T3314" s="1"/>
      <c r="U3314" s="1"/>
      <c r="V3314" s="5"/>
      <c r="W3314" s="5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37" t="e">
        <f>BQ3314+BP3314+BO3314+BN3314+BM3314+#REF!+#REF!+BG3314+BF3314+#REF!+BC3314+#REF!+#REF!+AY3314+#REF!+#REF!+#REF!+#REF!+AS3314+#REF!+#REF!+#REF!+#REF!+AM3314+AK3314+#REF!+#REF!+#REF!+AF3314+AD3314+AC3314+AB3314+BL3314+AA3314+Z3314+Y3314+X3314+U3314+T3314+S3314+R3314+Q3314+P3314+O3314+N3314+M3314+L3314+K3314+J3314+I3314+H3314</f>
        <v>#REF!</v>
      </c>
    </row>
    <row r="3315" spans="1:70" hidden="1">
      <c r="A3315" s="6" t="s">
        <v>5329</v>
      </c>
      <c r="B3315" s="6" t="s">
        <v>5330</v>
      </c>
      <c r="C3315" s="6" t="s">
        <v>151</v>
      </c>
      <c r="D3315" s="6"/>
      <c r="E3315" s="6" t="s">
        <v>152</v>
      </c>
      <c r="F3315" s="6" t="s">
        <v>5174</v>
      </c>
      <c r="G3315" s="6"/>
      <c r="H3315" s="1"/>
      <c r="I3315" s="5"/>
      <c r="J3315" s="5"/>
      <c r="K3315" s="1"/>
      <c r="L3315" s="5"/>
      <c r="M3315" s="5"/>
      <c r="N3315" s="26"/>
      <c r="O3315" s="1"/>
      <c r="P3315" s="1"/>
      <c r="Q3315" s="1"/>
      <c r="R3315" s="1"/>
      <c r="S3315" s="1"/>
      <c r="T3315" s="1"/>
      <c r="U3315" s="1"/>
      <c r="V3315" s="5"/>
      <c r="W3315" s="5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37" t="e">
        <f>BQ3315+BP3315+BO3315+BN3315+BM3315+#REF!+#REF!+BG3315+BF3315+#REF!+BC3315+#REF!+#REF!+AY3315+#REF!+#REF!+#REF!+#REF!+AS3315+#REF!+#REF!+#REF!+#REF!+AM3315+AK3315+#REF!+#REF!+#REF!+AF3315+AD3315+AC3315+AB3315+BL3315+AA3315+Z3315+Y3315+X3315+U3315+T3315+S3315+R3315+Q3315+P3315+O3315+N3315+M3315+L3315+K3315+J3315+I3315+H3315</f>
        <v>#REF!</v>
      </c>
    </row>
    <row r="3316" spans="1:70" hidden="1">
      <c r="A3316" s="6" t="s">
        <v>5331</v>
      </c>
      <c r="B3316" s="6" t="s">
        <v>5332</v>
      </c>
      <c r="C3316" s="6" t="s">
        <v>151</v>
      </c>
      <c r="D3316" s="6"/>
      <c r="E3316" s="6" t="s">
        <v>152</v>
      </c>
      <c r="F3316" s="6" t="s">
        <v>5174</v>
      </c>
      <c r="G3316" s="6"/>
      <c r="H3316" s="1"/>
      <c r="I3316" s="5"/>
      <c r="J3316" s="5"/>
      <c r="K3316" s="1"/>
      <c r="L3316" s="5"/>
      <c r="M3316" s="5"/>
      <c r="N3316" s="26"/>
      <c r="O3316" s="1"/>
      <c r="P3316" s="1"/>
      <c r="Q3316" s="1"/>
      <c r="R3316" s="1"/>
      <c r="S3316" s="1"/>
      <c r="T3316" s="1"/>
      <c r="U3316" s="1"/>
      <c r="V3316" s="5"/>
      <c r="W3316" s="5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37" t="e">
        <f>BQ3316+BP3316+BO3316+BN3316+BM3316+#REF!+#REF!+BG3316+BF3316+#REF!+BC3316+#REF!+#REF!+AY3316+#REF!+#REF!+#REF!+#REF!+AS3316+#REF!+#REF!+#REF!+#REF!+AM3316+AK3316+#REF!+#REF!+#REF!+AF3316+AD3316+AC3316+AB3316+BL3316+AA3316+Z3316+Y3316+X3316+U3316+T3316+S3316+R3316+Q3316+P3316+O3316+N3316+M3316+L3316+K3316+J3316+I3316+H3316</f>
        <v>#REF!</v>
      </c>
    </row>
    <row r="3317" spans="1:70" hidden="1">
      <c r="A3317" s="6" t="s">
        <v>5333</v>
      </c>
      <c r="B3317" s="6" t="s">
        <v>5334</v>
      </c>
      <c r="C3317" s="6" t="s">
        <v>151</v>
      </c>
      <c r="D3317" s="6"/>
      <c r="E3317" s="6" t="s">
        <v>152</v>
      </c>
      <c r="F3317" s="6" t="s">
        <v>5174</v>
      </c>
      <c r="G3317" s="6"/>
      <c r="H3317" s="1"/>
      <c r="I3317" s="5"/>
      <c r="J3317" s="5"/>
      <c r="K3317" s="1"/>
      <c r="L3317" s="5"/>
      <c r="M3317" s="5"/>
      <c r="N3317" s="26"/>
      <c r="O3317" s="1"/>
      <c r="P3317" s="1"/>
      <c r="Q3317" s="1"/>
      <c r="R3317" s="1"/>
      <c r="S3317" s="1"/>
      <c r="T3317" s="1"/>
      <c r="U3317" s="1"/>
      <c r="V3317" s="5"/>
      <c r="W3317" s="5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37" t="e">
        <f>BQ3317+BP3317+BO3317+BN3317+BM3317+#REF!+#REF!+BG3317+BF3317+#REF!+BC3317+#REF!+#REF!+AY3317+#REF!+#REF!+#REF!+#REF!+AS3317+#REF!+#REF!+#REF!+#REF!+AM3317+AK3317+#REF!+#REF!+#REF!+AF3317+AD3317+AC3317+AB3317+BL3317+AA3317+Z3317+Y3317+X3317+U3317+T3317+S3317+R3317+Q3317+P3317+O3317+N3317+M3317+L3317+K3317+J3317+I3317+H3317</f>
        <v>#REF!</v>
      </c>
    </row>
    <row r="3318" spans="1:70" hidden="1">
      <c r="A3318" s="6" t="s">
        <v>5265</v>
      </c>
      <c r="B3318" s="6" t="s">
        <v>5266</v>
      </c>
      <c r="C3318" s="6" t="s">
        <v>7</v>
      </c>
      <c r="D3318" s="6" t="s">
        <v>67</v>
      </c>
      <c r="E3318" s="6" t="s">
        <v>67</v>
      </c>
      <c r="F3318" s="6" t="s">
        <v>5174</v>
      </c>
      <c r="G3318" s="6"/>
      <c r="H3318" s="1"/>
      <c r="I3318" s="5"/>
      <c r="J3318" s="5"/>
      <c r="K3318" s="1"/>
      <c r="L3318" s="5"/>
      <c r="M3318" s="5"/>
      <c r="N3318" s="26"/>
      <c r="O3318" s="1"/>
      <c r="P3318" s="1"/>
      <c r="Q3318" s="1"/>
      <c r="R3318" s="1"/>
      <c r="S3318" s="1"/>
      <c r="T3318" s="1"/>
      <c r="U3318" s="1"/>
      <c r="V3318" s="5"/>
      <c r="W3318" s="5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37" t="e">
        <f>BQ3318+BP3318+BO3318+BN3318+BM3318+#REF!+#REF!+BG3318+BF3318+#REF!+BC3318+#REF!+#REF!+AY3318+#REF!+#REF!+#REF!+#REF!+AS3318+#REF!+#REF!+#REF!+#REF!+AM3318+AK3318+#REF!+#REF!+#REF!+AF3318+AD3318+AC3318+AB3318+BL3318+AA3318+Z3318+Y3318+X3318+U3318+T3318+S3318+R3318+Q3318+P3318+O3318+N3318+M3318+L3318+K3318+J3318+I3318+H3318</f>
        <v>#REF!</v>
      </c>
    </row>
    <row r="3319" spans="1:70" hidden="1">
      <c r="A3319" s="6" t="s">
        <v>7360</v>
      </c>
      <c r="B3319" s="6" t="s">
        <v>8049</v>
      </c>
      <c r="C3319" s="6" t="s">
        <v>151</v>
      </c>
      <c r="D3319" s="6"/>
      <c r="E3319" s="6" t="s">
        <v>8202</v>
      </c>
      <c r="F3319" s="6" t="s">
        <v>5174</v>
      </c>
      <c r="G3319" s="6"/>
      <c r="H3319" s="1"/>
      <c r="I3319" s="5"/>
      <c r="J3319" s="5"/>
      <c r="K3319" s="1"/>
      <c r="L3319" s="5"/>
      <c r="M3319" s="5"/>
      <c r="N3319" s="26"/>
      <c r="O3319" s="1"/>
      <c r="P3319" s="1"/>
      <c r="Q3319" s="1"/>
      <c r="R3319" s="1"/>
      <c r="S3319" s="1"/>
      <c r="T3319" s="1"/>
      <c r="U3319" s="1"/>
      <c r="V3319" s="5"/>
      <c r="W3319" s="5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37" t="e">
        <f>BQ3319+BP3319+BO3319+BN3319+BM3319+#REF!+#REF!+BG3319+BF3319+#REF!+BC3319+#REF!+#REF!+AY3319+#REF!+#REF!+#REF!+#REF!+AS3319+#REF!+#REF!+#REF!+#REF!+AM3319+AK3319+#REF!+#REF!+#REF!+AF3319+AD3319+AC3319+AB3319+BL3319+AA3319+Z3319+Y3319+X3319+U3319+T3319+S3319+R3319+Q3319+P3319+O3319+N3319+M3319+L3319+K3319+J3319+I3319+H3319</f>
        <v>#REF!</v>
      </c>
    </row>
    <row r="3320" spans="1:70" hidden="1">
      <c r="A3320" s="6" t="s">
        <v>5335</v>
      </c>
      <c r="B3320" s="6" t="s">
        <v>5336</v>
      </c>
      <c r="C3320" s="6" t="s">
        <v>151</v>
      </c>
      <c r="D3320" s="6"/>
      <c r="E3320" s="6" t="s">
        <v>152</v>
      </c>
      <c r="F3320" s="6" t="s">
        <v>5174</v>
      </c>
      <c r="G3320" s="6"/>
      <c r="H3320" s="1"/>
      <c r="I3320" s="5"/>
      <c r="J3320" s="5"/>
      <c r="K3320" s="1"/>
      <c r="L3320" s="5"/>
      <c r="M3320" s="5"/>
      <c r="N3320" s="26"/>
      <c r="O3320" s="1"/>
      <c r="P3320" s="1"/>
      <c r="Q3320" s="1"/>
      <c r="R3320" s="1"/>
      <c r="S3320" s="1"/>
      <c r="T3320" s="1"/>
      <c r="U3320" s="1"/>
      <c r="V3320" s="5"/>
      <c r="W3320" s="5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37" t="e">
        <f>BQ3320+BP3320+BO3320+BN3320+BM3320+#REF!+#REF!+BG3320+BF3320+#REF!+BC3320+#REF!+#REF!+AY3320+#REF!+#REF!+#REF!+#REF!+AS3320+#REF!+#REF!+#REF!+#REF!+AM3320+AK3320+#REF!+#REF!+#REF!+AF3320+AD3320+AC3320+AB3320+BL3320+AA3320+Z3320+Y3320+X3320+U3320+T3320+S3320+R3320+Q3320+P3320+O3320+N3320+M3320+L3320+K3320+J3320+I3320+H3320</f>
        <v>#REF!</v>
      </c>
    </row>
    <row r="3321" spans="1:70" hidden="1">
      <c r="A3321" s="6" t="s">
        <v>5337</v>
      </c>
      <c r="B3321" s="6" t="s">
        <v>5338</v>
      </c>
      <c r="C3321" s="6" t="s">
        <v>151</v>
      </c>
      <c r="D3321" s="6"/>
      <c r="E3321" s="6" t="s">
        <v>152</v>
      </c>
      <c r="F3321" s="6" t="s">
        <v>5174</v>
      </c>
      <c r="G3321" s="6"/>
      <c r="H3321" s="1"/>
      <c r="I3321" s="5"/>
      <c r="J3321" s="5"/>
      <c r="K3321" s="1"/>
      <c r="L3321" s="5"/>
      <c r="M3321" s="5"/>
      <c r="N3321" s="26"/>
      <c r="O3321" s="1"/>
      <c r="P3321" s="1"/>
      <c r="Q3321" s="1"/>
      <c r="R3321" s="1"/>
      <c r="S3321" s="1"/>
      <c r="T3321" s="1"/>
      <c r="U3321" s="1"/>
      <c r="V3321" s="5"/>
      <c r="W3321" s="5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37" t="e">
        <f>BQ3321+BP3321+BO3321+BN3321+BM3321+#REF!+#REF!+BG3321+BF3321+#REF!+BC3321+#REF!+#REF!+AY3321+#REF!+#REF!+#REF!+#REF!+AS3321+#REF!+#REF!+#REF!+#REF!+AM3321+AK3321+#REF!+#REF!+#REF!+AF3321+AD3321+AC3321+AB3321+BL3321+AA3321+Z3321+Y3321+X3321+U3321+T3321+S3321+R3321+Q3321+P3321+O3321+N3321+M3321+L3321+K3321+J3321+I3321+H3321</f>
        <v>#REF!</v>
      </c>
    </row>
    <row r="3322" spans="1:70" hidden="1">
      <c r="A3322" s="6" t="s">
        <v>6989</v>
      </c>
      <c r="B3322" s="6" t="s">
        <v>6990</v>
      </c>
      <c r="C3322" s="6" t="s">
        <v>151</v>
      </c>
      <c r="D3322" s="6"/>
      <c r="E3322" s="6" t="s">
        <v>8186</v>
      </c>
      <c r="F3322" s="6" t="s">
        <v>5174</v>
      </c>
      <c r="G3322" s="6"/>
      <c r="H3322" s="1"/>
      <c r="I3322" s="5"/>
      <c r="J3322" s="5"/>
      <c r="K3322" s="1"/>
      <c r="L3322" s="5"/>
      <c r="M3322" s="5"/>
      <c r="N3322" s="26"/>
      <c r="O3322" s="1"/>
      <c r="P3322" s="1"/>
      <c r="Q3322" s="1"/>
      <c r="R3322" s="1"/>
      <c r="S3322" s="1"/>
      <c r="T3322" s="1"/>
      <c r="U3322" s="1"/>
      <c r="V3322" s="5"/>
      <c r="W3322" s="5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37" t="e">
        <f>BQ3322+BP3322+BO3322+BN3322+BM3322+#REF!+#REF!+BG3322+BF3322+#REF!+BC3322+#REF!+#REF!+AY3322+#REF!+#REF!+#REF!+#REF!+AS3322+#REF!+#REF!+#REF!+#REF!+AM3322+AK3322+#REF!+#REF!+#REF!+AF3322+AD3322+AC3322+AB3322+BL3322+AA3322+Z3322+Y3322+X3322+U3322+T3322+S3322+R3322+Q3322+P3322+O3322+N3322+M3322+L3322+K3322+J3322+I3322+H3322</f>
        <v>#REF!</v>
      </c>
    </row>
    <row r="3323" spans="1:70" hidden="1">
      <c r="A3323" s="7" t="s">
        <v>5339</v>
      </c>
      <c r="B3323" s="7" t="s">
        <v>5340</v>
      </c>
      <c r="C3323" s="7" t="s">
        <v>151</v>
      </c>
      <c r="D3323" s="7"/>
      <c r="E3323" s="7" t="s">
        <v>152</v>
      </c>
      <c r="F3323" s="7" t="s">
        <v>5174</v>
      </c>
      <c r="G3323" s="25"/>
      <c r="H3323" s="1"/>
      <c r="I3323" s="5"/>
      <c r="J3323" s="5"/>
      <c r="K3323" s="1"/>
      <c r="L3323" s="5"/>
      <c r="M3323" s="5"/>
      <c r="N3323" s="26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37">
        <f>BQ3323+BP3323+BO3323+BN3323+BM3323+BG3323+BF3323+BC3323+AY3323+AS3323+AM3323+AL3323+AK3323+AF3323+AE3323+AD3323+AC3323+AB3323+++BK3323+BL3323+AA3323+Z3323+Y3323+X3323+V3323+U3323+T3323+S3323+R3323+Q3323+P3323+O3323+N3323+M3323+L3323+K3323+J3323+I3323+H3323+G3323</f>
        <v>0</v>
      </c>
    </row>
    <row r="3324" spans="1:70" hidden="1">
      <c r="A3324" s="6" t="s">
        <v>6991</v>
      </c>
      <c r="B3324" s="6" t="s">
        <v>6992</v>
      </c>
      <c r="C3324" s="6" t="s">
        <v>151</v>
      </c>
      <c r="D3324" s="6"/>
      <c r="E3324" s="6" t="s">
        <v>8186</v>
      </c>
      <c r="F3324" s="6" t="s">
        <v>5174</v>
      </c>
      <c r="G3324" s="6"/>
      <c r="H3324" s="1"/>
      <c r="I3324" s="5"/>
      <c r="J3324" s="5"/>
      <c r="K3324" s="1"/>
      <c r="L3324" s="5"/>
      <c r="M3324" s="5"/>
      <c r="N3324" s="26"/>
      <c r="O3324" s="1"/>
      <c r="P3324" s="1"/>
      <c r="Q3324" s="1"/>
      <c r="R3324" s="1"/>
      <c r="S3324" s="1"/>
      <c r="T3324" s="1"/>
      <c r="U3324" s="1"/>
      <c r="V3324" s="5"/>
      <c r="W3324" s="5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37" t="e">
        <f>BQ3324+BP3324+BO3324+BN3324+BM3324+#REF!+#REF!+BG3324+BF3324+#REF!+BC3324+#REF!+#REF!+AY3324+#REF!+#REF!+#REF!+#REF!+AS3324+#REF!+#REF!+#REF!+#REF!+AM3324+AK3324+#REF!+#REF!+#REF!+AF3324+AD3324+AC3324+AB3324+BL3324+AA3324+Z3324+Y3324+X3324+U3324+T3324+S3324+R3324+Q3324+P3324+O3324+N3324+M3324+L3324+K3324+J3324+I3324+H3324</f>
        <v>#REF!</v>
      </c>
    </row>
    <row r="3325" spans="1:70">
      <c r="A3325" s="7" t="s">
        <v>5267</v>
      </c>
      <c r="B3325" s="7" t="s">
        <v>5268</v>
      </c>
      <c r="C3325" s="7" t="s">
        <v>7</v>
      </c>
      <c r="D3325" s="7" t="s">
        <v>8180</v>
      </c>
      <c r="E3325" s="7" t="s">
        <v>28</v>
      </c>
      <c r="F3325" s="7" t="s">
        <v>5174</v>
      </c>
      <c r="G3325" s="40"/>
      <c r="H3325" s="1"/>
      <c r="I3325" s="1"/>
      <c r="J3325" s="5"/>
      <c r="K3325" s="1"/>
      <c r="L3325" s="5"/>
      <c r="M3325" s="5"/>
      <c r="N3325" s="26"/>
      <c r="O3325" s="1"/>
      <c r="P3325" s="1"/>
      <c r="Q3325" s="1"/>
      <c r="R3325" s="1"/>
      <c r="S3325" s="1"/>
      <c r="T3325" s="1"/>
      <c r="U3325" s="1">
        <v>15000</v>
      </c>
      <c r="V3325" s="1"/>
      <c r="W3325" s="1">
        <f>1000*400.355153765437</f>
        <v>400355.15376543702</v>
      </c>
      <c r="X3325" s="1"/>
      <c r="Y3325" s="1"/>
      <c r="Z3325" s="1"/>
      <c r="AA3325" s="1"/>
      <c r="AB3325" s="1"/>
      <c r="AC3325" s="1"/>
      <c r="AD3325" s="1"/>
      <c r="AE3325" s="1"/>
      <c r="AF3325" s="1">
        <v>100000</v>
      </c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37">
        <f>BQ3325+BP3325+BO3325+BN3325+BM3325+BG3325+BF3325+BC3325+AY3325+AS3325+AM3325+AL3325+AK3325+AF3325+AE3325+AD3325+AC3325+AB3325+BK3325+BL3325+AA3325+Z3325+Y3325+X3325+V3325+U3325+T3325+S3325+R3325+Q3325+P3325+O3325+N3325+M3325+L3325+K3325+J3325+I3325+H3325+G3325+AX3325+W3325</f>
        <v>515355.15376543702</v>
      </c>
    </row>
    <row r="3326" spans="1:70" hidden="1">
      <c r="A3326" s="7" t="s">
        <v>7237</v>
      </c>
      <c r="B3326" s="7" t="s">
        <v>7438</v>
      </c>
      <c r="C3326" s="7" t="s">
        <v>7</v>
      </c>
      <c r="D3326" s="7" t="s">
        <v>8180</v>
      </c>
      <c r="E3326" s="7" t="s">
        <v>21</v>
      </c>
      <c r="F3326" s="7" t="s">
        <v>5174</v>
      </c>
      <c r="G3326" s="25"/>
      <c r="H3326" s="1"/>
      <c r="I3326" s="5"/>
      <c r="J3326" s="5"/>
      <c r="K3326" s="1"/>
      <c r="L3326" s="5"/>
      <c r="M3326" s="5"/>
      <c r="N3326" s="26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37">
        <f t="shared" ref="BR3326:BR3327" si="49">BQ3326+BP3326+BO3326+BN3326+BM3326+BG3326+BF3326+BC3326+AY3326+AS3326+AM3326+AL3326+AK3326+AF3326+AE3326+AD3326+AC3326+AB3326+++BK3326+BL3326+AA3326+Z3326+Y3326+X3326+V3326+U3326+T3326+S3326+R3326+Q3326+P3326+O3326+N3326+M3326+L3326+K3326+J3326+I3326+H3326+G3326</f>
        <v>0</v>
      </c>
    </row>
    <row r="3327" spans="1:70" hidden="1">
      <c r="A3327" s="7" t="s">
        <v>5269</v>
      </c>
      <c r="B3327" s="7" t="s">
        <v>5270</v>
      </c>
      <c r="C3327" s="7" t="s">
        <v>7</v>
      </c>
      <c r="D3327" s="7" t="s">
        <v>18</v>
      </c>
      <c r="E3327" s="7" t="s">
        <v>21</v>
      </c>
      <c r="F3327" s="7" t="s">
        <v>5174</v>
      </c>
      <c r="G3327" s="25"/>
      <c r="H3327" s="1"/>
      <c r="I3327" s="5"/>
      <c r="J3327" s="5"/>
      <c r="K3327" s="1"/>
      <c r="L3327" s="5"/>
      <c r="M3327" s="5"/>
      <c r="N3327" s="26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37">
        <f t="shared" si="49"/>
        <v>0</v>
      </c>
    </row>
    <row r="3328" spans="1:70" hidden="1">
      <c r="A3328" s="6" t="s">
        <v>5271</v>
      </c>
      <c r="B3328" s="6" t="s">
        <v>5272</v>
      </c>
      <c r="C3328" s="6" t="s">
        <v>7</v>
      </c>
      <c r="D3328" s="6" t="s">
        <v>8180</v>
      </c>
      <c r="E3328" s="6" t="s">
        <v>21</v>
      </c>
      <c r="F3328" s="6" t="s">
        <v>5174</v>
      </c>
      <c r="G3328" s="6"/>
      <c r="H3328" s="1"/>
      <c r="I3328" s="5"/>
      <c r="J3328" s="5"/>
      <c r="K3328" s="1"/>
      <c r="L3328" s="5"/>
      <c r="M3328" s="5"/>
      <c r="N3328" s="26"/>
      <c r="O3328" s="1"/>
      <c r="P3328" s="1"/>
      <c r="Q3328" s="1"/>
      <c r="R3328" s="1"/>
      <c r="S3328" s="1"/>
      <c r="T3328" s="1"/>
      <c r="U3328" s="1"/>
      <c r="V3328" s="5"/>
      <c r="W3328" s="5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37" t="e">
        <f>BQ3328+BP3328+BO3328+BN3328+BM3328+#REF!+#REF!+BG3328+BF3328+#REF!+BC3328+#REF!+#REF!+AY3328+#REF!+#REF!+#REF!+#REF!+AS3328+#REF!+#REF!+#REF!+#REF!+AM3328+AK3328+#REF!+#REF!+#REF!+AF3328+AD3328+AC3328+AB3328+BL3328+AA3328+Z3328+Y3328+X3328+U3328+T3328+S3328+R3328+Q3328+P3328+O3328+N3328+M3328+L3328+K3328+J3328+I3328+H3328</f>
        <v>#REF!</v>
      </c>
    </row>
    <row r="3329" spans="1:70" hidden="1">
      <c r="A3329" s="6" t="s">
        <v>5341</v>
      </c>
      <c r="B3329" s="6" t="s">
        <v>5342</v>
      </c>
      <c r="C3329" s="6" t="s">
        <v>151</v>
      </c>
      <c r="D3329" s="6"/>
      <c r="E3329" s="6" t="s">
        <v>152</v>
      </c>
      <c r="F3329" s="6" t="s">
        <v>5174</v>
      </c>
      <c r="G3329" s="6"/>
      <c r="H3329" s="1"/>
      <c r="I3329" s="5"/>
      <c r="J3329" s="5"/>
      <c r="K3329" s="1"/>
      <c r="L3329" s="5"/>
      <c r="M3329" s="5"/>
      <c r="N3329" s="26"/>
      <c r="O3329" s="1"/>
      <c r="P3329" s="1"/>
      <c r="Q3329" s="1"/>
      <c r="R3329" s="1"/>
      <c r="S3329" s="1"/>
      <c r="T3329" s="1"/>
      <c r="U3329" s="1"/>
      <c r="V3329" s="5"/>
      <c r="W3329" s="5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37" t="e">
        <f>BQ3329+BP3329+BO3329+BN3329+BM3329+#REF!+#REF!+BG3329+BF3329+#REF!+BC3329+#REF!+#REF!+AY3329+#REF!+#REF!+#REF!+#REF!+AS3329+#REF!+#REF!+#REF!+#REF!+AM3329+AK3329+#REF!+#REF!+#REF!+AF3329+AD3329+AC3329+AB3329+BL3329+AA3329+Z3329+Y3329+X3329+U3329+T3329+S3329+R3329+Q3329+P3329+O3329+N3329+M3329+L3329+K3329+J3329+I3329+H3329</f>
        <v>#REF!</v>
      </c>
    </row>
    <row r="3330" spans="1:70" hidden="1">
      <c r="A3330" s="6" t="s">
        <v>5273</v>
      </c>
      <c r="B3330" s="6" t="s">
        <v>5274</v>
      </c>
      <c r="C3330" s="6" t="s">
        <v>7</v>
      </c>
      <c r="D3330" s="6" t="s">
        <v>18</v>
      </c>
      <c r="E3330" s="6" t="s">
        <v>13</v>
      </c>
      <c r="F3330" s="6" t="s">
        <v>5174</v>
      </c>
      <c r="G3330" s="6"/>
      <c r="H3330" s="1"/>
      <c r="I3330" s="5"/>
      <c r="J3330" s="5"/>
      <c r="K3330" s="1"/>
      <c r="L3330" s="5"/>
      <c r="M3330" s="5"/>
      <c r="N3330" s="26"/>
      <c r="O3330" s="1"/>
      <c r="P3330" s="1"/>
      <c r="Q3330" s="1"/>
      <c r="R3330" s="1"/>
      <c r="S3330" s="1"/>
      <c r="T3330" s="1"/>
      <c r="U3330" s="1"/>
      <c r="V3330" s="5"/>
      <c r="W3330" s="5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37" t="e">
        <f>BQ3330+BP3330+BO3330+BN3330+BM3330+#REF!+#REF!+BG3330+BF3330+#REF!+BC3330+#REF!+#REF!+AY3330+#REF!+#REF!+#REF!+#REF!+AS3330+#REF!+#REF!+#REF!+#REF!+AM3330+AK3330+#REF!+#REF!+#REF!+AF3330+AD3330+AC3330+AB3330+BL3330+AA3330+Z3330+Y3330+X3330+U3330+T3330+S3330+R3330+Q3330+P3330+O3330+N3330+M3330+L3330+K3330+J3330+I3330+H3330</f>
        <v>#REF!</v>
      </c>
    </row>
    <row r="3331" spans="1:70" hidden="1">
      <c r="A3331" s="6" t="s">
        <v>5343</v>
      </c>
      <c r="B3331" s="6" t="s">
        <v>5344</v>
      </c>
      <c r="C3331" s="6" t="s">
        <v>151</v>
      </c>
      <c r="D3331" s="6"/>
      <c r="E3331" s="6" t="s">
        <v>152</v>
      </c>
      <c r="F3331" s="6" t="s">
        <v>5174</v>
      </c>
      <c r="G3331" s="6"/>
      <c r="H3331" s="1"/>
      <c r="I3331" s="5"/>
      <c r="J3331" s="5"/>
      <c r="K3331" s="1"/>
      <c r="L3331" s="5"/>
      <c r="M3331" s="5"/>
      <c r="N3331" s="26"/>
      <c r="O3331" s="1"/>
      <c r="P3331" s="1"/>
      <c r="Q3331" s="1"/>
      <c r="R3331" s="1"/>
      <c r="S3331" s="1"/>
      <c r="T3331" s="1"/>
      <c r="U3331" s="1"/>
      <c r="V3331" s="5"/>
      <c r="W3331" s="5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37" t="e">
        <f>BQ3331+BP3331+BO3331+BN3331+BM3331+#REF!+#REF!+BG3331+BF3331+#REF!+BC3331+#REF!+#REF!+AY3331+#REF!+#REF!+#REF!+#REF!+AS3331+#REF!+#REF!+#REF!+#REF!+AM3331+AK3331+#REF!+#REF!+#REF!+AF3331+AD3331+AC3331+AB3331+BL3331+AA3331+Z3331+Y3331+X3331+U3331+T3331+S3331+R3331+Q3331+P3331+O3331+N3331+M3331+L3331+K3331+J3331+I3331+H3331</f>
        <v>#REF!</v>
      </c>
    </row>
    <row r="3332" spans="1:70" hidden="1">
      <c r="A3332" s="6" t="s">
        <v>5345</v>
      </c>
      <c r="B3332" s="6" t="s">
        <v>5290</v>
      </c>
      <c r="C3332" s="6" t="s">
        <v>151</v>
      </c>
      <c r="D3332" s="6"/>
      <c r="E3332" s="6" t="s">
        <v>152</v>
      </c>
      <c r="F3332" s="6" t="s">
        <v>5174</v>
      </c>
      <c r="G3332" s="6"/>
      <c r="H3332" s="1"/>
      <c r="I3332" s="1"/>
      <c r="J3332" s="5"/>
      <c r="K3332" s="1"/>
      <c r="L3332" s="5"/>
      <c r="M3332" s="5"/>
      <c r="N3332" s="26"/>
      <c r="O3332" s="1"/>
      <c r="P3332" s="1"/>
      <c r="Q3332" s="1"/>
      <c r="R3332" s="1"/>
      <c r="S3332" s="1"/>
      <c r="T3332" s="1"/>
      <c r="U3332" s="1"/>
      <c r="V3332" s="5"/>
      <c r="W3332" s="5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37" t="e">
        <f>BQ3332+BP3332+BO3332+BN3332+BM3332+#REF!+#REF!+BG3332+BF3332+#REF!+BC3332+#REF!+#REF!+AY3332+#REF!+#REF!+#REF!+#REF!+AS3332+#REF!+#REF!+#REF!+#REF!+AM3332+AK3332+#REF!+#REF!+#REF!+AF3332+AD3332+AC3332+AB3332+BL3332+AA3332+Z3332+Y3332+X3332+U3332+T3332+S3332+R3332+Q3332+P3332+O3332+N3332+M3332+L3332+K3332+J3332+I3332+H3332</f>
        <v>#REF!</v>
      </c>
    </row>
    <row r="3333" spans="1:70" hidden="1">
      <c r="A3333" s="6" t="s">
        <v>5275</v>
      </c>
      <c r="B3333" s="6" t="s">
        <v>5276</v>
      </c>
      <c r="C3333" s="6" t="s">
        <v>7</v>
      </c>
      <c r="D3333" s="6" t="s">
        <v>67</v>
      </c>
      <c r="E3333" s="6" t="s">
        <v>67</v>
      </c>
      <c r="F3333" s="6" t="s">
        <v>5174</v>
      </c>
      <c r="G3333" s="6"/>
      <c r="H3333" s="1"/>
      <c r="I3333" s="5"/>
      <c r="J3333" s="5"/>
      <c r="K3333" s="1"/>
      <c r="L3333" s="5"/>
      <c r="M3333" s="5"/>
      <c r="N3333" s="26"/>
      <c r="O3333" s="1"/>
      <c r="P3333" s="1"/>
      <c r="Q3333" s="1"/>
      <c r="R3333" s="1"/>
      <c r="S3333" s="1"/>
      <c r="T3333" s="1"/>
      <c r="U3333" s="1"/>
      <c r="V3333" s="5"/>
      <c r="W3333" s="5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37" t="e">
        <f>BQ3333+BP3333+BO3333+BN3333+BM3333+#REF!+#REF!+BG3333+BF3333+#REF!+BC3333+#REF!+#REF!+AY3333+#REF!+#REF!+#REF!+#REF!+AS3333+#REF!+#REF!+#REF!+#REF!+AM3333+AK3333+#REF!+#REF!+#REF!+AF3333+AD3333+AC3333+AB3333+BL3333+AA3333+Z3333+Y3333+X3333+U3333+T3333+S3333+R3333+Q3333+P3333+O3333+N3333+M3333+L3333+K3333+J3333+I3333+H3333</f>
        <v>#REF!</v>
      </c>
    </row>
    <row r="3334" spans="1:70" hidden="1">
      <c r="A3334" s="6" t="s">
        <v>5277</v>
      </c>
      <c r="B3334" s="6" t="s">
        <v>5278</v>
      </c>
      <c r="C3334" s="6" t="s">
        <v>7</v>
      </c>
      <c r="D3334" s="6" t="s">
        <v>67</v>
      </c>
      <c r="E3334" s="6" t="s">
        <v>67</v>
      </c>
      <c r="F3334" s="6" t="s">
        <v>5174</v>
      </c>
      <c r="G3334" s="6"/>
      <c r="H3334" s="1"/>
      <c r="I3334" s="5"/>
      <c r="J3334" s="5"/>
      <c r="K3334" s="1"/>
      <c r="L3334" s="5"/>
      <c r="M3334" s="5"/>
      <c r="N3334" s="26"/>
      <c r="O3334" s="1"/>
      <c r="P3334" s="1"/>
      <c r="Q3334" s="1"/>
      <c r="R3334" s="1"/>
      <c r="S3334" s="1"/>
      <c r="T3334" s="1"/>
      <c r="U3334" s="1"/>
      <c r="V3334" s="5"/>
      <c r="W3334" s="5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37" t="e">
        <f>BQ3334+BP3334+BO3334+BN3334+BM3334+#REF!+#REF!+BG3334+BF3334+#REF!+BC3334+#REF!+#REF!+AY3334+#REF!+#REF!+#REF!+#REF!+AS3334+#REF!+#REF!+#REF!+#REF!+AM3334+AK3334+#REF!+#REF!+#REF!+AF3334+AD3334+AC3334+AB3334+BL3334+AA3334+Z3334+Y3334+X3334+U3334+T3334+S3334+R3334+Q3334+P3334+O3334+N3334+M3334+L3334+K3334+J3334+I3334+H3334</f>
        <v>#REF!</v>
      </c>
    </row>
    <row r="3335" spans="1:70" hidden="1">
      <c r="A3335" s="6" t="s">
        <v>5279</v>
      </c>
      <c r="B3335" s="6" t="s">
        <v>5280</v>
      </c>
      <c r="C3335" s="6" t="s">
        <v>7</v>
      </c>
      <c r="D3335" s="6" t="s">
        <v>67</v>
      </c>
      <c r="E3335" s="6" t="s">
        <v>67</v>
      </c>
      <c r="F3335" s="6" t="s">
        <v>5174</v>
      </c>
      <c r="G3335" s="6"/>
      <c r="H3335" s="1"/>
      <c r="I3335" s="5"/>
      <c r="J3335" s="5"/>
      <c r="K3335" s="1"/>
      <c r="L3335" s="5"/>
      <c r="M3335" s="5"/>
      <c r="N3335" s="26"/>
      <c r="O3335" s="1"/>
      <c r="P3335" s="1"/>
      <c r="Q3335" s="1"/>
      <c r="R3335" s="1"/>
      <c r="S3335" s="1"/>
      <c r="T3335" s="1"/>
      <c r="U3335" s="1"/>
      <c r="V3335" s="5"/>
      <c r="W3335" s="5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37" t="e">
        <f>BQ3335+BP3335+BO3335+BN3335+BM3335+#REF!+#REF!+BG3335+BF3335+#REF!+BC3335+#REF!+#REF!+AY3335+#REF!+#REF!+#REF!+#REF!+AS3335+#REF!+#REF!+#REF!+#REF!+AM3335+AK3335+#REF!+#REF!+#REF!+AF3335+AD3335+AC3335+AB3335+BL3335+AA3335+Z3335+Y3335+X3335+U3335+T3335+S3335+R3335+Q3335+P3335+O3335+N3335+M3335+L3335+K3335+J3335+I3335+H3335</f>
        <v>#REF!</v>
      </c>
    </row>
    <row r="3336" spans="1:70" hidden="1">
      <c r="A3336" s="6" t="s">
        <v>5281</v>
      </c>
      <c r="B3336" s="6" t="s">
        <v>5282</v>
      </c>
      <c r="C3336" s="6" t="s">
        <v>7</v>
      </c>
      <c r="D3336" s="6" t="s">
        <v>67</v>
      </c>
      <c r="E3336" s="6" t="s">
        <v>67</v>
      </c>
      <c r="F3336" s="6" t="s">
        <v>5174</v>
      </c>
      <c r="G3336" s="6"/>
      <c r="H3336" s="1"/>
      <c r="I3336" s="5"/>
      <c r="J3336" s="5"/>
      <c r="K3336" s="1"/>
      <c r="L3336" s="5"/>
      <c r="M3336" s="5"/>
      <c r="N3336" s="26"/>
      <c r="O3336" s="1"/>
      <c r="P3336" s="1"/>
      <c r="Q3336" s="1"/>
      <c r="R3336" s="1"/>
      <c r="S3336" s="1"/>
      <c r="T3336" s="1"/>
      <c r="U3336" s="1"/>
      <c r="V3336" s="5"/>
      <c r="W3336" s="5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37" t="e">
        <f>BQ3336+BP3336+BO3336+BN3336+BM3336+#REF!+#REF!+BG3336+BF3336+#REF!+BC3336+#REF!+#REF!+AY3336+#REF!+#REF!+#REF!+#REF!+AS3336+#REF!+#REF!+#REF!+#REF!+AM3336+AK3336+#REF!+#REF!+#REF!+AF3336+AD3336+AC3336+AB3336+BL3336+AA3336+Z3336+Y3336+X3336+U3336+T3336+S3336+R3336+Q3336+P3336+O3336+N3336+M3336+L3336+K3336+J3336+I3336+H3336</f>
        <v>#REF!</v>
      </c>
    </row>
    <row r="3337" spans="1:70" hidden="1">
      <c r="A3337" s="6" t="s">
        <v>6993</v>
      </c>
      <c r="B3337" s="6" t="s">
        <v>8050</v>
      </c>
      <c r="C3337" s="6" t="s">
        <v>151</v>
      </c>
      <c r="D3337" s="6"/>
      <c r="E3337" s="6" t="s">
        <v>8186</v>
      </c>
      <c r="F3337" s="6" t="s">
        <v>5174</v>
      </c>
      <c r="G3337" s="6"/>
      <c r="H3337" s="1"/>
      <c r="I3337" s="5"/>
      <c r="J3337" s="5"/>
      <c r="K3337" s="1"/>
      <c r="L3337" s="5"/>
      <c r="M3337" s="5"/>
      <c r="N3337" s="26"/>
      <c r="O3337" s="1"/>
      <c r="P3337" s="1"/>
      <c r="Q3337" s="1"/>
      <c r="R3337" s="1"/>
      <c r="S3337" s="1"/>
      <c r="T3337" s="1"/>
      <c r="U3337" s="1"/>
      <c r="V3337" s="5"/>
      <c r="W3337" s="5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37" t="e">
        <f>BQ3337+BP3337+BO3337+BN3337+BM3337+#REF!+#REF!+BG3337+BF3337+#REF!+BC3337+#REF!+#REF!+AY3337+#REF!+#REF!+#REF!+#REF!+AS3337+#REF!+#REF!+#REF!+#REF!+AM3337+AK3337+#REF!+#REF!+#REF!+AF3337+AD3337+AC3337+AB3337+BL3337+AA3337+Z3337+Y3337+X3337+U3337+T3337+S3337+R3337+Q3337+P3337+O3337+N3337+M3337+L3337+K3337+J3337+I3337+H3337</f>
        <v>#REF!</v>
      </c>
    </row>
    <row r="3338" spans="1:70" hidden="1">
      <c r="A3338" s="6" t="s">
        <v>6994</v>
      </c>
      <c r="B3338" s="6" t="s">
        <v>8051</v>
      </c>
      <c r="C3338" s="6" t="s">
        <v>151</v>
      </c>
      <c r="D3338" s="6"/>
      <c r="E3338" s="6" t="s">
        <v>8186</v>
      </c>
      <c r="F3338" s="6" t="s">
        <v>5174</v>
      </c>
      <c r="G3338" s="6"/>
      <c r="H3338" s="1"/>
      <c r="I3338" s="5"/>
      <c r="J3338" s="5"/>
      <c r="K3338" s="1"/>
      <c r="L3338" s="5"/>
      <c r="M3338" s="5"/>
      <c r="N3338" s="26"/>
      <c r="O3338" s="1"/>
      <c r="P3338" s="1"/>
      <c r="Q3338" s="1"/>
      <c r="R3338" s="1"/>
      <c r="S3338" s="1"/>
      <c r="T3338" s="1"/>
      <c r="U3338" s="1"/>
      <c r="V3338" s="5"/>
      <c r="W3338" s="5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37" t="e">
        <f>BQ3338+BP3338+BO3338+BN3338+BM3338+#REF!+#REF!+BG3338+BF3338+#REF!+BC3338+#REF!+#REF!+AY3338+#REF!+#REF!+#REF!+#REF!+AS3338+#REF!+#REF!+#REF!+#REF!+AM3338+AK3338+#REF!+#REF!+#REF!+AF3338+AD3338+AC3338+AB3338+BL3338+AA3338+Z3338+Y3338+X3338+U3338+T3338+S3338+R3338+Q3338+P3338+O3338+N3338+M3338+L3338+K3338+J3338+I3338+H3338</f>
        <v>#REF!</v>
      </c>
    </row>
    <row r="3339" spans="1:70" hidden="1">
      <c r="A3339" s="6" t="s">
        <v>5283</v>
      </c>
      <c r="B3339" s="6" t="s">
        <v>5284</v>
      </c>
      <c r="C3339" s="6" t="s">
        <v>7</v>
      </c>
      <c r="D3339" s="6" t="s">
        <v>18</v>
      </c>
      <c r="E3339" s="6" t="s">
        <v>13</v>
      </c>
      <c r="F3339" s="6" t="s">
        <v>5174</v>
      </c>
      <c r="G3339" s="6"/>
      <c r="H3339" s="1"/>
      <c r="I3339" s="5"/>
      <c r="J3339" s="5"/>
      <c r="K3339" s="1"/>
      <c r="L3339" s="5"/>
      <c r="M3339" s="5"/>
      <c r="N3339" s="26"/>
      <c r="O3339" s="1"/>
      <c r="P3339" s="1"/>
      <c r="Q3339" s="1"/>
      <c r="R3339" s="1"/>
      <c r="S3339" s="1"/>
      <c r="T3339" s="1"/>
      <c r="U3339" s="1"/>
      <c r="V3339" s="5"/>
      <c r="W3339" s="5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37" t="e">
        <f>BQ3339+BP3339+BO3339+BN3339+BM3339+#REF!+#REF!+BG3339+BF3339+#REF!+BC3339+#REF!+#REF!+AY3339+#REF!+#REF!+#REF!+#REF!+AS3339+#REF!+#REF!+#REF!+#REF!+AM3339+AK3339+#REF!+#REF!+#REF!+AF3339+AD3339+AC3339+AB3339+BL3339+AA3339+Z3339+Y3339+X3339+U3339+T3339+S3339+R3339+Q3339+P3339+O3339+N3339+M3339+L3339+K3339+J3339+I3339+H3339</f>
        <v>#REF!</v>
      </c>
    </row>
    <row r="3340" spans="1:70" hidden="1">
      <c r="A3340" s="6" t="s">
        <v>5346</v>
      </c>
      <c r="B3340" s="6" t="s">
        <v>5347</v>
      </c>
      <c r="C3340" s="6" t="s">
        <v>7</v>
      </c>
      <c r="D3340" s="6" t="s">
        <v>67</v>
      </c>
      <c r="E3340" s="6" t="s">
        <v>67</v>
      </c>
      <c r="F3340" s="6" t="s">
        <v>8214</v>
      </c>
      <c r="G3340" s="6"/>
      <c r="H3340" s="1"/>
      <c r="I3340" s="5"/>
      <c r="J3340" s="5"/>
      <c r="K3340" s="1"/>
      <c r="L3340" s="5"/>
      <c r="M3340" s="5"/>
      <c r="N3340" s="26"/>
      <c r="O3340" s="1"/>
      <c r="P3340" s="1"/>
      <c r="Q3340" s="1"/>
      <c r="R3340" s="1"/>
      <c r="S3340" s="1"/>
      <c r="T3340" s="1"/>
      <c r="U3340" s="1"/>
      <c r="V3340" s="5"/>
      <c r="W3340" s="5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37" t="e">
        <f>BQ3340+BP3340+BO3340+BN3340+BM3340+#REF!+#REF!+BG3340+BF3340+#REF!+BC3340+#REF!+#REF!+AY3340+#REF!+#REF!+#REF!+#REF!+AS3340+#REF!+#REF!+#REF!+#REF!+AM3340+AK3340+#REF!+#REF!+#REF!+AF3340+AD3340+AC3340+AB3340+BL3340+AA3340+Z3340+Y3340+X3340+U3340+T3340+S3340+R3340+Q3340+P3340+O3340+N3340+M3340+L3340+K3340+J3340+I3340+H3340</f>
        <v>#REF!</v>
      </c>
    </row>
    <row r="3341" spans="1:70" hidden="1">
      <c r="A3341" s="6" t="s">
        <v>5633</v>
      </c>
      <c r="B3341" s="6" t="s">
        <v>5634</v>
      </c>
      <c r="C3341" s="6" t="s">
        <v>151</v>
      </c>
      <c r="D3341" s="6"/>
      <c r="E3341" s="6" t="s">
        <v>152</v>
      </c>
      <c r="F3341" s="6" t="s">
        <v>8214</v>
      </c>
      <c r="G3341" s="6"/>
      <c r="H3341" s="1"/>
      <c r="I3341" s="5"/>
      <c r="J3341" s="5"/>
      <c r="K3341" s="1"/>
      <c r="L3341" s="5"/>
      <c r="M3341" s="5"/>
      <c r="N3341" s="26"/>
      <c r="O3341" s="1"/>
      <c r="P3341" s="1"/>
      <c r="Q3341" s="1"/>
      <c r="R3341" s="1"/>
      <c r="S3341" s="1"/>
      <c r="T3341" s="1"/>
      <c r="U3341" s="1"/>
      <c r="V3341" s="5"/>
      <c r="W3341" s="5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37" t="e">
        <f>BQ3341+BP3341+BO3341+BN3341+BM3341+#REF!+#REF!+BG3341+BF3341+#REF!+BC3341+#REF!+#REF!+AY3341+#REF!+#REF!+#REF!+#REF!+AS3341+#REF!+#REF!+#REF!+#REF!+AM3341+AK3341+#REF!+#REF!+#REF!+AF3341+AD3341+AC3341+AB3341+BL3341+AA3341+Z3341+Y3341+X3341+U3341+T3341+S3341+R3341+Q3341+P3341+O3341+N3341+M3341+L3341+K3341+J3341+I3341+H3341</f>
        <v>#REF!</v>
      </c>
    </row>
    <row r="3342" spans="1:70" hidden="1">
      <c r="A3342" s="6" t="s">
        <v>5348</v>
      </c>
      <c r="B3342" s="6" t="s">
        <v>5349</v>
      </c>
      <c r="C3342" s="6" t="s">
        <v>7</v>
      </c>
      <c r="D3342" s="6" t="s">
        <v>8180</v>
      </c>
      <c r="E3342" s="6" t="s">
        <v>21</v>
      </c>
      <c r="F3342" s="6" t="s">
        <v>8214</v>
      </c>
      <c r="G3342" s="6"/>
      <c r="H3342" s="1"/>
      <c r="I3342" s="5"/>
      <c r="J3342" s="5"/>
      <c r="K3342" s="1"/>
      <c r="L3342" s="5"/>
      <c r="M3342" s="5"/>
      <c r="N3342" s="26"/>
      <c r="O3342" s="1"/>
      <c r="P3342" s="1"/>
      <c r="Q3342" s="1"/>
      <c r="R3342" s="1"/>
      <c r="S3342" s="1"/>
      <c r="T3342" s="1"/>
      <c r="U3342" s="1"/>
      <c r="V3342" s="5"/>
      <c r="W3342" s="5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37" t="e">
        <f>BQ3342+BP3342+BO3342+BN3342+BM3342+#REF!+#REF!+BG3342+BF3342+#REF!+BC3342+#REF!+#REF!+AY3342+#REF!+#REF!+#REF!+#REF!+AS3342+#REF!+#REF!+#REF!+#REF!+AM3342+AK3342+#REF!+#REF!+#REF!+AF3342+AD3342+AC3342+AB3342+BL3342+AA3342+Z3342+Y3342+X3342+U3342+T3342+S3342+R3342+Q3342+P3342+O3342+N3342+M3342+L3342+K3342+J3342+I3342+H3342</f>
        <v>#REF!</v>
      </c>
    </row>
    <row r="3343" spans="1:70" hidden="1">
      <c r="A3343" s="6" t="s">
        <v>5350</v>
      </c>
      <c r="B3343" s="6" t="s">
        <v>5351</v>
      </c>
      <c r="C3343" s="6" t="s">
        <v>7</v>
      </c>
      <c r="D3343" s="6" t="s">
        <v>18</v>
      </c>
      <c r="E3343" s="6" t="s">
        <v>31</v>
      </c>
      <c r="F3343" s="6" t="s">
        <v>8214</v>
      </c>
      <c r="G3343" s="6"/>
      <c r="H3343" s="1"/>
      <c r="I3343" s="5"/>
      <c r="J3343" s="5"/>
      <c r="K3343" s="1"/>
      <c r="L3343" s="5"/>
      <c r="M3343" s="5"/>
      <c r="N3343" s="26"/>
      <c r="O3343" s="1"/>
      <c r="P3343" s="1"/>
      <c r="Q3343" s="1"/>
      <c r="R3343" s="1"/>
      <c r="S3343" s="1"/>
      <c r="T3343" s="1"/>
      <c r="U3343" s="1"/>
      <c r="V3343" s="5"/>
      <c r="W3343" s="5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37" t="e">
        <f>BQ3343+BP3343+BO3343+BN3343+BM3343+#REF!+#REF!+BG3343+BF3343+#REF!+BC3343+#REF!+#REF!+AY3343+#REF!+#REF!+#REF!+#REF!+AS3343+#REF!+#REF!+#REF!+#REF!+AM3343+AK3343+#REF!+#REF!+#REF!+AF3343+AD3343+AC3343+AB3343+BL3343+AA3343+Z3343+Y3343+X3343+U3343+T3343+S3343+R3343+Q3343+P3343+O3343+N3343+M3343+L3343+K3343+J3343+I3343+H3343</f>
        <v>#REF!</v>
      </c>
    </row>
    <row r="3344" spans="1:70" hidden="1">
      <c r="A3344" s="6" t="s">
        <v>5352</v>
      </c>
      <c r="B3344" s="6" t="s">
        <v>5353</v>
      </c>
      <c r="C3344" s="6" t="s">
        <v>7</v>
      </c>
      <c r="D3344" s="6" t="s">
        <v>18</v>
      </c>
      <c r="E3344" s="6" t="s">
        <v>31</v>
      </c>
      <c r="F3344" s="6" t="s">
        <v>8214</v>
      </c>
      <c r="G3344" s="6"/>
      <c r="H3344" s="1"/>
      <c r="I3344" s="5"/>
      <c r="J3344" s="5"/>
      <c r="K3344" s="1"/>
      <c r="L3344" s="5"/>
      <c r="M3344" s="5"/>
      <c r="N3344" s="26"/>
      <c r="O3344" s="1"/>
      <c r="P3344" s="1"/>
      <c r="Q3344" s="1"/>
      <c r="R3344" s="1"/>
      <c r="S3344" s="1"/>
      <c r="T3344" s="1"/>
      <c r="U3344" s="1"/>
      <c r="V3344" s="5"/>
      <c r="W3344" s="5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37" t="e">
        <f>BQ3344+BP3344+BO3344+BN3344+BM3344+#REF!+#REF!+BG3344+BF3344+#REF!+BC3344+#REF!+#REF!+AY3344+#REF!+#REF!+#REF!+#REF!+AS3344+#REF!+#REF!+#REF!+#REF!+AM3344+AK3344+#REF!+#REF!+#REF!+AF3344+AD3344+AC3344+AB3344+BL3344+AA3344+Z3344+Y3344+X3344+U3344+T3344+S3344+R3344+Q3344+P3344+O3344+N3344+M3344+L3344+K3344+J3344+I3344+H3344</f>
        <v>#REF!</v>
      </c>
    </row>
    <row r="3345" spans="1:70" hidden="1">
      <c r="A3345" s="6" t="s">
        <v>5354</v>
      </c>
      <c r="B3345" s="6" t="s">
        <v>5355</v>
      </c>
      <c r="C3345" s="6" t="s">
        <v>7</v>
      </c>
      <c r="D3345" s="6" t="s">
        <v>18</v>
      </c>
      <c r="E3345" s="6" t="s">
        <v>31</v>
      </c>
      <c r="F3345" s="6" t="s">
        <v>8214</v>
      </c>
      <c r="G3345" s="6"/>
      <c r="H3345" s="1"/>
      <c r="I3345" s="1"/>
      <c r="J3345" s="5"/>
      <c r="K3345" s="1"/>
      <c r="L3345" s="5"/>
      <c r="M3345" s="5"/>
      <c r="N3345" s="26"/>
      <c r="O3345" s="1"/>
      <c r="P3345" s="1"/>
      <c r="Q3345" s="1"/>
      <c r="R3345" s="1"/>
      <c r="S3345" s="1"/>
      <c r="T3345" s="1"/>
      <c r="U3345" s="1"/>
      <c r="V3345" s="5"/>
      <c r="W3345" s="5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37" t="e">
        <f>BQ3345+BP3345+BO3345+BN3345+BM3345+#REF!+#REF!+BG3345+BF3345+#REF!+BC3345+#REF!+#REF!+AY3345+#REF!+#REF!+#REF!+#REF!+AS3345+#REF!+#REF!+#REF!+#REF!+AM3345+AK3345+#REF!+#REF!+#REF!+AF3345+AD3345+AC3345+AB3345+BL3345+AA3345+Z3345+Y3345+X3345+U3345+T3345+S3345+R3345+Q3345+P3345+O3345+N3345+M3345+L3345+K3345+J3345+I3345+H3345</f>
        <v>#REF!</v>
      </c>
    </row>
    <row r="3346" spans="1:70" hidden="1">
      <c r="A3346" s="6" t="s">
        <v>5356</v>
      </c>
      <c r="B3346" s="6" t="s">
        <v>5357</v>
      </c>
      <c r="C3346" s="6" t="s">
        <v>7</v>
      </c>
      <c r="D3346" s="6" t="s">
        <v>18</v>
      </c>
      <c r="E3346" s="6" t="s">
        <v>31</v>
      </c>
      <c r="F3346" s="6" t="s">
        <v>8214</v>
      </c>
      <c r="G3346" s="6"/>
      <c r="H3346" s="1"/>
      <c r="I3346" s="5"/>
      <c r="J3346" s="1"/>
      <c r="K3346" s="1"/>
      <c r="L3346" s="5"/>
      <c r="M3346" s="5"/>
      <c r="N3346" s="26"/>
      <c r="O3346" s="1"/>
      <c r="P3346" s="1"/>
      <c r="Q3346" s="1"/>
      <c r="R3346" s="1"/>
      <c r="S3346" s="1"/>
      <c r="T3346" s="1"/>
      <c r="U3346" s="1"/>
      <c r="V3346" s="5"/>
      <c r="W3346" s="5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37" t="e">
        <f>BQ3346+BP3346+BO3346+BN3346+BM3346+#REF!+#REF!+BG3346+BF3346+#REF!+BC3346+#REF!+#REF!+AY3346+#REF!+#REF!+#REF!+#REF!+AS3346+#REF!+#REF!+#REF!+#REF!+AM3346+AK3346+#REF!+#REF!+#REF!+AF3346+AD3346+AC3346+AB3346+BL3346+AA3346+Z3346+Y3346+X3346+U3346+T3346+S3346+R3346+Q3346+P3346+O3346+N3346+M3346+L3346+K3346+J3346+I3346+H3346</f>
        <v>#REF!</v>
      </c>
    </row>
    <row r="3347" spans="1:70" hidden="1">
      <c r="A3347" s="6" t="s">
        <v>5358</v>
      </c>
      <c r="B3347" s="6" t="s">
        <v>5359</v>
      </c>
      <c r="C3347" s="6" t="s">
        <v>7</v>
      </c>
      <c r="D3347" s="6" t="s">
        <v>18</v>
      </c>
      <c r="E3347" s="6" t="s">
        <v>31</v>
      </c>
      <c r="F3347" s="6" t="s">
        <v>8214</v>
      </c>
      <c r="G3347" s="6"/>
      <c r="H3347" s="1"/>
      <c r="I3347" s="5"/>
      <c r="J3347" s="5"/>
      <c r="K3347" s="1"/>
      <c r="L3347" s="5"/>
      <c r="M3347" s="5"/>
      <c r="N3347" s="26"/>
      <c r="O3347" s="1"/>
      <c r="P3347" s="1"/>
      <c r="Q3347" s="1"/>
      <c r="R3347" s="1"/>
      <c r="S3347" s="1"/>
      <c r="T3347" s="1"/>
      <c r="U3347" s="1"/>
      <c r="V3347" s="5"/>
      <c r="W3347" s="5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37" t="e">
        <f>BQ3347+BP3347+BO3347+BN3347+BM3347+#REF!+#REF!+BG3347+BF3347+#REF!+BC3347+#REF!+#REF!+AY3347+#REF!+#REF!+#REF!+#REF!+AS3347+#REF!+#REF!+#REF!+#REF!+AM3347+AK3347+#REF!+#REF!+#REF!+AF3347+AD3347+AC3347+AB3347+BL3347+AA3347+Z3347+Y3347+X3347+U3347+T3347+S3347+R3347+Q3347+P3347+O3347+N3347+M3347+L3347+K3347+J3347+I3347+H3347</f>
        <v>#REF!</v>
      </c>
    </row>
    <row r="3348" spans="1:70" hidden="1">
      <c r="A3348" s="6" t="s">
        <v>5360</v>
      </c>
      <c r="B3348" s="6" t="s">
        <v>5361</v>
      </c>
      <c r="C3348" s="6" t="s">
        <v>7</v>
      </c>
      <c r="D3348" s="6" t="s">
        <v>18</v>
      </c>
      <c r="E3348" s="6" t="s">
        <v>31</v>
      </c>
      <c r="F3348" s="6" t="s">
        <v>8214</v>
      </c>
      <c r="G3348" s="6"/>
      <c r="H3348" s="1"/>
      <c r="I3348" s="5"/>
      <c r="J3348" s="5"/>
      <c r="K3348" s="1"/>
      <c r="L3348" s="5"/>
      <c r="M3348" s="5"/>
      <c r="N3348" s="26"/>
      <c r="O3348" s="1"/>
      <c r="P3348" s="1"/>
      <c r="Q3348" s="1"/>
      <c r="R3348" s="1"/>
      <c r="S3348" s="1"/>
      <c r="T3348" s="1"/>
      <c r="U3348" s="1"/>
      <c r="V3348" s="5"/>
      <c r="W3348" s="5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37" t="e">
        <f>BQ3348+BP3348+BO3348+BN3348+BM3348+#REF!+#REF!+BG3348+BF3348+#REF!+BC3348+#REF!+#REF!+AY3348+#REF!+#REF!+#REF!+#REF!+AS3348+#REF!+#REF!+#REF!+#REF!+AM3348+AK3348+#REF!+#REF!+#REF!+AF3348+AD3348+AC3348+AB3348+BL3348+AA3348+Z3348+Y3348+X3348+U3348+T3348+S3348+R3348+Q3348+P3348+O3348+N3348+M3348+L3348+K3348+J3348+I3348+H3348</f>
        <v>#REF!</v>
      </c>
    </row>
    <row r="3349" spans="1:70" hidden="1">
      <c r="A3349" s="6" t="s">
        <v>5362</v>
      </c>
      <c r="B3349" s="6" t="s">
        <v>5363</v>
      </c>
      <c r="C3349" s="6" t="s">
        <v>7</v>
      </c>
      <c r="D3349" s="6" t="s">
        <v>18</v>
      </c>
      <c r="E3349" s="6" t="s">
        <v>31</v>
      </c>
      <c r="F3349" s="6" t="s">
        <v>8214</v>
      </c>
      <c r="G3349" s="6"/>
      <c r="H3349" s="1"/>
      <c r="I3349" s="5"/>
      <c r="J3349" s="5"/>
      <c r="K3349" s="1"/>
      <c r="L3349" s="5"/>
      <c r="M3349" s="5"/>
      <c r="N3349" s="26"/>
      <c r="O3349" s="1"/>
      <c r="P3349" s="1"/>
      <c r="Q3349" s="1"/>
      <c r="R3349" s="1"/>
      <c r="S3349" s="1"/>
      <c r="T3349" s="1"/>
      <c r="U3349" s="1"/>
      <c r="V3349" s="5"/>
      <c r="W3349" s="5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37" t="e">
        <f>BQ3349+BP3349+BO3349+BN3349+BM3349+#REF!+#REF!+BG3349+BF3349+#REF!+BC3349+#REF!+#REF!+AY3349+#REF!+#REF!+#REF!+#REF!+AS3349+#REF!+#REF!+#REF!+#REF!+AM3349+AK3349+#REF!+#REF!+#REF!+AF3349+AD3349+AC3349+AB3349+BL3349+AA3349+Z3349+Y3349+X3349+U3349+T3349+S3349+R3349+Q3349+P3349+O3349+N3349+M3349+L3349+K3349+J3349+I3349+H3349</f>
        <v>#REF!</v>
      </c>
    </row>
    <row r="3350" spans="1:70" hidden="1">
      <c r="A3350" s="6" t="s">
        <v>5364</v>
      </c>
      <c r="B3350" s="6" t="s">
        <v>5365</v>
      </c>
      <c r="C3350" s="6" t="s">
        <v>7</v>
      </c>
      <c r="D3350" s="6" t="s">
        <v>8180</v>
      </c>
      <c r="E3350" s="6" t="s">
        <v>21</v>
      </c>
      <c r="F3350" s="6" t="s">
        <v>8214</v>
      </c>
      <c r="G3350" s="6"/>
      <c r="H3350" s="1"/>
      <c r="I3350" s="5"/>
      <c r="J3350" s="5"/>
      <c r="K3350" s="1"/>
      <c r="L3350" s="5"/>
      <c r="M3350" s="5"/>
      <c r="N3350" s="26"/>
      <c r="O3350" s="1"/>
      <c r="P3350" s="1"/>
      <c r="Q3350" s="1"/>
      <c r="R3350" s="1"/>
      <c r="S3350" s="1"/>
      <c r="T3350" s="1"/>
      <c r="U3350" s="1"/>
      <c r="V3350" s="5"/>
      <c r="W3350" s="5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37" t="e">
        <f>BQ3350+BP3350+BO3350+BN3350+BM3350+#REF!+#REF!+BG3350+BF3350+#REF!+BC3350+#REF!+#REF!+AY3350+#REF!+#REF!+#REF!+#REF!+AS3350+#REF!+#REF!+#REF!+#REF!+AM3350+AK3350+#REF!+#REF!+#REF!+AF3350+AD3350+AC3350+AB3350+BL3350+AA3350+Z3350+Y3350+X3350+U3350+T3350+S3350+R3350+Q3350+P3350+O3350+N3350+M3350+L3350+K3350+J3350+I3350+H3350</f>
        <v>#REF!</v>
      </c>
    </row>
    <row r="3351" spans="1:70" hidden="1">
      <c r="A3351" s="6" t="s">
        <v>5366</v>
      </c>
      <c r="B3351" s="6" t="s">
        <v>5367</v>
      </c>
      <c r="C3351" s="6" t="s">
        <v>7</v>
      </c>
      <c r="D3351" s="6" t="s">
        <v>18</v>
      </c>
      <c r="E3351" s="6" t="s">
        <v>31</v>
      </c>
      <c r="F3351" s="6" t="s">
        <v>8214</v>
      </c>
      <c r="G3351" s="6"/>
      <c r="H3351" s="1"/>
      <c r="I3351" s="5"/>
      <c r="J3351" s="5"/>
      <c r="K3351" s="1"/>
      <c r="L3351" s="5"/>
      <c r="M3351" s="5"/>
      <c r="N3351" s="26"/>
      <c r="O3351" s="1"/>
      <c r="P3351" s="1"/>
      <c r="Q3351" s="1"/>
      <c r="R3351" s="1"/>
      <c r="S3351" s="1"/>
      <c r="T3351" s="1"/>
      <c r="U3351" s="1"/>
      <c r="V3351" s="5"/>
      <c r="W3351" s="5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37" t="e">
        <f>BQ3351+BP3351+BO3351+BN3351+BM3351+#REF!+#REF!+BG3351+BF3351+#REF!+BC3351+#REF!+#REF!+AY3351+#REF!+#REF!+#REF!+#REF!+AS3351+#REF!+#REF!+#REF!+#REF!+AM3351+AK3351+#REF!+#REF!+#REF!+AF3351+AD3351+AC3351+AB3351+BL3351+AA3351+Z3351+Y3351+X3351+U3351+T3351+S3351+R3351+Q3351+P3351+O3351+N3351+M3351+L3351+K3351+J3351+I3351+H3351</f>
        <v>#REF!</v>
      </c>
    </row>
    <row r="3352" spans="1:70" hidden="1">
      <c r="A3352" s="6" t="s">
        <v>5368</v>
      </c>
      <c r="B3352" s="6" t="s">
        <v>5369</v>
      </c>
      <c r="C3352" s="6" t="s">
        <v>7</v>
      </c>
      <c r="D3352" s="6" t="s">
        <v>18</v>
      </c>
      <c r="E3352" s="6" t="s">
        <v>31</v>
      </c>
      <c r="F3352" s="6" t="s">
        <v>8214</v>
      </c>
      <c r="G3352" s="6"/>
      <c r="H3352" s="1"/>
      <c r="I3352" s="5"/>
      <c r="J3352" s="5"/>
      <c r="K3352" s="1"/>
      <c r="L3352" s="5"/>
      <c r="M3352" s="5"/>
      <c r="N3352" s="26"/>
      <c r="O3352" s="1"/>
      <c r="P3352" s="1"/>
      <c r="Q3352" s="1"/>
      <c r="R3352" s="1"/>
      <c r="S3352" s="1"/>
      <c r="T3352" s="1"/>
      <c r="U3352" s="1"/>
      <c r="V3352" s="5"/>
      <c r="W3352" s="5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37" t="e">
        <f>BQ3352+BP3352+BO3352+BN3352+BM3352+#REF!+#REF!+BG3352+BF3352+#REF!+BC3352+#REF!+#REF!+AY3352+#REF!+#REF!+#REF!+#REF!+AS3352+#REF!+#REF!+#REF!+#REF!+AM3352+AK3352+#REF!+#REF!+#REF!+AF3352+AD3352+AC3352+AB3352+BL3352+AA3352+Z3352+Y3352+X3352+U3352+T3352+S3352+R3352+Q3352+P3352+O3352+N3352+M3352+L3352+K3352+J3352+I3352+H3352</f>
        <v>#REF!</v>
      </c>
    </row>
    <row r="3353" spans="1:70" hidden="1">
      <c r="A3353" s="6" t="s">
        <v>6995</v>
      </c>
      <c r="B3353" s="6" t="s">
        <v>8052</v>
      </c>
      <c r="C3353" s="6" t="s">
        <v>151</v>
      </c>
      <c r="D3353" s="6"/>
      <c r="E3353" s="6" t="s">
        <v>8194</v>
      </c>
      <c r="F3353" s="6" t="s">
        <v>8214</v>
      </c>
      <c r="G3353" s="6"/>
      <c r="H3353" s="1"/>
      <c r="I3353" s="5"/>
      <c r="J3353" s="5"/>
      <c r="K3353" s="1"/>
      <c r="L3353" s="5"/>
      <c r="M3353" s="5"/>
      <c r="N3353" s="26"/>
      <c r="O3353" s="1"/>
      <c r="P3353" s="1"/>
      <c r="Q3353" s="1"/>
      <c r="R3353" s="1"/>
      <c r="S3353" s="1"/>
      <c r="T3353" s="1"/>
      <c r="U3353" s="1"/>
      <c r="V3353" s="5"/>
      <c r="W3353" s="5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37" t="e">
        <f>BQ3353+BP3353+BO3353+BN3353+BM3353+#REF!+#REF!+BG3353+BF3353+#REF!+BC3353+#REF!+#REF!+AY3353+#REF!+#REF!+#REF!+#REF!+AS3353+#REF!+#REF!+#REF!+#REF!+AM3353+AK3353+#REF!+#REF!+#REF!+AF3353+AD3353+AC3353+AB3353+BL3353+AA3353+Z3353+Y3353+X3353+U3353+T3353+S3353+R3353+Q3353+P3353+O3353+N3353+M3353+L3353+K3353+J3353+I3353+H3353</f>
        <v>#REF!</v>
      </c>
    </row>
    <row r="3354" spans="1:70" hidden="1">
      <c r="A3354" s="6" t="s">
        <v>6996</v>
      </c>
      <c r="B3354" s="6" t="s">
        <v>6997</v>
      </c>
      <c r="C3354" s="6" t="s">
        <v>151</v>
      </c>
      <c r="D3354" s="6"/>
      <c r="E3354" s="6" t="s">
        <v>8186</v>
      </c>
      <c r="F3354" s="6" t="s">
        <v>8214</v>
      </c>
      <c r="G3354" s="6"/>
      <c r="H3354" s="1"/>
      <c r="I3354" s="5"/>
      <c r="J3354" s="5"/>
      <c r="K3354" s="1"/>
      <c r="L3354" s="5"/>
      <c r="M3354" s="5"/>
      <c r="N3354" s="26"/>
      <c r="O3354" s="1"/>
      <c r="P3354" s="1"/>
      <c r="Q3354" s="1"/>
      <c r="R3354" s="1"/>
      <c r="S3354" s="1"/>
      <c r="T3354" s="1"/>
      <c r="U3354" s="1"/>
      <c r="V3354" s="5"/>
      <c r="W3354" s="5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37" t="e">
        <f>BQ3354+BP3354+BO3354+BN3354+BM3354+#REF!+#REF!+BG3354+BF3354+#REF!+BC3354+#REF!+#REF!+AY3354+#REF!+#REF!+#REF!+#REF!+AS3354+#REF!+#REF!+#REF!+#REF!+AM3354+AK3354+#REF!+#REF!+#REF!+AF3354+AD3354+AC3354+AB3354+BL3354+AA3354+Z3354+Y3354+X3354+U3354+T3354+S3354+R3354+Q3354+P3354+O3354+N3354+M3354+L3354+K3354+J3354+I3354+H3354</f>
        <v>#REF!</v>
      </c>
    </row>
    <row r="3355" spans="1:70" hidden="1">
      <c r="A3355" s="6" t="s">
        <v>5635</v>
      </c>
      <c r="B3355" s="6" t="s">
        <v>8053</v>
      </c>
      <c r="C3355" s="6" t="s">
        <v>151</v>
      </c>
      <c r="D3355" s="6"/>
      <c r="E3355" s="6" t="s">
        <v>152</v>
      </c>
      <c r="F3355" s="6" t="s">
        <v>8214</v>
      </c>
      <c r="G3355" s="6"/>
      <c r="H3355" s="1"/>
      <c r="I3355" s="5"/>
      <c r="J3355" s="5"/>
      <c r="K3355" s="1"/>
      <c r="L3355" s="5"/>
      <c r="M3355" s="5"/>
      <c r="N3355" s="26"/>
      <c r="O3355" s="1"/>
      <c r="P3355" s="1"/>
      <c r="Q3355" s="1"/>
      <c r="R3355" s="1"/>
      <c r="S3355" s="1"/>
      <c r="T3355" s="1"/>
      <c r="U3355" s="1"/>
      <c r="V3355" s="5"/>
      <c r="W3355" s="5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37" t="e">
        <f>BQ3355+BP3355+BO3355+BN3355+BM3355+#REF!+#REF!+BG3355+BF3355+#REF!+BC3355+#REF!+#REF!+AY3355+#REF!+#REF!+#REF!+#REF!+AS3355+#REF!+#REF!+#REF!+#REF!+AM3355+AK3355+#REF!+#REF!+#REF!+AF3355+AD3355+AC3355+AB3355+BL3355+AA3355+Z3355+Y3355+X3355+U3355+T3355+S3355+R3355+Q3355+P3355+O3355+N3355+M3355+L3355+K3355+J3355+I3355+H3355</f>
        <v>#REF!</v>
      </c>
    </row>
    <row r="3356" spans="1:70" hidden="1">
      <c r="A3356" s="6" t="s">
        <v>6998</v>
      </c>
      <c r="B3356" s="6" t="s">
        <v>8054</v>
      </c>
      <c r="C3356" s="6" t="s">
        <v>151</v>
      </c>
      <c r="D3356" s="6"/>
      <c r="E3356" s="6" t="s">
        <v>8186</v>
      </c>
      <c r="F3356" s="6" t="s">
        <v>8214</v>
      </c>
      <c r="G3356" s="6"/>
      <c r="H3356" s="1"/>
      <c r="I3356" s="5"/>
      <c r="J3356" s="5"/>
      <c r="K3356" s="1"/>
      <c r="L3356" s="5"/>
      <c r="M3356" s="5"/>
      <c r="N3356" s="26"/>
      <c r="O3356" s="1"/>
      <c r="P3356" s="1"/>
      <c r="Q3356" s="1"/>
      <c r="R3356" s="1"/>
      <c r="S3356" s="1"/>
      <c r="T3356" s="1"/>
      <c r="U3356" s="1"/>
      <c r="V3356" s="5"/>
      <c r="W3356" s="5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37" t="e">
        <f>BQ3356+BP3356+BO3356+BN3356+BM3356+#REF!+#REF!+BG3356+BF3356+#REF!+BC3356+#REF!+#REF!+AY3356+#REF!+#REF!+#REF!+#REF!+AS3356+#REF!+#REF!+#REF!+#REF!+AM3356+AK3356+#REF!+#REF!+#REF!+AF3356+AD3356+AC3356+AB3356+BL3356+AA3356+Z3356+Y3356+X3356+U3356+T3356+S3356+R3356+Q3356+P3356+O3356+N3356+M3356+L3356+K3356+J3356+I3356+H3356</f>
        <v>#REF!</v>
      </c>
    </row>
    <row r="3357" spans="1:70" hidden="1">
      <c r="A3357" s="6" t="s">
        <v>6999</v>
      </c>
      <c r="B3357" s="6" t="s">
        <v>8055</v>
      </c>
      <c r="C3357" s="6" t="s">
        <v>151</v>
      </c>
      <c r="D3357" s="6"/>
      <c r="E3357" s="6" t="s">
        <v>8186</v>
      </c>
      <c r="F3357" s="6" t="s">
        <v>8214</v>
      </c>
      <c r="G3357" s="6"/>
      <c r="H3357" s="1"/>
      <c r="I3357" s="5"/>
      <c r="J3357" s="5"/>
      <c r="K3357" s="1"/>
      <c r="L3357" s="5"/>
      <c r="M3357" s="5"/>
      <c r="N3357" s="26"/>
      <c r="O3357" s="1"/>
      <c r="P3357" s="1"/>
      <c r="Q3357" s="1"/>
      <c r="R3357" s="1"/>
      <c r="S3357" s="1"/>
      <c r="T3357" s="1"/>
      <c r="U3357" s="1"/>
      <c r="V3357" s="5"/>
      <c r="W3357" s="5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37" t="e">
        <f>BQ3357+BP3357+BO3357+BN3357+BM3357+#REF!+#REF!+BG3357+BF3357+#REF!+BC3357+#REF!+#REF!+AY3357+#REF!+#REF!+#REF!+#REF!+AS3357+#REF!+#REF!+#REF!+#REF!+AM3357+AK3357+#REF!+#REF!+#REF!+AF3357+AD3357+AC3357+AB3357+BL3357+AA3357+Z3357+Y3357+X3357+U3357+T3357+S3357+R3357+Q3357+P3357+O3357+N3357+M3357+L3357+K3357+J3357+I3357+H3357</f>
        <v>#REF!</v>
      </c>
    </row>
    <row r="3358" spans="1:70" hidden="1">
      <c r="A3358" s="6" t="s">
        <v>5636</v>
      </c>
      <c r="B3358" s="6" t="s">
        <v>5637</v>
      </c>
      <c r="C3358" s="6" t="s">
        <v>151</v>
      </c>
      <c r="D3358" s="6"/>
      <c r="E3358" s="6" t="s">
        <v>152</v>
      </c>
      <c r="F3358" s="6" t="s">
        <v>8214</v>
      </c>
      <c r="G3358" s="6"/>
      <c r="H3358" s="1"/>
      <c r="I3358" s="5"/>
      <c r="J3358" s="5"/>
      <c r="K3358" s="1"/>
      <c r="L3358" s="5"/>
      <c r="M3358" s="5"/>
      <c r="N3358" s="26"/>
      <c r="O3358" s="1"/>
      <c r="P3358" s="1"/>
      <c r="Q3358" s="1"/>
      <c r="R3358" s="1"/>
      <c r="S3358" s="1"/>
      <c r="T3358" s="1"/>
      <c r="U3358" s="1"/>
      <c r="V3358" s="5"/>
      <c r="W3358" s="5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37" t="e">
        <f>BQ3358+BP3358+BO3358+BN3358+BM3358+#REF!+#REF!+BG3358+BF3358+#REF!+BC3358+#REF!+#REF!+AY3358+#REF!+#REF!+#REF!+#REF!+AS3358+#REF!+#REF!+#REF!+#REF!+AM3358+AK3358+#REF!+#REF!+#REF!+AF3358+AD3358+AC3358+AB3358+BL3358+AA3358+Z3358+Y3358+X3358+U3358+T3358+S3358+R3358+Q3358+P3358+O3358+N3358+M3358+L3358+K3358+J3358+I3358+H3358</f>
        <v>#REF!</v>
      </c>
    </row>
    <row r="3359" spans="1:70" hidden="1">
      <c r="A3359" s="6" t="s">
        <v>5638</v>
      </c>
      <c r="B3359" s="6" t="s">
        <v>5639</v>
      </c>
      <c r="C3359" s="6" t="s">
        <v>151</v>
      </c>
      <c r="D3359" s="6"/>
      <c r="E3359" s="6" t="s">
        <v>152</v>
      </c>
      <c r="F3359" s="6" t="s">
        <v>8214</v>
      </c>
      <c r="G3359" s="6"/>
      <c r="H3359" s="1"/>
      <c r="I3359" s="5"/>
      <c r="J3359" s="5"/>
      <c r="K3359" s="1"/>
      <c r="L3359" s="5"/>
      <c r="M3359" s="5"/>
      <c r="N3359" s="26"/>
      <c r="O3359" s="1"/>
      <c r="P3359" s="1"/>
      <c r="Q3359" s="1"/>
      <c r="R3359" s="1"/>
      <c r="S3359" s="1"/>
      <c r="T3359" s="1"/>
      <c r="U3359" s="1"/>
      <c r="V3359" s="5"/>
      <c r="W3359" s="5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37" t="e">
        <f>BQ3359+BP3359+BO3359+BN3359+BM3359+#REF!+#REF!+BG3359+BF3359+#REF!+BC3359+#REF!+#REF!+AY3359+#REF!+#REF!+#REF!+#REF!+AS3359+#REF!+#REF!+#REF!+#REF!+AM3359+AK3359+#REF!+#REF!+#REF!+AF3359+AD3359+AC3359+AB3359+BL3359+AA3359+Z3359+Y3359+X3359+U3359+T3359+S3359+R3359+Q3359+P3359+O3359+N3359+M3359+L3359+K3359+J3359+I3359+H3359</f>
        <v>#REF!</v>
      </c>
    </row>
    <row r="3360" spans="1:70" hidden="1">
      <c r="A3360" s="6" t="s">
        <v>5370</v>
      </c>
      <c r="B3360" s="6" t="s">
        <v>5371</v>
      </c>
      <c r="C3360" s="6" t="s">
        <v>7</v>
      </c>
      <c r="D3360" s="6" t="s">
        <v>67</v>
      </c>
      <c r="E3360" s="6" t="s">
        <v>67</v>
      </c>
      <c r="F3360" s="6" t="s">
        <v>8214</v>
      </c>
      <c r="G3360" s="6"/>
      <c r="H3360" s="1"/>
      <c r="I3360" s="5"/>
      <c r="J3360" s="5"/>
      <c r="K3360" s="1"/>
      <c r="L3360" s="5"/>
      <c r="M3360" s="5"/>
      <c r="N3360" s="26"/>
      <c r="O3360" s="1"/>
      <c r="P3360" s="1"/>
      <c r="Q3360" s="1"/>
      <c r="R3360" s="1"/>
      <c r="S3360" s="1"/>
      <c r="T3360" s="1"/>
      <c r="U3360" s="1"/>
      <c r="V3360" s="5"/>
      <c r="W3360" s="5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37" t="e">
        <f>BQ3360+BP3360+BO3360+BN3360+BM3360+#REF!+#REF!+BG3360+BF3360+#REF!+BC3360+#REF!+#REF!+AY3360+#REF!+#REF!+#REF!+#REF!+AS3360+#REF!+#REF!+#REF!+#REF!+AM3360+AK3360+#REF!+#REF!+#REF!+AF3360+AD3360+AC3360+AB3360+BL3360+AA3360+Z3360+Y3360+X3360+U3360+T3360+S3360+R3360+Q3360+P3360+O3360+N3360+M3360+L3360+K3360+J3360+I3360+H3360</f>
        <v>#REF!</v>
      </c>
    </row>
    <row r="3361" spans="1:70" hidden="1">
      <c r="A3361" s="6" t="s">
        <v>5372</v>
      </c>
      <c r="B3361" s="6" t="s">
        <v>5373</v>
      </c>
      <c r="C3361" s="6" t="s">
        <v>7</v>
      </c>
      <c r="D3361" s="6" t="s">
        <v>8180</v>
      </c>
      <c r="E3361" s="6" t="s">
        <v>21</v>
      </c>
      <c r="F3361" s="6" t="s">
        <v>8214</v>
      </c>
      <c r="G3361" s="6"/>
      <c r="H3361" s="1"/>
      <c r="I3361" s="5"/>
      <c r="J3361" s="5"/>
      <c r="K3361" s="1"/>
      <c r="L3361" s="5"/>
      <c r="M3361" s="5"/>
      <c r="N3361" s="26"/>
      <c r="O3361" s="1"/>
      <c r="P3361" s="1"/>
      <c r="Q3361" s="1"/>
      <c r="R3361" s="1"/>
      <c r="S3361" s="1"/>
      <c r="T3361" s="1"/>
      <c r="U3361" s="1"/>
      <c r="V3361" s="5"/>
      <c r="W3361" s="5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37" t="e">
        <f>BQ3361+BP3361+BO3361+BN3361+BM3361+#REF!+#REF!+BG3361+BF3361+#REF!+BC3361+#REF!+#REF!+AY3361+#REF!+#REF!+#REF!+#REF!+AS3361+#REF!+#REF!+#REF!+#REF!+AM3361+AK3361+#REF!+#REF!+#REF!+AF3361+AD3361+AC3361+AB3361+BL3361+AA3361+Z3361+Y3361+X3361+U3361+T3361+S3361+R3361+Q3361+P3361+O3361+N3361+M3361+L3361+K3361+J3361+I3361+H3361</f>
        <v>#REF!</v>
      </c>
    </row>
    <row r="3362" spans="1:70" hidden="1">
      <c r="A3362" s="6" t="s">
        <v>5374</v>
      </c>
      <c r="B3362" s="6" t="s">
        <v>5375</v>
      </c>
      <c r="C3362" s="6" t="s">
        <v>7</v>
      </c>
      <c r="D3362" s="6" t="s">
        <v>18</v>
      </c>
      <c r="E3362" s="6" t="s">
        <v>13</v>
      </c>
      <c r="F3362" s="6" t="s">
        <v>8214</v>
      </c>
      <c r="G3362" s="6"/>
      <c r="H3362" s="1"/>
      <c r="I3362" s="5"/>
      <c r="J3362" s="5"/>
      <c r="K3362" s="1"/>
      <c r="L3362" s="5"/>
      <c r="M3362" s="5"/>
      <c r="N3362" s="26"/>
      <c r="O3362" s="1"/>
      <c r="P3362" s="1"/>
      <c r="Q3362" s="1"/>
      <c r="R3362" s="1"/>
      <c r="S3362" s="1"/>
      <c r="T3362" s="1"/>
      <c r="U3362" s="1"/>
      <c r="V3362" s="5"/>
      <c r="W3362" s="5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37" t="e">
        <f>BQ3362+BP3362+BO3362+BN3362+BM3362+#REF!+#REF!+BG3362+BF3362+#REF!+BC3362+#REF!+#REF!+AY3362+#REF!+#REF!+#REF!+#REF!+AS3362+#REF!+#REF!+#REF!+#REF!+AM3362+AK3362+#REF!+#REF!+#REF!+AF3362+AD3362+AC3362+AB3362+BL3362+AA3362+Z3362+Y3362+X3362+U3362+T3362+S3362+R3362+Q3362+P3362+O3362+N3362+M3362+L3362+K3362+J3362+I3362+H3362</f>
        <v>#REF!</v>
      </c>
    </row>
    <row r="3363" spans="1:70" hidden="1">
      <c r="A3363" s="6" t="s">
        <v>7000</v>
      </c>
      <c r="B3363" s="6" t="s">
        <v>8056</v>
      </c>
      <c r="C3363" s="6" t="s">
        <v>151</v>
      </c>
      <c r="D3363" s="6"/>
      <c r="E3363" s="6" t="s">
        <v>8186</v>
      </c>
      <c r="F3363" s="6" t="s">
        <v>8214</v>
      </c>
      <c r="G3363" s="6"/>
      <c r="H3363" s="1"/>
      <c r="I3363" s="5"/>
      <c r="J3363" s="5"/>
      <c r="K3363" s="1"/>
      <c r="L3363" s="5"/>
      <c r="M3363" s="5"/>
      <c r="N3363" s="26"/>
      <c r="O3363" s="1"/>
      <c r="P3363" s="1"/>
      <c r="Q3363" s="1"/>
      <c r="R3363" s="1"/>
      <c r="S3363" s="1"/>
      <c r="T3363" s="1"/>
      <c r="U3363" s="1"/>
      <c r="V3363" s="5"/>
      <c r="W3363" s="5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37" t="e">
        <f>BQ3363+BP3363+BO3363+BN3363+BM3363+#REF!+#REF!+BG3363+BF3363+#REF!+BC3363+#REF!+#REF!+AY3363+#REF!+#REF!+#REF!+#REF!+AS3363+#REF!+#REF!+#REF!+#REF!+AM3363+AK3363+#REF!+#REF!+#REF!+AF3363+AD3363+AC3363+AB3363+BL3363+AA3363+Z3363+Y3363+X3363+U3363+T3363+S3363+R3363+Q3363+P3363+O3363+N3363+M3363+L3363+K3363+J3363+I3363+H3363</f>
        <v>#REF!</v>
      </c>
    </row>
    <row r="3364" spans="1:70" hidden="1">
      <c r="A3364" s="6" t="s">
        <v>5640</v>
      </c>
      <c r="B3364" s="6" t="s">
        <v>5641</v>
      </c>
      <c r="C3364" s="6" t="s">
        <v>151</v>
      </c>
      <c r="D3364" s="6"/>
      <c r="E3364" s="6" t="s">
        <v>152</v>
      </c>
      <c r="F3364" s="6" t="s">
        <v>8214</v>
      </c>
      <c r="G3364" s="6"/>
      <c r="H3364" s="1"/>
      <c r="I3364" s="5"/>
      <c r="J3364" s="5"/>
      <c r="K3364" s="1"/>
      <c r="L3364" s="5"/>
      <c r="M3364" s="5"/>
      <c r="N3364" s="26"/>
      <c r="O3364" s="1"/>
      <c r="P3364" s="1"/>
      <c r="Q3364" s="1"/>
      <c r="R3364" s="1"/>
      <c r="S3364" s="1"/>
      <c r="T3364" s="1"/>
      <c r="U3364" s="1"/>
      <c r="V3364" s="5"/>
      <c r="W3364" s="5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37" t="e">
        <f>BQ3364+BP3364+BO3364+BN3364+BM3364+#REF!+#REF!+BG3364+BF3364+#REF!+BC3364+#REF!+#REF!+AY3364+#REF!+#REF!+#REF!+#REF!+AS3364+#REF!+#REF!+#REF!+#REF!+AM3364+AK3364+#REF!+#REF!+#REF!+AF3364+AD3364+AC3364+AB3364+BL3364+AA3364+Z3364+Y3364+X3364+U3364+T3364+S3364+R3364+Q3364+P3364+O3364+N3364+M3364+L3364+K3364+J3364+I3364+H3364</f>
        <v>#REF!</v>
      </c>
    </row>
    <row r="3365" spans="1:70" hidden="1">
      <c r="A3365" s="6" t="s">
        <v>5376</v>
      </c>
      <c r="B3365" s="6" t="s">
        <v>5377</v>
      </c>
      <c r="C3365" s="6" t="s">
        <v>7</v>
      </c>
      <c r="D3365" s="6" t="s">
        <v>18</v>
      </c>
      <c r="E3365" s="6" t="s">
        <v>31</v>
      </c>
      <c r="F3365" s="6" t="s">
        <v>8214</v>
      </c>
      <c r="G3365" s="6"/>
      <c r="H3365" s="1"/>
      <c r="I3365" s="5"/>
      <c r="J3365" s="5"/>
      <c r="K3365" s="1"/>
      <c r="L3365" s="5"/>
      <c r="M3365" s="5"/>
      <c r="N3365" s="26"/>
      <c r="O3365" s="1"/>
      <c r="P3365" s="1"/>
      <c r="Q3365" s="1"/>
      <c r="R3365" s="1"/>
      <c r="S3365" s="1"/>
      <c r="T3365" s="1"/>
      <c r="U3365" s="1"/>
      <c r="V3365" s="5"/>
      <c r="W3365" s="5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37" t="e">
        <f>BQ3365+BP3365+BO3365+BN3365+BM3365+#REF!+#REF!+BG3365+BF3365+#REF!+BC3365+#REF!+#REF!+AY3365+#REF!+#REF!+#REF!+#REF!+AS3365+#REF!+#REF!+#REF!+#REF!+AM3365+AK3365+#REF!+#REF!+#REF!+AF3365+AD3365+AC3365+AB3365+BL3365+AA3365+Z3365+Y3365+X3365+U3365+T3365+S3365+R3365+Q3365+P3365+O3365+N3365+M3365+L3365+K3365+J3365+I3365+H3365</f>
        <v>#REF!</v>
      </c>
    </row>
    <row r="3366" spans="1:70">
      <c r="A3366" s="7" t="s">
        <v>5378</v>
      </c>
      <c r="B3366" s="7" t="s">
        <v>5379</v>
      </c>
      <c r="C3366" s="7" t="s">
        <v>7</v>
      </c>
      <c r="D3366" s="7" t="s">
        <v>8180</v>
      </c>
      <c r="E3366" s="7" t="s">
        <v>21</v>
      </c>
      <c r="F3366" s="7" t="s">
        <v>8214</v>
      </c>
      <c r="G3366" s="25"/>
      <c r="H3366" s="1"/>
      <c r="I3366" s="5"/>
      <c r="J3366" s="5"/>
      <c r="K3366" s="1"/>
      <c r="L3366" s="5"/>
      <c r="M3366" s="5"/>
      <c r="N3366" s="26"/>
      <c r="O3366" s="1"/>
      <c r="P3366" s="1">
        <f>1000*5.13</f>
        <v>5130</v>
      </c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37">
        <f>BQ3366+BP3366+BO3366+BN3366+BM3366+BG3366+BF3366+BC3366+AY3366+AS3366+AM3366+AL3366+AK3366+AF3366+AE3366+AD3366+AC3366+AB3366+BK3366+BL3366+AA3366+Z3366+Y3366+X3366+V3366+U3366+T3366+S3366+R3366+Q3366+P3366+O3366+N3366+M3366+L3366+K3366+J3366+I3366+H3366+G3366+AX3366+W3366</f>
        <v>5130</v>
      </c>
    </row>
    <row r="3367" spans="1:70" hidden="1">
      <c r="A3367" s="6" t="s">
        <v>5380</v>
      </c>
      <c r="B3367" s="6" t="s">
        <v>5381</v>
      </c>
      <c r="C3367" s="6" t="s">
        <v>7</v>
      </c>
      <c r="D3367" s="6" t="s">
        <v>8180</v>
      </c>
      <c r="E3367" s="6" t="s">
        <v>21</v>
      </c>
      <c r="F3367" s="6" t="s">
        <v>8214</v>
      </c>
      <c r="G3367" s="6"/>
      <c r="H3367" s="1"/>
      <c r="I3367" s="5"/>
      <c r="J3367" s="5"/>
      <c r="K3367" s="1"/>
      <c r="L3367" s="5"/>
      <c r="M3367" s="5"/>
      <c r="N3367" s="26"/>
      <c r="O3367" s="1"/>
      <c r="P3367" s="1"/>
      <c r="Q3367" s="1"/>
      <c r="R3367" s="1"/>
      <c r="S3367" s="1"/>
      <c r="T3367" s="1"/>
      <c r="U3367" s="1"/>
      <c r="V3367" s="5"/>
      <c r="W3367" s="5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37" t="e">
        <f>BQ3367+BP3367+BO3367+BN3367+BM3367+#REF!+#REF!+BG3367+BF3367+#REF!+BC3367+#REF!+#REF!+AY3367+#REF!+#REF!+#REF!+#REF!+AS3367+#REF!+#REF!+#REF!+#REF!+AM3367+AK3367+#REF!+#REF!+#REF!+AF3367+AD3367+AC3367+AB3367+BL3367+AA3367+Z3367+Y3367+X3367+U3367+T3367+S3367+R3367+Q3367+P3367+O3367+N3367+M3367+L3367+K3367+J3367+I3367+H3367</f>
        <v>#REF!</v>
      </c>
    </row>
    <row r="3368" spans="1:70" hidden="1">
      <c r="A3368" s="6" t="s">
        <v>7361</v>
      </c>
      <c r="B3368" s="6" t="s">
        <v>8057</v>
      </c>
      <c r="C3368" s="6" t="s">
        <v>151</v>
      </c>
      <c r="D3368" s="6"/>
      <c r="E3368" s="6" t="s">
        <v>8201</v>
      </c>
      <c r="F3368" s="6" t="s">
        <v>8214</v>
      </c>
      <c r="G3368" s="6"/>
      <c r="H3368" s="1"/>
      <c r="I3368" s="5"/>
      <c r="J3368" s="5"/>
      <c r="K3368" s="1"/>
      <c r="L3368" s="5"/>
      <c r="M3368" s="5"/>
      <c r="N3368" s="26"/>
      <c r="O3368" s="1"/>
      <c r="P3368" s="1"/>
      <c r="Q3368" s="1"/>
      <c r="R3368" s="1"/>
      <c r="S3368" s="1"/>
      <c r="T3368" s="1"/>
      <c r="U3368" s="1"/>
      <c r="V3368" s="5"/>
      <c r="W3368" s="5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37" t="e">
        <f>BQ3368+BP3368+BO3368+BN3368+BM3368+#REF!+#REF!+BG3368+BF3368+#REF!+BC3368+#REF!+#REF!+AY3368+#REF!+#REF!+#REF!+#REF!+AS3368+#REF!+#REF!+#REF!+#REF!+AM3368+AK3368+#REF!+#REF!+#REF!+AF3368+AD3368+AC3368+AB3368+BL3368+AA3368+Z3368+Y3368+X3368+U3368+T3368+S3368+R3368+Q3368+P3368+O3368+N3368+M3368+L3368+K3368+J3368+I3368+H3368</f>
        <v>#REF!</v>
      </c>
    </row>
    <row r="3369" spans="1:70" hidden="1">
      <c r="A3369" s="6" t="s">
        <v>7362</v>
      </c>
      <c r="B3369" s="6" t="s">
        <v>8058</v>
      </c>
      <c r="C3369" s="6" t="s">
        <v>151</v>
      </c>
      <c r="D3369" s="6"/>
      <c r="E3369" s="6" t="s">
        <v>8201</v>
      </c>
      <c r="F3369" s="6" t="s">
        <v>8214</v>
      </c>
      <c r="G3369" s="6"/>
      <c r="H3369" s="1"/>
      <c r="I3369" s="5"/>
      <c r="J3369" s="5"/>
      <c r="K3369" s="1"/>
      <c r="L3369" s="5"/>
      <c r="M3369" s="5"/>
      <c r="N3369" s="26"/>
      <c r="O3369" s="1"/>
      <c r="P3369" s="1"/>
      <c r="Q3369" s="1"/>
      <c r="R3369" s="1"/>
      <c r="S3369" s="1"/>
      <c r="T3369" s="1"/>
      <c r="U3369" s="1"/>
      <c r="V3369" s="5"/>
      <c r="W3369" s="5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37" t="e">
        <f>BQ3369+BP3369+BO3369+BN3369+BM3369+#REF!+#REF!+BG3369+BF3369+#REF!+BC3369+#REF!+#REF!+AY3369+#REF!+#REF!+#REF!+#REF!+AS3369+#REF!+#REF!+#REF!+#REF!+AM3369+AK3369+#REF!+#REF!+#REF!+AF3369+AD3369+AC3369+AB3369+BL3369+AA3369+Z3369+Y3369+X3369+U3369+T3369+S3369+R3369+Q3369+P3369+O3369+N3369+M3369+L3369+K3369+J3369+I3369+H3369</f>
        <v>#REF!</v>
      </c>
    </row>
    <row r="3370" spans="1:70" hidden="1">
      <c r="A3370" s="6" t="s">
        <v>7001</v>
      </c>
      <c r="B3370" s="6" t="s">
        <v>8059</v>
      </c>
      <c r="C3370" s="6" t="s">
        <v>151</v>
      </c>
      <c r="D3370" s="6"/>
      <c r="E3370" s="6" t="s">
        <v>8186</v>
      </c>
      <c r="F3370" s="6" t="s">
        <v>8214</v>
      </c>
      <c r="G3370" s="6"/>
      <c r="H3370" s="1"/>
      <c r="I3370" s="5"/>
      <c r="J3370" s="5"/>
      <c r="K3370" s="1"/>
      <c r="L3370" s="5"/>
      <c r="M3370" s="5"/>
      <c r="N3370" s="26"/>
      <c r="O3370" s="1"/>
      <c r="P3370" s="1"/>
      <c r="Q3370" s="1"/>
      <c r="R3370" s="1"/>
      <c r="S3370" s="1"/>
      <c r="T3370" s="1"/>
      <c r="U3370" s="1"/>
      <c r="V3370" s="5"/>
      <c r="W3370" s="5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37" t="e">
        <f>BQ3370+BP3370+BO3370+BN3370+BM3370+#REF!+#REF!+BG3370+BF3370+#REF!+BC3370+#REF!+#REF!+AY3370+#REF!+#REF!+#REF!+#REF!+AS3370+#REF!+#REF!+#REF!+#REF!+AM3370+AK3370+#REF!+#REF!+#REF!+AF3370+AD3370+AC3370+AB3370+BL3370+AA3370+Z3370+Y3370+X3370+U3370+T3370+S3370+R3370+Q3370+P3370+O3370+N3370+M3370+L3370+K3370+J3370+I3370+H3370</f>
        <v>#REF!</v>
      </c>
    </row>
    <row r="3371" spans="1:70" hidden="1">
      <c r="A3371" s="6" t="s">
        <v>7002</v>
      </c>
      <c r="B3371" s="6" t="s">
        <v>8060</v>
      </c>
      <c r="C3371" s="6" t="s">
        <v>151</v>
      </c>
      <c r="D3371" s="6"/>
      <c r="E3371" s="6" t="s">
        <v>8186</v>
      </c>
      <c r="F3371" s="6" t="s">
        <v>8214</v>
      </c>
      <c r="G3371" s="6"/>
      <c r="H3371" s="1"/>
      <c r="I3371" s="5"/>
      <c r="J3371" s="5"/>
      <c r="K3371" s="1"/>
      <c r="L3371" s="5"/>
      <c r="M3371" s="5"/>
      <c r="N3371" s="26"/>
      <c r="O3371" s="1"/>
      <c r="P3371" s="1"/>
      <c r="Q3371" s="1"/>
      <c r="R3371" s="1"/>
      <c r="S3371" s="1"/>
      <c r="T3371" s="1"/>
      <c r="U3371" s="1"/>
      <c r="V3371" s="5"/>
      <c r="W3371" s="5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37" t="e">
        <f>BQ3371+BP3371+BO3371+BN3371+BM3371+#REF!+#REF!+BG3371+BF3371+#REF!+BC3371+#REF!+#REF!+AY3371+#REF!+#REF!+#REF!+#REF!+AS3371+#REF!+#REF!+#REF!+#REF!+AM3371+AK3371+#REF!+#REF!+#REF!+AF3371+AD3371+AC3371+AB3371+BL3371+AA3371+Z3371+Y3371+X3371+U3371+T3371+S3371+R3371+Q3371+P3371+O3371+N3371+M3371+L3371+K3371+J3371+I3371+H3371</f>
        <v>#REF!</v>
      </c>
    </row>
    <row r="3372" spans="1:70" hidden="1">
      <c r="A3372" s="6" t="s">
        <v>7003</v>
      </c>
      <c r="B3372" s="6" t="s">
        <v>7004</v>
      </c>
      <c r="C3372" s="6" t="s">
        <v>151</v>
      </c>
      <c r="D3372" s="6"/>
      <c r="E3372" s="6" t="s">
        <v>8186</v>
      </c>
      <c r="F3372" s="6" t="s">
        <v>8214</v>
      </c>
      <c r="G3372" s="6"/>
      <c r="H3372" s="1"/>
      <c r="I3372" s="5"/>
      <c r="J3372" s="5"/>
      <c r="K3372" s="1"/>
      <c r="L3372" s="5"/>
      <c r="M3372" s="5"/>
      <c r="N3372" s="26"/>
      <c r="O3372" s="1"/>
      <c r="P3372" s="1"/>
      <c r="Q3372" s="1"/>
      <c r="R3372" s="1"/>
      <c r="S3372" s="1"/>
      <c r="T3372" s="1"/>
      <c r="U3372" s="1"/>
      <c r="V3372" s="5"/>
      <c r="W3372" s="5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37" t="e">
        <f>BQ3372+BP3372+BO3372+BN3372+BM3372+#REF!+#REF!+BG3372+BF3372+#REF!+BC3372+#REF!+#REF!+AY3372+#REF!+#REF!+#REF!+#REF!+AS3372+#REF!+#REF!+#REF!+#REF!+AM3372+AK3372+#REF!+#REF!+#REF!+AF3372+AD3372+AC3372+AB3372+BL3372+AA3372+Z3372+Y3372+X3372+U3372+T3372+S3372+R3372+Q3372+P3372+O3372+N3372+M3372+L3372+K3372+J3372+I3372+H3372</f>
        <v>#REF!</v>
      </c>
    </row>
    <row r="3373" spans="1:70" hidden="1">
      <c r="A3373" s="6" t="s">
        <v>7238</v>
      </c>
      <c r="B3373" s="6" t="s">
        <v>7439</v>
      </c>
      <c r="C3373" s="6" t="s">
        <v>7</v>
      </c>
      <c r="D3373" s="6" t="s">
        <v>8180</v>
      </c>
      <c r="E3373" s="6" t="s">
        <v>8201</v>
      </c>
      <c r="F3373" s="6" t="s">
        <v>8214</v>
      </c>
      <c r="G3373" s="6"/>
      <c r="H3373" s="1"/>
      <c r="I3373" s="5"/>
      <c r="J3373" s="5"/>
      <c r="K3373" s="1"/>
      <c r="L3373" s="5"/>
      <c r="M3373" s="5"/>
      <c r="N3373" s="26"/>
      <c r="O3373" s="1"/>
      <c r="P3373" s="1"/>
      <c r="Q3373" s="1"/>
      <c r="R3373" s="1"/>
      <c r="S3373" s="1"/>
      <c r="T3373" s="1"/>
      <c r="U3373" s="1"/>
      <c r="V3373" s="5"/>
      <c r="W3373" s="5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37" t="e">
        <f>BQ3373+BP3373+BO3373+BN3373+BM3373+#REF!+#REF!+BG3373+BF3373+#REF!+BC3373+#REF!+#REF!+AY3373+#REF!+#REF!+#REF!+#REF!+AS3373+#REF!+#REF!+#REF!+#REF!+AM3373+AK3373+#REF!+#REF!+#REF!+AF3373+AD3373+AC3373+AB3373+BL3373+AA3373+Z3373+Y3373+X3373+U3373+T3373+S3373+R3373+Q3373+P3373+O3373+N3373+M3373+L3373+K3373+J3373+I3373+H3373</f>
        <v>#REF!</v>
      </c>
    </row>
    <row r="3374" spans="1:70" hidden="1">
      <c r="A3374" s="6" t="s">
        <v>7005</v>
      </c>
      <c r="B3374" s="6" t="s">
        <v>7006</v>
      </c>
      <c r="C3374" s="6" t="s">
        <v>151</v>
      </c>
      <c r="D3374" s="6"/>
      <c r="E3374" s="6" t="s">
        <v>8192</v>
      </c>
      <c r="F3374" s="6" t="s">
        <v>8214</v>
      </c>
      <c r="G3374" s="6"/>
      <c r="H3374" s="1"/>
      <c r="I3374" s="5"/>
      <c r="J3374" s="5"/>
      <c r="K3374" s="1"/>
      <c r="L3374" s="5"/>
      <c r="M3374" s="5"/>
      <c r="N3374" s="26"/>
      <c r="O3374" s="1"/>
      <c r="P3374" s="1"/>
      <c r="Q3374" s="1"/>
      <c r="R3374" s="1"/>
      <c r="S3374" s="1"/>
      <c r="T3374" s="1"/>
      <c r="U3374" s="1"/>
      <c r="V3374" s="5"/>
      <c r="W3374" s="5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37" t="e">
        <f>BQ3374+BP3374+BO3374+BN3374+BM3374+#REF!+#REF!+BG3374+BF3374+#REF!+BC3374+#REF!+#REF!+AY3374+#REF!+#REF!+#REF!+#REF!+AS3374+#REF!+#REF!+#REF!+#REF!+AM3374+AK3374+#REF!+#REF!+#REF!+AF3374+AD3374+AC3374+AB3374+BL3374+AA3374+Z3374+Y3374+X3374+U3374+T3374+S3374+R3374+Q3374+P3374+O3374+N3374+M3374+L3374+K3374+J3374+I3374+H3374</f>
        <v>#REF!</v>
      </c>
    </row>
    <row r="3375" spans="1:70" hidden="1">
      <c r="A3375" s="6" t="s">
        <v>5382</v>
      </c>
      <c r="B3375" s="6" t="s">
        <v>5472</v>
      </c>
      <c r="C3375" s="6" t="s">
        <v>7</v>
      </c>
      <c r="D3375" s="6" t="s">
        <v>8180</v>
      </c>
      <c r="E3375" s="6" t="s">
        <v>8186</v>
      </c>
      <c r="F3375" s="6" t="s">
        <v>8214</v>
      </c>
      <c r="G3375" s="6"/>
      <c r="H3375" s="1"/>
      <c r="I3375" s="5"/>
      <c r="J3375" s="5"/>
      <c r="K3375" s="1"/>
      <c r="L3375" s="5"/>
      <c r="M3375" s="5"/>
      <c r="N3375" s="26"/>
      <c r="O3375" s="1"/>
      <c r="P3375" s="1"/>
      <c r="Q3375" s="1"/>
      <c r="R3375" s="1"/>
      <c r="S3375" s="1"/>
      <c r="T3375" s="1"/>
      <c r="U3375" s="1"/>
      <c r="V3375" s="5"/>
      <c r="W3375" s="5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37" t="e">
        <f>BQ3375+BP3375+BO3375+BN3375+BM3375+#REF!+#REF!+BG3375+BF3375+#REF!+BC3375+#REF!+#REF!+AY3375+#REF!+#REF!+#REF!+#REF!+AS3375+#REF!+#REF!+#REF!+#REF!+AM3375+AK3375+#REF!+#REF!+#REF!+AF3375+AD3375+AC3375+AB3375+BL3375+AA3375+Z3375+Y3375+X3375+U3375+T3375+S3375+R3375+Q3375+P3375+O3375+N3375+M3375+L3375+K3375+J3375+I3375+H3375</f>
        <v>#REF!</v>
      </c>
    </row>
    <row r="3376" spans="1:70" hidden="1">
      <c r="A3376" s="6" t="s">
        <v>7007</v>
      </c>
      <c r="B3376" s="6" t="s">
        <v>8061</v>
      </c>
      <c r="C3376" s="6" t="s">
        <v>151</v>
      </c>
      <c r="D3376" s="6"/>
      <c r="E3376" s="6" t="s">
        <v>8186</v>
      </c>
      <c r="F3376" s="6" t="s">
        <v>8214</v>
      </c>
      <c r="G3376" s="6"/>
      <c r="H3376" s="1"/>
      <c r="I3376" s="5"/>
      <c r="J3376" s="5"/>
      <c r="K3376" s="1"/>
      <c r="L3376" s="5"/>
      <c r="M3376" s="5"/>
      <c r="N3376" s="26"/>
      <c r="O3376" s="1"/>
      <c r="P3376" s="1"/>
      <c r="Q3376" s="1"/>
      <c r="R3376" s="1"/>
      <c r="S3376" s="1"/>
      <c r="T3376" s="1"/>
      <c r="U3376" s="1"/>
      <c r="V3376" s="5"/>
      <c r="W3376" s="5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37" t="e">
        <f>BQ3376+BP3376+BO3376+BN3376+BM3376+#REF!+#REF!+BG3376+BF3376+#REF!+BC3376+#REF!+#REF!+AY3376+#REF!+#REF!+#REF!+#REF!+AS3376+#REF!+#REF!+#REF!+#REF!+AM3376+AK3376+#REF!+#REF!+#REF!+AF3376+AD3376+AC3376+AB3376+BL3376+AA3376+Z3376+Y3376+X3376+U3376+T3376+S3376+R3376+Q3376+P3376+O3376+N3376+M3376+L3376+K3376+J3376+I3376+H3376</f>
        <v>#REF!</v>
      </c>
    </row>
    <row r="3377" spans="1:70" hidden="1">
      <c r="A3377" s="6" t="s">
        <v>7008</v>
      </c>
      <c r="B3377" s="6" t="s">
        <v>8062</v>
      </c>
      <c r="C3377" s="6" t="s">
        <v>151</v>
      </c>
      <c r="D3377" s="6"/>
      <c r="E3377" s="6" t="s">
        <v>8186</v>
      </c>
      <c r="F3377" s="6" t="s">
        <v>8214</v>
      </c>
      <c r="G3377" s="6"/>
      <c r="H3377" s="1"/>
      <c r="I3377" s="5"/>
      <c r="J3377" s="5"/>
      <c r="K3377" s="1"/>
      <c r="L3377" s="5"/>
      <c r="M3377" s="5"/>
      <c r="N3377" s="26"/>
      <c r="O3377" s="1"/>
      <c r="P3377" s="1"/>
      <c r="Q3377" s="1"/>
      <c r="R3377" s="1"/>
      <c r="S3377" s="1"/>
      <c r="T3377" s="1"/>
      <c r="U3377" s="1"/>
      <c r="V3377" s="5"/>
      <c r="W3377" s="5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37" t="e">
        <f>BQ3377+BP3377+BO3377+BN3377+BM3377+#REF!+#REF!+BG3377+BF3377+#REF!+BC3377+#REF!+#REF!+AY3377+#REF!+#REF!+#REF!+#REF!+AS3377+#REF!+#REF!+#REF!+#REF!+AM3377+AK3377+#REF!+#REF!+#REF!+AF3377+AD3377+AC3377+AB3377+BL3377+AA3377+Z3377+Y3377+X3377+U3377+T3377+S3377+R3377+Q3377+P3377+O3377+N3377+M3377+L3377+K3377+J3377+I3377+H3377</f>
        <v>#REF!</v>
      </c>
    </row>
    <row r="3378" spans="1:70" hidden="1">
      <c r="A3378" s="6" t="s">
        <v>7009</v>
      </c>
      <c r="B3378" s="6" t="s">
        <v>7010</v>
      </c>
      <c r="C3378" s="6" t="s">
        <v>151</v>
      </c>
      <c r="D3378" s="6"/>
      <c r="E3378" s="6" t="s">
        <v>8186</v>
      </c>
      <c r="F3378" s="6" t="s">
        <v>8214</v>
      </c>
      <c r="G3378" s="6"/>
      <c r="H3378" s="1"/>
      <c r="I3378" s="5"/>
      <c r="J3378" s="1"/>
      <c r="K3378" s="1"/>
      <c r="L3378" s="5"/>
      <c r="M3378" s="5"/>
      <c r="N3378" s="26"/>
      <c r="O3378" s="1"/>
      <c r="P3378" s="1"/>
      <c r="Q3378" s="1"/>
      <c r="R3378" s="1"/>
      <c r="S3378" s="1"/>
      <c r="T3378" s="1"/>
      <c r="U3378" s="1"/>
      <c r="V3378" s="5"/>
      <c r="W3378" s="5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37" t="e">
        <f>BQ3378+BP3378+BO3378+BN3378+BM3378+#REF!+#REF!+BG3378+BF3378+#REF!+BC3378+#REF!+#REF!+AY3378+#REF!+#REF!+#REF!+#REF!+AS3378+#REF!+#REF!+#REF!+#REF!+AM3378+AK3378+#REF!+#REF!+#REF!+AF3378+AD3378+AC3378+AB3378+BL3378+AA3378+Z3378+Y3378+X3378+U3378+T3378+S3378+R3378+Q3378+P3378+O3378+N3378+M3378+L3378+K3378+J3378+I3378+H3378</f>
        <v>#REF!</v>
      </c>
    </row>
    <row r="3379" spans="1:70" hidden="1">
      <c r="A3379" s="6" t="s">
        <v>5383</v>
      </c>
      <c r="B3379" s="6" t="s">
        <v>5384</v>
      </c>
      <c r="C3379" s="6" t="s">
        <v>7</v>
      </c>
      <c r="D3379" s="6" t="s">
        <v>18</v>
      </c>
      <c r="E3379" s="6" t="s">
        <v>13</v>
      </c>
      <c r="F3379" s="6" t="s">
        <v>8214</v>
      </c>
      <c r="G3379" s="6"/>
      <c r="H3379" s="1"/>
      <c r="I3379" s="5"/>
      <c r="J3379" s="5"/>
      <c r="K3379" s="1"/>
      <c r="L3379" s="5"/>
      <c r="M3379" s="5"/>
      <c r="N3379" s="26"/>
      <c r="O3379" s="1"/>
      <c r="P3379" s="1"/>
      <c r="Q3379" s="1"/>
      <c r="R3379" s="1"/>
      <c r="S3379" s="1"/>
      <c r="T3379" s="1"/>
      <c r="U3379" s="1"/>
      <c r="V3379" s="5"/>
      <c r="W3379" s="5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37" t="e">
        <f>BQ3379+BP3379+BO3379+BN3379+BM3379+#REF!+#REF!+BG3379+BF3379+#REF!+BC3379+#REF!+#REF!+AY3379+#REF!+#REF!+#REF!+#REF!+AS3379+#REF!+#REF!+#REF!+#REF!+AM3379+AK3379+#REF!+#REF!+#REF!+AF3379+AD3379+AC3379+AB3379+BL3379+AA3379+Z3379+Y3379+X3379+U3379+T3379+S3379+R3379+Q3379+P3379+O3379+N3379+M3379+L3379+K3379+J3379+I3379+H3379</f>
        <v>#REF!</v>
      </c>
    </row>
    <row r="3380" spans="1:70" hidden="1">
      <c r="A3380" s="6" t="s">
        <v>5385</v>
      </c>
      <c r="B3380" s="6" t="s">
        <v>5386</v>
      </c>
      <c r="C3380" s="6" t="s">
        <v>7</v>
      </c>
      <c r="D3380" s="6" t="s">
        <v>18</v>
      </c>
      <c r="E3380" s="6" t="s">
        <v>13</v>
      </c>
      <c r="F3380" s="6" t="s">
        <v>8214</v>
      </c>
      <c r="G3380" s="6"/>
      <c r="H3380" s="1"/>
      <c r="I3380" s="5"/>
      <c r="J3380" s="5"/>
      <c r="K3380" s="1"/>
      <c r="L3380" s="5"/>
      <c r="M3380" s="5"/>
      <c r="N3380" s="26"/>
      <c r="O3380" s="1"/>
      <c r="P3380" s="1"/>
      <c r="Q3380" s="1"/>
      <c r="R3380" s="1"/>
      <c r="S3380" s="1"/>
      <c r="T3380" s="1"/>
      <c r="U3380" s="1"/>
      <c r="V3380" s="5"/>
      <c r="W3380" s="5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37" t="e">
        <f>BQ3380+BP3380+BO3380+BN3380+BM3380+#REF!+#REF!+BG3380+BF3380+#REF!+BC3380+#REF!+#REF!+AY3380+#REF!+#REF!+#REF!+#REF!+AS3380+#REF!+#REF!+#REF!+#REF!+AM3380+AK3380+#REF!+#REF!+#REF!+AF3380+AD3380+AC3380+AB3380+BL3380+AA3380+Z3380+Y3380+X3380+U3380+T3380+S3380+R3380+Q3380+P3380+O3380+N3380+M3380+L3380+K3380+J3380+I3380+H3380</f>
        <v>#REF!</v>
      </c>
    </row>
    <row r="3381" spans="1:70">
      <c r="A3381" s="7" t="s">
        <v>5387</v>
      </c>
      <c r="B3381" s="7" t="s">
        <v>5388</v>
      </c>
      <c r="C3381" s="7" t="s">
        <v>7</v>
      </c>
      <c r="D3381" s="7" t="s">
        <v>8180</v>
      </c>
      <c r="E3381" s="7" t="s">
        <v>21</v>
      </c>
      <c r="F3381" s="7" t="s">
        <v>8214</v>
      </c>
      <c r="G3381" s="25"/>
      <c r="H3381" s="1"/>
      <c r="I3381" s="5"/>
      <c r="J3381" s="5"/>
      <c r="K3381" s="1"/>
      <c r="L3381" s="5"/>
      <c r="M3381" s="5"/>
      <c r="N3381" s="26"/>
      <c r="O3381" s="1"/>
      <c r="P3381" s="1">
        <f>1000*12.73362</f>
        <v>12733.62</v>
      </c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37">
        <f>BQ3381+BP3381+BO3381+BN3381+BM3381+BG3381+BF3381+BC3381+AY3381+AS3381+AM3381+AL3381+AK3381+AF3381+AE3381+AD3381+AC3381+AB3381+BK3381+BL3381+AA3381+Z3381+Y3381+X3381+V3381+U3381+T3381+S3381+R3381+Q3381+P3381+O3381+N3381+M3381+L3381+K3381+J3381+I3381+H3381+G3381+AX3381+W3381</f>
        <v>12733.62</v>
      </c>
    </row>
    <row r="3382" spans="1:70" hidden="1">
      <c r="A3382" s="6" t="s">
        <v>5642</v>
      </c>
      <c r="B3382" s="6" t="s">
        <v>5643</v>
      </c>
      <c r="C3382" s="6" t="s">
        <v>151</v>
      </c>
      <c r="D3382" s="6"/>
      <c r="E3382" s="6" t="s">
        <v>152</v>
      </c>
      <c r="F3382" s="6" t="s">
        <v>8214</v>
      </c>
      <c r="G3382" s="6"/>
      <c r="H3382" s="1"/>
      <c r="I3382" s="5"/>
      <c r="J3382" s="5"/>
      <c r="K3382" s="1"/>
      <c r="L3382" s="5"/>
      <c r="M3382" s="5"/>
      <c r="N3382" s="26"/>
      <c r="O3382" s="1"/>
      <c r="P3382" s="1"/>
      <c r="Q3382" s="1"/>
      <c r="R3382" s="1"/>
      <c r="S3382" s="1"/>
      <c r="T3382" s="1"/>
      <c r="U3382" s="1"/>
      <c r="V3382" s="5"/>
      <c r="W3382" s="5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37" t="e">
        <f>BQ3382+BP3382+BO3382+BN3382+BM3382+#REF!+#REF!+BG3382+BF3382+#REF!+BC3382+#REF!+#REF!+AY3382+#REF!+#REF!+#REF!+#REF!+AS3382+#REF!+#REF!+#REF!+#REF!+AM3382+AK3382+#REF!+#REF!+#REF!+AF3382+AD3382+AC3382+AB3382+BL3382+AA3382+Z3382+Y3382+X3382+U3382+T3382+S3382+R3382+Q3382+P3382+O3382+N3382+M3382+L3382+K3382+J3382+I3382+H3382</f>
        <v>#REF!</v>
      </c>
    </row>
    <row r="3383" spans="1:70" hidden="1">
      <c r="A3383" s="6" t="s">
        <v>5389</v>
      </c>
      <c r="B3383" s="6" t="s">
        <v>5390</v>
      </c>
      <c r="C3383" s="6" t="s">
        <v>7</v>
      </c>
      <c r="D3383" s="6" t="s">
        <v>67</v>
      </c>
      <c r="E3383" s="6" t="s">
        <v>67</v>
      </c>
      <c r="F3383" s="6" t="s">
        <v>8214</v>
      </c>
      <c r="G3383" s="6"/>
      <c r="H3383" s="1"/>
      <c r="I3383" s="5"/>
      <c r="J3383" s="5"/>
      <c r="K3383" s="1"/>
      <c r="L3383" s="5"/>
      <c r="M3383" s="5"/>
      <c r="N3383" s="26"/>
      <c r="O3383" s="1"/>
      <c r="P3383" s="1"/>
      <c r="Q3383" s="1"/>
      <c r="R3383" s="1"/>
      <c r="S3383" s="1"/>
      <c r="T3383" s="1"/>
      <c r="U3383" s="1"/>
      <c r="V3383" s="5"/>
      <c r="W3383" s="5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37" t="e">
        <f>BQ3383+BP3383+BO3383+BN3383+BM3383+#REF!+#REF!+BG3383+BF3383+#REF!+BC3383+#REF!+#REF!+AY3383+#REF!+#REF!+#REF!+#REF!+AS3383+#REF!+#REF!+#REF!+#REF!+AM3383+AK3383+#REF!+#REF!+#REF!+AF3383+AD3383+AC3383+AB3383+BL3383+AA3383+Z3383+Y3383+X3383+U3383+T3383+S3383+R3383+Q3383+P3383+O3383+N3383+M3383+L3383+K3383+J3383+I3383+H3383</f>
        <v>#REF!</v>
      </c>
    </row>
    <row r="3384" spans="1:70" hidden="1">
      <c r="A3384" s="6" t="s">
        <v>5391</v>
      </c>
      <c r="B3384" s="6" t="s">
        <v>5392</v>
      </c>
      <c r="C3384" s="6" t="s">
        <v>7</v>
      </c>
      <c r="D3384" s="6" t="s">
        <v>67</v>
      </c>
      <c r="E3384" s="6" t="s">
        <v>67</v>
      </c>
      <c r="F3384" s="6" t="s">
        <v>8214</v>
      </c>
      <c r="G3384" s="6"/>
      <c r="H3384" s="1"/>
      <c r="I3384" s="5"/>
      <c r="J3384" s="5"/>
      <c r="K3384" s="1"/>
      <c r="L3384" s="5"/>
      <c r="M3384" s="5"/>
      <c r="N3384" s="26"/>
      <c r="O3384" s="1"/>
      <c r="P3384" s="1"/>
      <c r="Q3384" s="1"/>
      <c r="R3384" s="1"/>
      <c r="S3384" s="1"/>
      <c r="T3384" s="1"/>
      <c r="U3384" s="1"/>
      <c r="V3384" s="5"/>
      <c r="W3384" s="5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37" t="e">
        <f>BQ3384+BP3384+BO3384+BN3384+BM3384+#REF!+#REF!+BG3384+BF3384+#REF!+BC3384+#REF!+#REF!+AY3384+#REF!+#REF!+#REF!+#REF!+AS3384+#REF!+#REF!+#REF!+#REF!+AM3384+AK3384+#REF!+#REF!+#REF!+AF3384+AD3384+AC3384+AB3384+BL3384+AA3384+Z3384+Y3384+X3384+U3384+T3384+S3384+R3384+Q3384+P3384+O3384+N3384+M3384+L3384+K3384+J3384+I3384+H3384</f>
        <v>#REF!</v>
      </c>
    </row>
    <row r="3385" spans="1:70" hidden="1">
      <c r="A3385" s="6" t="s">
        <v>5644</v>
      </c>
      <c r="B3385" s="6" t="s">
        <v>5645</v>
      </c>
      <c r="C3385" s="6" t="s">
        <v>151</v>
      </c>
      <c r="D3385" s="6"/>
      <c r="E3385" s="6" t="s">
        <v>152</v>
      </c>
      <c r="F3385" s="6" t="s">
        <v>8214</v>
      </c>
      <c r="G3385" s="6"/>
      <c r="H3385" s="1"/>
      <c r="I3385" s="5"/>
      <c r="J3385" s="5"/>
      <c r="K3385" s="1"/>
      <c r="L3385" s="5"/>
      <c r="M3385" s="5"/>
      <c r="N3385" s="26"/>
      <c r="O3385" s="1"/>
      <c r="P3385" s="1"/>
      <c r="Q3385" s="1"/>
      <c r="R3385" s="1"/>
      <c r="S3385" s="1"/>
      <c r="T3385" s="1"/>
      <c r="U3385" s="1"/>
      <c r="V3385" s="5"/>
      <c r="W3385" s="5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37" t="e">
        <f>BQ3385+BP3385+BO3385+BN3385+BM3385+#REF!+#REF!+BG3385+BF3385+#REF!+BC3385+#REF!+#REF!+AY3385+#REF!+#REF!+#REF!+#REF!+AS3385+#REF!+#REF!+#REF!+#REF!+AM3385+AK3385+#REF!+#REF!+#REF!+AF3385+AD3385+AC3385+AB3385+BL3385+AA3385+Z3385+Y3385+X3385+U3385+T3385+S3385+R3385+Q3385+P3385+O3385+N3385+M3385+L3385+K3385+J3385+I3385+H3385</f>
        <v>#REF!</v>
      </c>
    </row>
    <row r="3386" spans="1:70" hidden="1">
      <c r="A3386" s="6" t="s">
        <v>5393</v>
      </c>
      <c r="B3386" s="6" t="s">
        <v>5394</v>
      </c>
      <c r="C3386" s="6" t="s">
        <v>7</v>
      </c>
      <c r="D3386" s="6" t="s">
        <v>67</v>
      </c>
      <c r="E3386" s="6" t="s">
        <v>67</v>
      </c>
      <c r="F3386" s="6" t="s">
        <v>8214</v>
      </c>
      <c r="G3386" s="6"/>
      <c r="H3386" s="1"/>
      <c r="I3386" s="5"/>
      <c r="J3386" s="5"/>
      <c r="K3386" s="1"/>
      <c r="L3386" s="5"/>
      <c r="M3386" s="5"/>
      <c r="N3386" s="26"/>
      <c r="O3386" s="1"/>
      <c r="P3386" s="1"/>
      <c r="Q3386" s="1"/>
      <c r="R3386" s="1"/>
      <c r="S3386" s="1"/>
      <c r="T3386" s="1"/>
      <c r="U3386" s="1"/>
      <c r="V3386" s="5"/>
      <c r="W3386" s="5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37" t="e">
        <f>BQ3386+BP3386+BO3386+BN3386+BM3386+#REF!+#REF!+BG3386+BF3386+#REF!+BC3386+#REF!+#REF!+AY3386+#REF!+#REF!+#REF!+#REF!+AS3386+#REF!+#REF!+#REF!+#REF!+AM3386+AK3386+#REF!+#REF!+#REF!+AF3386+AD3386+AC3386+AB3386+BL3386+AA3386+Z3386+Y3386+X3386+U3386+T3386+S3386+R3386+Q3386+P3386+O3386+N3386+M3386+L3386+K3386+J3386+I3386+H3386</f>
        <v>#REF!</v>
      </c>
    </row>
    <row r="3387" spans="1:70" hidden="1">
      <c r="A3387" s="6" t="s">
        <v>5395</v>
      </c>
      <c r="B3387" s="6" t="s">
        <v>5396</v>
      </c>
      <c r="C3387" s="6" t="s">
        <v>7</v>
      </c>
      <c r="D3387" s="6" t="s">
        <v>67</v>
      </c>
      <c r="E3387" s="6" t="s">
        <v>67</v>
      </c>
      <c r="F3387" s="6" t="s">
        <v>8214</v>
      </c>
      <c r="G3387" s="6"/>
      <c r="H3387" s="1"/>
      <c r="I3387" s="5"/>
      <c r="J3387" s="5"/>
      <c r="K3387" s="1"/>
      <c r="L3387" s="5"/>
      <c r="M3387" s="5"/>
      <c r="N3387" s="26"/>
      <c r="O3387" s="1"/>
      <c r="P3387" s="1"/>
      <c r="Q3387" s="1"/>
      <c r="R3387" s="1"/>
      <c r="S3387" s="1"/>
      <c r="T3387" s="1"/>
      <c r="U3387" s="1"/>
      <c r="V3387" s="5"/>
      <c r="W3387" s="5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37" t="e">
        <f>BQ3387+BP3387+BO3387+BN3387+BM3387+#REF!+#REF!+BG3387+BF3387+#REF!+BC3387+#REF!+#REF!+AY3387+#REF!+#REF!+#REF!+#REF!+AS3387+#REF!+#REF!+#REF!+#REF!+AM3387+AK3387+#REF!+#REF!+#REF!+AF3387+AD3387+AC3387+AB3387+BL3387+AA3387+Z3387+Y3387+X3387+U3387+T3387+S3387+R3387+Q3387+P3387+O3387+N3387+M3387+L3387+K3387+J3387+I3387+H3387</f>
        <v>#REF!</v>
      </c>
    </row>
    <row r="3388" spans="1:70" hidden="1">
      <c r="A3388" s="6" t="s">
        <v>5397</v>
      </c>
      <c r="B3388" s="6" t="s">
        <v>5398</v>
      </c>
      <c r="C3388" s="6" t="s">
        <v>7</v>
      </c>
      <c r="D3388" s="6" t="s">
        <v>18</v>
      </c>
      <c r="E3388" s="6" t="s">
        <v>21</v>
      </c>
      <c r="F3388" s="6" t="s">
        <v>8214</v>
      </c>
      <c r="G3388" s="6"/>
      <c r="H3388" s="1"/>
      <c r="I3388" s="5"/>
      <c r="J3388" s="5"/>
      <c r="K3388" s="1"/>
      <c r="L3388" s="5"/>
      <c r="M3388" s="5"/>
      <c r="N3388" s="26"/>
      <c r="O3388" s="1"/>
      <c r="P3388" s="1"/>
      <c r="Q3388" s="1"/>
      <c r="R3388" s="1"/>
      <c r="S3388" s="1"/>
      <c r="T3388" s="1"/>
      <c r="U3388" s="1"/>
      <c r="V3388" s="5"/>
      <c r="W3388" s="5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37" t="e">
        <f>BQ3388+BP3388+BO3388+BN3388+BM3388+#REF!+#REF!+BG3388+BF3388+#REF!+BC3388+#REF!+#REF!+AY3388+#REF!+#REF!+#REF!+#REF!+AS3388+#REF!+#REF!+#REF!+#REF!+AM3388+AK3388+#REF!+#REF!+#REF!+AF3388+AD3388+AC3388+AB3388+BL3388+AA3388+Z3388+Y3388+X3388+U3388+T3388+S3388+R3388+Q3388+P3388+O3388+N3388+M3388+L3388+K3388+J3388+I3388+H3388</f>
        <v>#REF!</v>
      </c>
    </row>
    <row r="3389" spans="1:70" hidden="1">
      <c r="A3389" s="6" t="s">
        <v>5646</v>
      </c>
      <c r="B3389" s="6" t="s">
        <v>5647</v>
      </c>
      <c r="C3389" s="6" t="s">
        <v>151</v>
      </c>
      <c r="D3389" s="6"/>
      <c r="E3389" s="6" t="s">
        <v>152</v>
      </c>
      <c r="F3389" s="6" t="s">
        <v>8214</v>
      </c>
      <c r="G3389" s="6"/>
      <c r="H3389" s="1"/>
      <c r="I3389" s="5"/>
      <c r="J3389" s="5"/>
      <c r="K3389" s="1"/>
      <c r="L3389" s="5"/>
      <c r="M3389" s="5"/>
      <c r="N3389" s="26"/>
      <c r="O3389" s="1"/>
      <c r="P3389" s="1"/>
      <c r="Q3389" s="1"/>
      <c r="R3389" s="1"/>
      <c r="S3389" s="1"/>
      <c r="T3389" s="1"/>
      <c r="U3389" s="1"/>
      <c r="V3389" s="5"/>
      <c r="W3389" s="5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37" t="e">
        <f>BQ3389+BP3389+BO3389+BN3389+BM3389+#REF!+#REF!+BG3389+BF3389+#REF!+BC3389+#REF!+#REF!+AY3389+#REF!+#REF!+#REF!+#REF!+AS3389+#REF!+#REF!+#REF!+#REF!+AM3389+AK3389+#REF!+#REF!+#REF!+AF3389+AD3389+AC3389+AB3389+BL3389+AA3389+Z3389+Y3389+X3389+U3389+T3389+S3389+R3389+Q3389+P3389+O3389+N3389+M3389+L3389+K3389+J3389+I3389+H3389</f>
        <v>#REF!</v>
      </c>
    </row>
    <row r="3390" spans="1:70" hidden="1">
      <c r="A3390" s="6" t="s">
        <v>5399</v>
      </c>
      <c r="B3390" s="6" t="s">
        <v>5400</v>
      </c>
      <c r="C3390" s="6" t="s">
        <v>7</v>
      </c>
      <c r="D3390" s="6" t="s">
        <v>18</v>
      </c>
      <c r="E3390" s="6" t="s">
        <v>13</v>
      </c>
      <c r="F3390" s="6" t="s">
        <v>8214</v>
      </c>
      <c r="G3390" s="6"/>
      <c r="H3390" s="1"/>
      <c r="I3390" s="5"/>
      <c r="J3390" s="5"/>
      <c r="K3390" s="1"/>
      <c r="L3390" s="5"/>
      <c r="M3390" s="5"/>
      <c r="N3390" s="26"/>
      <c r="O3390" s="1"/>
      <c r="P3390" s="1"/>
      <c r="Q3390" s="1"/>
      <c r="R3390" s="1"/>
      <c r="S3390" s="1"/>
      <c r="T3390" s="1"/>
      <c r="U3390" s="1"/>
      <c r="V3390" s="5"/>
      <c r="W3390" s="5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37" t="e">
        <f>BQ3390+BP3390+BO3390+BN3390+BM3390+#REF!+#REF!+BG3390+BF3390+#REF!+BC3390+#REF!+#REF!+AY3390+#REF!+#REF!+#REF!+#REF!+AS3390+#REF!+#REF!+#REF!+#REF!+AM3390+AK3390+#REF!+#REF!+#REF!+AF3390+AD3390+AC3390+AB3390+BL3390+AA3390+Z3390+Y3390+X3390+U3390+T3390+S3390+R3390+Q3390+P3390+O3390+N3390+M3390+L3390+K3390+J3390+I3390+H3390</f>
        <v>#REF!</v>
      </c>
    </row>
    <row r="3391" spans="1:70">
      <c r="A3391" s="7" t="s">
        <v>5401</v>
      </c>
      <c r="B3391" s="7" t="s">
        <v>5402</v>
      </c>
      <c r="C3391" s="7" t="s">
        <v>7</v>
      </c>
      <c r="D3391" s="7" t="s">
        <v>8180</v>
      </c>
      <c r="E3391" s="7" t="s">
        <v>9</v>
      </c>
      <c r="F3391" s="7" t="s">
        <v>8214</v>
      </c>
      <c r="G3391" s="25"/>
      <c r="H3391" s="1"/>
      <c r="I3391" s="5"/>
      <c r="J3391" s="5"/>
      <c r="K3391" s="1"/>
      <c r="L3391" s="5"/>
      <c r="M3391" s="5"/>
      <c r="N3391" s="26"/>
      <c r="O3391" s="1"/>
      <c r="P3391" s="1">
        <f>1000*29.18476</f>
        <v>29184.760000000002</v>
      </c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37">
        <f>BQ3391+BP3391+BO3391+BN3391+BM3391+BG3391+BF3391+BC3391+AY3391+AS3391+AM3391+AL3391+AK3391+AF3391+AE3391+AD3391+AC3391+AB3391+BK3391+BL3391+AA3391+Z3391+Y3391+X3391+V3391+U3391+T3391+S3391+R3391+Q3391+P3391+O3391+N3391+M3391+L3391+K3391+J3391+I3391+H3391+G3391+AX3391+W3391</f>
        <v>29184.760000000002</v>
      </c>
    </row>
    <row r="3392" spans="1:70" hidden="1">
      <c r="A3392" s="6" t="s">
        <v>5403</v>
      </c>
      <c r="B3392" s="6" t="s">
        <v>5404</v>
      </c>
      <c r="C3392" s="6" t="s">
        <v>7</v>
      </c>
      <c r="D3392" s="6" t="s">
        <v>67</v>
      </c>
      <c r="E3392" s="6" t="s">
        <v>67</v>
      </c>
      <c r="F3392" s="6" t="s">
        <v>8214</v>
      </c>
      <c r="G3392" s="6"/>
      <c r="H3392" s="1"/>
      <c r="I3392" s="5"/>
      <c r="J3392" s="5"/>
      <c r="K3392" s="1"/>
      <c r="L3392" s="5"/>
      <c r="M3392" s="5"/>
      <c r="N3392" s="26"/>
      <c r="O3392" s="1"/>
      <c r="P3392" s="1"/>
      <c r="Q3392" s="1"/>
      <c r="R3392" s="1"/>
      <c r="S3392" s="1"/>
      <c r="T3392" s="1"/>
      <c r="U3392" s="1"/>
      <c r="V3392" s="5"/>
      <c r="W3392" s="5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37" t="e">
        <f>BQ3392+BP3392+BO3392+BN3392+BM3392+#REF!+#REF!+BG3392+BF3392+#REF!+BC3392+#REF!+#REF!+AY3392+#REF!+#REF!+#REF!+#REF!+AS3392+#REF!+#REF!+#REF!+#REF!+AM3392+AK3392+#REF!+#REF!+#REF!+AF3392+AD3392+AC3392+AB3392+BL3392+AA3392+Z3392+Y3392+X3392+U3392+T3392+S3392+R3392+Q3392+P3392+O3392+N3392+M3392+L3392+K3392+J3392+I3392+H3392</f>
        <v>#REF!</v>
      </c>
    </row>
    <row r="3393" spans="1:70" hidden="1">
      <c r="A3393" s="6" t="s">
        <v>7239</v>
      </c>
      <c r="B3393" s="6" t="s">
        <v>7440</v>
      </c>
      <c r="C3393" s="6" t="s">
        <v>7</v>
      </c>
      <c r="D3393" s="6" t="s">
        <v>8180</v>
      </c>
      <c r="E3393" s="6" t="s">
        <v>8202</v>
      </c>
      <c r="F3393" s="6" t="s">
        <v>8214</v>
      </c>
      <c r="G3393" s="6"/>
      <c r="H3393" s="1"/>
      <c r="I3393" s="5"/>
      <c r="J3393" s="5"/>
      <c r="K3393" s="1"/>
      <c r="L3393" s="5"/>
      <c r="M3393" s="5"/>
      <c r="N3393" s="26"/>
      <c r="O3393" s="1"/>
      <c r="P3393" s="1"/>
      <c r="Q3393" s="1"/>
      <c r="R3393" s="1"/>
      <c r="S3393" s="1"/>
      <c r="T3393" s="1"/>
      <c r="U3393" s="1"/>
      <c r="V3393" s="5"/>
      <c r="W3393" s="5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37" t="e">
        <f>BQ3393+BP3393+BO3393+BN3393+BM3393+#REF!+#REF!+BG3393+BF3393+#REF!+BC3393+#REF!+#REF!+AY3393+#REF!+#REF!+#REF!+#REF!+AS3393+#REF!+#REF!+#REF!+#REF!+AM3393+AK3393+#REF!+#REF!+#REF!+AF3393+AD3393+AC3393+AB3393+BL3393+AA3393+Z3393+Y3393+X3393+U3393+T3393+S3393+R3393+Q3393+P3393+O3393+N3393+M3393+L3393+K3393+J3393+I3393+H3393</f>
        <v>#REF!</v>
      </c>
    </row>
    <row r="3394" spans="1:70" hidden="1">
      <c r="A3394" s="6" t="s">
        <v>7011</v>
      </c>
      <c r="B3394" s="6" t="s">
        <v>8063</v>
      </c>
      <c r="C3394" s="6" t="s">
        <v>151</v>
      </c>
      <c r="D3394" s="6"/>
      <c r="E3394" s="6" t="s">
        <v>8186</v>
      </c>
      <c r="F3394" s="6" t="s">
        <v>8214</v>
      </c>
      <c r="G3394" s="6"/>
      <c r="H3394" s="1"/>
      <c r="I3394" s="5"/>
      <c r="J3394" s="5"/>
      <c r="K3394" s="1"/>
      <c r="L3394" s="5"/>
      <c r="M3394" s="5"/>
      <c r="N3394" s="26"/>
      <c r="O3394" s="1"/>
      <c r="P3394" s="1"/>
      <c r="Q3394" s="1"/>
      <c r="R3394" s="1"/>
      <c r="S3394" s="1"/>
      <c r="T3394" s="1"/>
      <c r="U3394" s="1"/>
      <c r="V3394" s="5"/>
      <c r="W3394" s="5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37" t="e">
        <f>BQ3394+BP3394+BO3394+BN3394+BM3394+#REF!+#REF!+BG3394+BF3394+#REF!+BC3394+#REF!+#REF!+AY3394+#REF!+#REF!+#REF!+#REF!+AS3394+#REF!+#REF!+#REF!+#REF!+AM3394+AK3394+#REF!+#REF!+#REF!+AF3394+AD3394+AC3394+AB3394+BL3394+AA3394+Z3394+Y3394+X3394+U3394+T3394+S3394+R3394+Q3394+P3394+O3394+N3394+M3394+L3394+K3394+J3394+I3394+H3394</f>
        <v>#REF!</v>
      </c>
    </row>
    <row r="3395" spans="1:70" hidden="1">
      <c r="A3395" s="6" t="s">
        <v>5648</v>
      </c>
      <c r="B3395" s="6" t="s">
        <v>5649</v>
      </c>
      <c r="C3395" s="6" t="s">
        <v>151</v>
      </c>
      <c r="D3395" s="6"/>
      <c r="E3395" s="6" t="s">
        <v>152</v>
      </c>
      <c r="F3395" s="6" t="s">
        <v>8214</v>
      </c>
      <c r="G3395" s="6"/>
      <c r="H3395" s="1"/>
      <c r="I3395" s="5"/>
      <c r="J3395" s="5"/>
      <c r="K3395" s="1"/>
      <c r="L3395" s="5"/>
      <c r="M3395" s="5"/>
      <c r="N3395" s="26"/>
      <c r="O3395" s="1"/>
      <c r="P3395" s="1"/>
      <c r="Q3395" s="1"/>
      <c r="R3395" s="1"/>
      <c r="S3395" s="1"/>
      <c r="T3395" s="1"/>
      <c r="U3395" s="1"/>
      <c r="V3395" s="5"/>
      <c r="W3395" s="5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37" t="e">
        <f>BQ3395+BP3395+BO3395+BN3395+BM3395+#REF!+#REF!+BG3395+BF3395+#REF!+BC3395+#REF!+#REF!+AY3395+#REF!+#REF!+#REF!+#REF!+AS3395+#REF!+#REF!+#REF!+#REF!+AM3395+AK3395+#REF!+#REF!+#REF!+AF3395+AD3395+AC3395+AB3395+BL3395+AA3395+Z3395+Y3395+X3395+U3395+T3395+S3395+R3395+Q3395+P3395+O3395+N3395+M3395+L3395+K3395+J3395+I3395+H3395</f>
        <v>#REF!</v>
      </c>
    </row>
    <row r="3396" spans="1:70" hidden="1">
      <c r="A3396" s="6" t="s">
        <v>5405</v>
      </c>
      <c r="B3396" s="6" t="s">
        <v>5406</v>
      </c>
      <c r="C3396" s="6" t="s">
        <v>7</v>
      </c>
      <c r="D3396" s="6" t="s">
        <v>18</v>
      </c>
      <c r="E3396" s="6" t="s">
        <v>31</v>
      </c>
      <c r="F3396" s="6" t="s">
        <v>8214</v>
      </c>
      <c r="G3396" s="6"/>
      <c r="H3396" s="1"/>
      <c r="I3396" s="5"/>
      <c r="J3396" s="5"/>
      <c r="K3396" s="1"/>
      <c r="L3396" s="5"/>
      <c r="M3396" s="5"/>
      <c r="N3396" s="26"/>
      <c r="O3396" s="1"/>
      <c r="P3396" s="1"/>
      <c r="Q3396" s="1"/>
      <c r="R3396" s="1"/>
      <c r="S3396" s="1"/>
      <c r="T3396" s="1"/>
      <c r="U3396" s="1"/>
      <c r="V3396" s="5"/>
      <c r="W3396" s="5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37" t="e">
        <f>BQ3396+BP3396+BO3396+BN3396+BM3396+#REF!+#REF!+BG3396+BF3396+#REF!+BC3396+#REF!+#REF!+AY3396+#REF!+#REF!+#REF!+#REF!+AS3396+#REF!+#REF!+#REF!+#REF!+AM3396+AK3396+#REF!+#REF!+#REF!+AF3396+AD3396+AC3396+AB3396+BL3396+AA3396+Z3396+Y3396+X3396+U3396+T3396+S3396+R3396+Q3396+P3396+O3396+N3396+M3396+L3396+K3396+J3396+I3396+H3396</f>
        <v>#REF!</v>
      </c>
    </row>
    <row r="3397" spans="1:70" hidden="1">
      <c r="A3397" s="6" t="s">
        <v>7012</v>
      </c>
      <c r="B3397" s="6" t="s">
        <v>7013</v>
      </c>
      <c r="C3397" s="6" t="s">
        <v>151</v>
      </c>
      <c r="D3397" s="6"/>
      <c r="E3397" s="6" t="s">
        <v>8186</v>
      </c>
      <c r="F3397" s="6" t="s">
        <v>8214</v>
      </c>
      <c r="G3397" s="6"/>
      <c r="H3397" s="1"/>
      <c r="I3397" s="5"/>
      <c r="J3397" s="5"/>
      <c r="K3397" s="1"/>
      <c r="L3397" s="5"/>
      <c r="M3397" s="5"/>
      <c r="N3397" s="26"/>
      <c r="O3397" s="1"/>
      <c r="P3397" s="1"/>
      <c r="Q3397" s="1"/>
      <c r="R3397" s="1"/>
      <c r="S3397" s="1"/>
      <c r="T3397" s="1"/>
      <c r="U3397" s="1"/>
      <c r="V3397" s="5"/>
      <c r="W3397" s="5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37" t="e">
        <f>BQ3397+BP3397+BO3397+BN3397+BM3397+#REF!+#REF!+BG3397+BF3397+#REF!+BC3397+#REF!+#REF!+AY3397+#REF!+#REF!+#REF!+#REF!+AS3397+#REF!+#REF!+#REF!+#REF!+AM3397+AK3397+#REF!+#REF!+#REF!+AF3397+AD3397+AC3397+AB3397+BL3397+AA3397+Z3397+Y3397+X3397+U3397+T3397+S3397+R3397+Q3397+P3397+O3397+N3397+M3397+L3397+K3397+J3397+I3397+H3397</f>
        <v>#REF!</v>
      </c>
    </row>
    <row r="3398" spans="1:70" hidden="1">
      <c r="A3398" s="6" t="s">
        <v>5650</v>
      </c>
      <c r="B3398" s="6" t="s">
        <v>5651</v>
      </c>
      <c r="C3398" s="6" t="s">
        <v>151</v>
      </c>
      <c r="D3398" s="6"/>
      <c r="E3398" s="6" t="s">
        <v>152</v>
      </c>
      <c r="F3398" s="6" t="s">
        <v>8214</v>
      </c>
      <c r="G3398" s="6"/>
      <c r="H3398" s="1"/>
      <c r="I3398" s="5"/>
      <c r="J3398" s="5"/>
      <c r="K3398" s="1"/>
      <c r="L3398" s="5"/>
      <c r="M3398" s="5"/>
      <c r="N3398" s="26"/>
      <c r="O3398" s="1"/>
      <c r="P3398" s="1"/>
      <c r="Q3398" s="1"/>
      <c r="R3398" s="1"/>
      <c r="S3398" s="1"/>
      <c r="T3398" s="1"/>
      <c r="U3398" s="1"/>
      <c r="V3398" s="5"/>
      <c r="W3398" s="5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37" t="e">
        <f>BQ3398+BP3398+BO3398+BN3398+BM3398+#REF!+#REF!+BG3398+BF3398+#REF!+BC3398+#REF!+#REF!+AY3398+#REF!+#REF!+#REF!+#REF!+AS3398+#REF!+#REF!+#REF!+#REF!+AM3398+AK3398+#REF!+#REF!+#REF!+AF3398+AD3398+AC3398+AB3398+BL3398+AA3398+Z3398+Y3398+X3398+U3398+T3398+S3398+R3398+Q3398+P3398+O3398+N3398+M3398+L3398+K3398+J3398+I3398+H3398</f>
        <v>#REF!</v>
      </c>
    </row>
    <row r="3399" spans="1:70" hidden="1">
      <c r="A3399" s="6" t="s">
        <v>7014</v>
      </c>
      <c r="B3399" s="6" t="s">
        <v>7015</v>
      </c>
      <c r="C3399" s="6" t="s">
        <v>151</v>
      </c>
      <c r="D3399" s="6"/>
      <c r="E3399" s="6" t="s">
        <v>8186</v>
      </c>
      <c r="F3399" s="6" t="s">
        <v>8214</v>
      </c>
      <c r="G3399" s="6"/>
      <c r="H3399" s="1"/>
      <c r="I3399" s="5"/>
      <c r="J3399" s="5"/>
      <c r="K3399" s="1"/>
      <c r="L3399" s="5"/>
      <c r="M3399" s="5"/>
      <c r="N3399" s="26"/>
      <c r="O3399" s="1"/>
      <c r="P3399" s="1"/>
      <c r="Q3399" s="1"/>
      <c r="R3399" s="1"/>
      <c r="S3399" s="1"/>
      <c r="T3399" s="1"/>
      <c r="U3399" s="1"/>
      <c r="V3399" s="5"/>
      <c r="W3399" s="5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37" t="e">
        <f>BQ3399+BP3399+BO3399+BN3399+BM3399+#REF!+#REF!+BG3399+BF3399+#REF!+BC3399+#REF!+#REF!+AY3399+#REF!+#REF!+#REF!+#REF!+AS3399+#REF!+#REF!+#REF!+#REF!+AM3399+AK3399+#REF!+#REF!+#REF!+AF3399+AD3399+AC3399+AB3399+BL3399+AA3399+Z3399+Y3399+X3399+U3399+T3399+S3399+R3399+Q3399+P3399+O3399+N3399+M3399+L3399+K3399+J3399+I3399+H3399</f>
        <v>#REF!</v>
      </c>
    </row>
    <row r="3400" spans="1:70" s="27" customFormat="1" hidden="1">
      <c r="A3400" s="6" t="s">
        <v>5407</v>
      </c>
      <c r="B3400" s="6" t="s">
        <v>7441</v>
      </c>
      <c r="C3400" s="6" t="s">
        <v>7</v>
      </c>
      <c r="D3400" s="6" t="s">
        <v>8180</v>
      </c>
      <c r="E3400" s="6" t="s">
        <v>8185</v>
      </c>
      <c r="F3400" s="6" t="s">
        <v>8214</v>
      </c>
      <c r="G3400" s="6"/>
      <c r="H3400" s="25"/>
      <c r="I3400" s="17"/>
      <c r="J3400" s="17"/>
      <c r="K3400" s="17"/>
      <c r="L3400" s="17"/>
      <c r="M3400" s="17"/>
      <c r="N3400" s="26"/>
      <c r="O3400" s="25"/>
      <c r="P3400" s="25"/>
      <c r="Q3400" s="25"/>
      <c r="R3400" s="25"/>
      <c r="S3400" s="25"/>
      <c r="T3400" s="25"/>
      <c r="U3400" s="25"/>
      <c r="V3400" s="17"/>
      <c r="W3400" s="17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  <c r="AT3400" s="25"/>
      <c r="AU3400" s="25"/>
      <c r="AV3400" s="25"/>
      <c r="AW3400" s="25"/>
      <c r="AX3400" s="25"/>
      <c r="AY3400" s="25"/>
      <c r="AZ3400" s="25"/>
      <c r="BA3400" s="25"/>
      <c r="BB3400" s="25"/>
      <c r="BC3400" s="25"/>
      <c r="BD3400" s="25"/>
      <c r="BE3400" s="25"/>
      <c r="BF3400" s="25"/>
      <c r="BG3400" s="25"/>
      <c r="BH3400" s="25"/>
      <c r="BI3400" s="25"/>
      <c r="BJ3400" s="25"/>
      <c r="BK3400" s="25"/>
      <c r="BL3400" s="25"/>
      <c r="BM3400" s="25"/>
      <c r="BN3400" s="25"/>
      <c r="BO3400" s="25"/>
      <c r="BP3400" s="25"/>
      <c r="BQ3400" s="25"/>
      <c r="BR3400" s="37" t="e">
        <f>BQ3400+BP3400+BO3400+BN3400+BM3400+#REF!+#REF!+BG3400+BF3400+#REF!+BC3400+#REF!+#REF!+AY3400+#REF!+#REF!+#REF!+#REF!+AS3400+#REF!+#REF!+#REF!+#REF!+AM3400+AK3400+#REF!+#REF!+#REF!+AF3400+AD3400+AC3400+AB3400+BL3400+AA3400+Z3400+Y3400+X3400+U3400+T3400+S3400+R3400+Q3400+P3400+O3400+N3400+M3400+L3400+K3400+J3400+I3400+H3400</f>
        <v>#REF!</v>
      </c>
    </row>
    <row r="3401" spans="1:70" hidden="1">
      <c r="A3401" s="6" t="s">
        <v>5408</v>
      </c>
      <c r="B3401" s="6" t="s">
        <v>7497</v>
      </c>
      <c r="C3401" s="6" t="s">
        <v>7</v>
      </c>
      <c r="D3401" s="6" t="s">
        <v>67</v>
      </c>
      <c r="E3401" s="6" t="s">
        <v>67</v>
      </c>
      <c r="F3401" s="6" t="s">
        <v>8214</v>
      </c>
      <c r="G3401" s="6"/>
      <c r="H3401" s="1"/>
      <c r="I3401" s="5"/>
      <c r="J3401" s="5"/>
      <c r="K3401" s="1"/>
      <c r="L3401" s="5"/>
      <c r="M3401" s="5"/>
      <c r="N3401" s="26"/>
      <c r="O3401" s="1"/>
      <c r="P3401" s="1"/>
      <c r="Q3401" s="1"/>
      <c r="R3401" s="1"/>
      <c r="S3401" s="1"/>
      <c r="T3401" s="1"/>
      <c r="U3401" s="1"/>
      <c r="V3401" s="5"/>
      <c r="W3401" s="5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37" t="e">
        <f>BQ3401+BP3401+BO3401+BN3401+BM3401+#REF!+#REF!+BG3401+BF3401+#REF!+BC3401+#REF!+#REF!+AY3401+#REF!+#REF!+#REF!+#REF!+AS3401+#REF!+#REF!+#REF!+#REF!+AM3401+AK3401+#REF!+#REF!+#REF!+AF3401+AD3401+AC3401+AB3401+BL3401+AA3401+Z3401+Y3401+X3401+U3401+T3401+S3401+R3401+Q3401+P3401+O3401+N3401+M3401+L3401+K3401+J3401+I3401+H3401</f>
        <v>#REF!</v>
      </c>
    </row>
    <row r="3402" spans="1:70" hidden="1">
      <c r="A3402" s="6" t="s">
        <v>5652</v>
      </c>
      <c r="B3402" s="6" t="s">
        <v>5653</v>
      </c>
      <c r="C3402" s="6" t="s">
        <v>151</v>
      </c>
      <c r="D3402" s="6"/>
      <c r="E3402" s="6" t="s">
        <v>152</v>
      </c>
      <c r="F3402" s="6" t="s">
        <v>8214</v>
      </c>
      <c r="G3402" s="6"/>
      <c r="H3402" s="1"/>
      <c r="I3402" s="5"/>
      <c r="J3402" s="5"/>
      <c r="K3402" s="1"/>
      <c r="L3402" s="5"/>
      <c r="M3402" s="5"/>
      <c r="N3402" s="26"/>
      <c r="O3402" s="1"/>
      <c r="P3402" s="1"/>
      <c r="Q3402" s="1"/>
      <c r="R3402" s="1"/>
      <c r="S3402" s="1"/>
      <c r="T3402" s="1"/>
      <c r="U3402" s="1"/>
      <c r="V3402" s="5"/>
      <c r="W3402" s="5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37" t="e">
        <f>BQ3402+BP3402+BO3402+BN3402+BM3402+#REF!+#REF!+BG3402+BF3402+#REF!+BC3402+#REF!+#REF!+AY3402+#REF!+#REF!+#REF!+#REF!+AS3402+#REF!+#REF!+#REF!+#REF!+AM3402+AK3402+#REF!+#REF!+#REF!+AF3402+AD3402+AC3402+AB3402+BL3402+AA3402+Z3402+Y3402+X3402+U3402+T3402+S3402+R3402+Q3402+P3402+O3402+N3402+M3402+L3402+K3402+J3402+I3402+H3402</f>
        <v>#REF!</v>
      </c>
    </row>
    <row r="3403" spans="1:70" hidden="1">
      <c r="A3403" s="6" t="s">
        <v>5654</v>
      </c>
      <c r="B3403" s="6" t="s">
        <v>5655</v>
      </c>
      <c r="C3403" s="6" t="s">
        <v>151</v>
      </c>
      <c r="D3403" s="6"/>
      <c r="E3403" s="6" t="s">
        <v>152</v>
      </c>
      <c r="F3403" s="6" t="s">
        <v>8214</v>
      </c>
      <c r="G3403" s="6"/>
      <c r="H3403" s="1"/>
      <c r="I3403" s="5"/>
      <c r="J3403" s="5"/>
      <c r="K3403" s="1"/>
      <c r="L3403" s="5"/>
      <c r="M3403" s="5"/>
      <c r="N3403" s="26"/>
      <c r="O3403" s="1"/>
      <c r="P3403" s="1"/>
      <c r="Q3403" s="1"/>
      <c r="R3403" s="1"/>
      <c r="S3403" s="1"/>
      <c r="T3403" s="1"/>
      <c r="U3403" s="1"/>
      <c r="V3403" s="5"/>
      <c r="W3403" s="5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37" t="e">
        <f>BQ3403+BP3403+BO3403+BN3403+BM3403+#REF!+#REF!+BG3403+BF3403+#REF!+BC3403+#REF!+#REF!+AY3403+#REF!+#REF!+#REF!+#REF!+AS3403+#REF!+#REF!+#REF!+#REF!+AM3403+AK3403+#REF!+#REF!+#REF!+AF3403+AD3403+AC3403+AB3403+BL3403+AA3403+Z3403+Y3403+X3403+U3403+T3403+S3403+R3403+Q3403+P3403+O3403+N3403+M3403+L3403+K3403+J3403+I3403+H3403</f>
        <v>#REF!</v>
      </c>
    </row>
    <row r="3404" spans="1:70" hidden="1">
      <c r="A3404" s="6" t="s">
        <v>7016</v>
      </c>
      <c r="B3404" s="6" t="s">
        <v>8064</v>
      </c>
      <c r="C3404" s="6" t="s">
        <v>151</v>
      </c>
      <c r="D3404" s="6"/>
      <c r="E3404" s="6" t="s">
        <v>8186</v>
      </c>
      <c r="F3404" s="6" t="s">
        <v>8214</v>
      </c>
      <c r="G3404" s="6"/>
      <c r="H3404" s="1"/>
      <c r="I3404" s="5"/>
      <c r="J3404" s="5"/>
      <c r="K3404" s="1"/>
      <c r="L3404" s="5"/>
      <c r="M3404" s="5"/>
      <c r="N3404" s="26"/>
      <c r="O3404" s="1"/>
      <c r="P3404" s="1"/>
      <c r="Q3404" s="1"/>
      <c r="R3404" s="1"/>
      <c r="S3404" s="1"/>
      <c r="T3404" s="1"/>
      <c r="U3404" s="1"/>
      <c r="V3404" s="5"/>
      <c r="W3404" s="5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37" t="e">
        <f>BQ3404+BP3404+BO3404+BN3404+BM3404+#REF!+#REF!+BG3404+BF3404+#REF!+BC3404+#REF!+#REF!+AY3404+#REF!+#REF!+#REF!+#REF!+AS3404+#REF!+#REF!+#REF!+#REF!+AM3404+AK3404+#REF!+#REF!+#REF!+AF3404+AD3404+AC3404+AB3404+BL3404+AA3404+Z3404+Y3404+X3404+U3404+T3404+S3404+R3404+Q3404+P3404+O3404+N3404+M3404+L3404+K3404+J3404+I3404+H3404</f>
        <v>#REF!</v>
      </c>
    </row>
    <row r="3405" spans="1:70" hidden="1">
      <c r="A3405" s="6" t="s">
        <v>5656</v>
      </c>
      <c r="B3405" s="6" t="s">
        <v>5657</v>
      </c>
      <c r="C3405" s="6" t="s">
        <v>151</v>
      </c>
      <c r="D3405" s="6"/>
      <c r="E3405" s="6" t="s">
        <v>152</v>
      </c>
      <c r="F3405" s="6" t="s">
        <v>8214</v>
      </c>
      <c r="G3405" s="6"/>
      <c r="H3405" s="1"/>
      <c r="I3405" s="5"/>
      <c r="J3405" s="5"/>
      <c r="K3405" s="1"/>
      <c r="L3405" s="5"/>
      <c r="M3405" s="5"/>
      <c r="N3405" s="26"/>
      <c r="O3405" s="1"/>
      <c r="P3405" s="1"/>
      <c r="Q3405" s="1"/>
      <c r="R3405" s="1"/>
      <c r="S3405" s="1"/>
      <c r="T3405" s="1"/>
      <c r="U3405" s="1"/>
      <c r="V3405" s="5"/>
      <c r="W3405" s="5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37" t="e">
        <f>BQ3405+BP3405+BO3405+BN3405+BM3405+#REF!+#REF!+BG3405+BF3405+#REF!+BC3405+#REF!+#REF!+AY3405+#REF!+#REF!+#REF!+#REF!+AS3405+#REF!+#REF!+#REF!+#REF!+AM3405+AK3405+#REF!+#REF!+#REF!+AF3405+AD3405+AC3405+AB3405+BL3405+AA3405+Z3405+Y3405+X3405+U3405+T3405+S3405+R3405+Q3405+P3405+O3405+N3405+M3405+L3405+K3405+J3405+I3405+H3405</f>
        <v>#REF!</v>
      </c>
    </row>
    <row r="3406" spans="1:70" hidden="1">
      <c r="A3406" s="6" t="s">
        <v>5658</v>
      </c>
      <c r="B3406" s="6" t="s">
        <v>5659</v>
      </c>
      <c r="C3406" s="6" t="s">
        <v>151</v>
      </c>
      <c r="D3406" s="6"/>
      <c r="E3406" s="6" t="s">
        <v>152</v>
      </c>
      <c r="F3406" s="6" t="s">
        <v>8214</v>
      </c>
      <c r="G3406" s="6"/>
      <c r="H3406" s="1"/>
      <c r="I3406" s="5"/>
      <c r="J3406" s="5"/>
      <c r="K3406" s="1"/>
      <c r="L3406" s="5"/>
      <c r="M3406" s="5"/>
      <c r="N3406" s="26"/>
      <c r="O3406" s="1"/>
      <c r="P3406" s="1"/>
      <c r="Q3406" s="1"/>
      <c r="R3406" s="1"/>
      <c r="S3406" s="1"/>
      <c r="T3406" s="1"/>
      <c r="U3406" s="1"/>
      <c r="V3406" s="5"/>
      <c r="W3406" s="5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37" t="e">
        <f>BQ3406+BP3406+BO3406+BN3406+BM3406+#REF!+#REF!+BG3406+BF3406+#REF!+BC3406+#REF!+#REF!+AY3406+#REF!+#REF!+#REF!+#REF!+AS3406+#REF!+#REF!+#REF!+#REF!+AM3406+AK3406+#REF!+#REF!+#REF!+AF3406+AD3406+AC3406+AB3406+BL3406+AA3406+Z3406+Y3406+X3406+U3406+T3406+S3406+R3406+Q3406+P3406+O3406+N3406+M3406+L3406+K3406+J3406+I3406+H3406</f>
        <v>#REF!</v>
      </c>
    </row>
    <row r="3407" spans="1:70" hidden="1">
      <c r="A3407" s="6" t="s">
        <v>5660</v>
      </c>
      <c r="B3407" s="6" t="s">
        <v>5661</v>
      </c>
      <c r="C3407" s="6" t="s">
        <v>151</v>
      </c>
      <c r="D3407" s="6"/>
      <c r="E3407" s="6" t="s">
        <v>152</v>
      </c>
      <c r="F3407" s="6" t="s">
        <v>8214</v>
      </c>
      <c r="G3407" s="6"/>
      <c r="H3407" s="1"/>
      <c r="I3407" s="1"/>
      <c r="J3407" s="1"/>
      <c r="K3407" s="1"/>
      <c r="L3407" s="1"/>
      <c r="M3407" s="1"/>
      <c r="N3407" s="26"/>
      <c r="O3407" s="1"/>
      <c r="P3407" s="1"/>
      <c r="Q3407" s="1"/>
      <c r="R3407" s="1"/>
      <c r="S3407" s="1"/>
      <c r="T3407" s="1"/>
      <c r="U3407" s="1"/>
      <c r="V3407" s="5"/>
      <c r="W3407" s="5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37" t="e">
        <f>BQ3407+BP3407+BO3407+BN3407+BM3407+#REF!+#REF!+BG3407+BF3407+#REF!+BC3407+#REF!+#REF!+AY3407+#REF!+#REF!+#REF!+#REF!+AS3407+#REF!+#REF!+#REF!+#REF!+AM3407+AK3407+#REF!+#REF!+#REF!+AF3407+AD3407+AC3407+AB3407+BL3407+AA3407+Z3407+Y3407+X3407+U3407+T3407+S3407+R3407+Q3407+P3407+O3407+N3407+M3407+L3407+K3407+J3407+I3407+H3407</f>
        <v>#REF!</v>
      </c>
    </row>
    <row r="3408" spans="1:70" hidden="1">
      <c r="A3408" s="6" t="s">
        <v>5409</v>
      </c>
      <c r="B3408" s="6" t="s">
        <v>7498</v>
      </c>
      <c r="C3408" s="6" t="s">
        <v>7</v>
      </c>
      <c r="D3408" s="6" t="s">
        <v>67</v>
      </c>
      <c r="E3408" s="6" t="s">
        <v>67</v>
      </c>
      <c r="F3408" s="6" t="s">
        <v>8214</v>
      </c>
      <c r="G3408" s="6"/>
      <c r="H3408" s="1"/>
      <c r="I3408" s="5"/>
      <c r="J3408" s="5"/>
      <c r="K3408" s="1"/>
      <c r="L3408" s="5"/>
      <c r="M3408" s="5"/>
      <c r="N3408" s="26"/>
      <c r="O3408" s="1"/>
      <c r="P3408" s="1"/>
      <c r="Q3408" s="1"/>
      <c r="R3408" s="1"/>
      <c r="S3408" s="1"/>
      <c r="T3408" s="1"/>
      <c r="U3408" s="1"/>
      <c r="V3408" s="5"/>
      <c r="W3408" s="5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37" t="e">
        <f>BQ3408+BP3408+BO3408+BN3408+BM3408+#REF!+#REF!+BG3408+BF3408+#REF!+BC3408+#REF!+#REF!+AY3408+#REF!+#REF!+#REF!+#REF!+AS3408+#REF!+#REF!+#REF!+#REF!+AM3408+AK3408+#REF!+#REF!+#REF!+AF3408+AD3408+AC3408+AB3408+BL3408+AA3408+Z3408+Y3408+X3408+U3408+T3408+S3408+R3408+Q3408+P3408+O3408+N3408+M3408+L3408+K3408+J3408+I3408+H3408</f>
        <v>#REF!</v>
      </c>
    </row>
    <row r="3409" spans="1:70" hidden="1">
      <c r="A3409" s="6" t="s">
        <v>7017</v>
      </c>
      <c r="B3409" s="6" t="s">
        <v>8065</v>
      </c>
      <c r="C3409" s="6" t="s">
        <v>151</v>
      </c>
      <c r="D3409" s="6"/>
      <c r="E3409" s="6" t="s">
        <v>8186</v>
      </c>
      <c r="F3409" s="6" t="s">
        <v>8214</v>
      </c>
      <c r="G3409" s="6"/>
      <c r="H3409" s="1"/>
      <c r="I3409" s="5"/>
      <c r="J3409" s="5"/>
      <c r="K3409" s="1"/>
      <c r="L3409" s="5"/>
      <c r="M3409" s="5"/>
      <c r="N3409" s="26"/>
      <c r="O3409" s="1"/>
      <c r="P3409" s="1"/>
      <c r="Q3409" s="1"/>
      <c r="R3409" s="1"/>
      <c r="S3409" s="1"/>
      <c r="T3409" s="1"/>
      <c r="U3409" s="1"/>
      <c r="V3409" s="5"/>
      <c r="W3409" s="5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37" t="e">
        <f>BQ3409+BP3409+BO3409+BN3409+BM3409+#REF!+#REF!+BG3409+BF3409+#REF!+BC3409+#REF!+#REF!+AY3409+#REF!+#REF!+#REF!+#REF!+AS3409+#REF!+#REF!+#REF!+#REF!+AM3409+AK3409+#REF!+#REF!+#REF!+AF3409+AD3409+AC3409+AB3409+BL3409+AA3409+Z3409+Y3409+X3409+U3409+T3409+S3409+R3409+Q3409+P3409+O3409+N3409+M3409+L3409+K3409+J3409+I3409+H3409</f>
        <v>#REF!</v>
      </c>
    </row>
    <row r="3410" spans="1:70" hidden="1">
      <c r="A3410" s="6" t="s">
        <v>5410</v>
      </c>
      <c r="B3410" s="6" t="s">
        <v>5411</v>
      </c>
      <c r="C3410" s="6" t="s">
        <v>7</v>
      </c>
      <c r="D3410" s="6" t="s">
        <v>18</v>
      </c>
      <c r="E3410" s="6" t="s">
        <v>13</v>
      </c>
      <c r="F3410" s="6" t="s">
        <v>8214</v>
      </c>
      <c r="G3410" s="6"/>
      <c r="H3410" s="1"/>
      <c r="I3410" s="1"/>
      <c r="J3410" s="1"/>
      <c r="K3410" s="1"/>
      <c r="L3410" s="5"/>
      <c r="M3410" s="5"/>
      <c r="N3410" s="26"/>
      <c r="O3410" s="1"/>
      <c r="P3410" s="1"/>
      <c r="Q3410" s="1"/>
      <c r="R3410" s="1"/>
      <c r="S3410" s="1"/>
      <c r="T3410" s="1"/>
      <c r="U3410" s="1"/>
      <c r="V3410" s="5"/>
      <c r="W3410" s="5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37" t="e">
        <f>BQ3410+BP3410+BO3410+BN3410+BM3410+#REF!+#REF!+BG3410+BF3410+#REF!+BC3410+#REF!+#REF!+AY3410+#REF!+#REF!+#REF!+#REF!+AS3410+#REF!+#REF!+#REF!+#REF!+AM3410+AK3410+#REF!+#REF!+#REF!+AF3410+AD3410+AC3410+AB3410+BL3410+AA3410+Z3410+Y3410+X3410+U3410+T3410+S3410+R3410+Q3410+P3410+O3410+N3410+M3410+L3410+K3410+J3410+I3410+H3410</f>
        <v>#REF!</v>
      </c>
    </row>
    <row r="3411" spans="1:70" hidden="1">
      <c r="A3411" s="6" t="s">
        <v>7018</v>
      </c>
      <c r="B3411" s="6" t="s">
        <v>8066</v>
      </c>
      <c r="C3411" s="6" t="s">
        <v>151</v>
      </c>
      <c r="D3411" s="6"/>
      <c r="E3411" s="6" t="s">
        <v>8186</v>
      </c>
      <c r="F3411" s="6" t="s">
        <v>8214</v>
      </c>
      <c r="G3411" s="6"/>
      <c r="H3411" s="1"/>
      <c r="I3411" s="5"/>
      <c r="J3411" s="5"/>
      <c r="K3411" s="1"/>
      <c r="L3411" s="5"/>
      <c r="M3411" s="5"/>
      <c r="N3411" s="26"/>
      <c r="O3411" s="1"/>
      <c r="P3411" s="1"/>
      <c r="Q3411" s="1"/>
      <c r="R3411" s="1"/>
      <c r="S3411" s="1"/>
      <c r="T3411" s="1"/>
      <c r="U3411" s="1"/>
      <c r="V3411" s="5"/>
      <c r="W3411" s="5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37" t="e">
        <f>BQ3411+BP3411+BO3411+BN3411+BM3411+#REF!+#REF!+BG3411+BF3411+#REF!+BC3411+#REF!+#REF!+AY3411+#REF!+#REF!+#REF!+#REF!+AS3411+#REF!+#REF!+#REF!+#REF!+AM3411+AK3411+#REF!+#REF!+#REF!+AF3411+AD3411+AC3411+AB3411+BL3411+AA3411+Z3411+Y3411+X3411+U3411+T3411+S3411+R3411+Q3411+P3411+O3411+N3411+M3411+L3411+K3411+J3411+I3411+H3411</f>
        <v>#REF!</v>
      </c>
    </row>
    <row r="3412" spans="1:70" hidden="1">
      <c r="A3412" s="6" t="s">
        <v>5412</v>
      </c>
      <c r="B3412" s="6" t="s">
        <v>5413</v>
      </c>
      <c r="C3412" s="6" t="s">
        <v>7</v>
      </c>
      <c r="D3412" s="6" t="s">
        <v>18</v>
      </c>
      <c r="E3412" s="6" t="s">
        <v>31</v>
      </c>
      <c r="F3412" s="6" t="s">
        <v>8214</v>
      </c>
      <c r="G3412" s="6"/>
      <c r="H3412" s="1"/>
      <c r="I3412" s="5"/>
      <c r="J3412" s="5"/>
      <c r="K3412" s="1"/>
      <c r="L3412" s="5"/>
      <c r="M3412" s="5"/>
      <c r="N3412" s="26"/>
      <c r="O3412" s="1"/>
      <c r="P3412" s="1"/>
      <c r="Q3412" s="1"/>
      <c r="R3412" s="1"/>
      <c r="S3412" s="1"/>
      <c r="T3412" s="1"/>
      <c r="U3412" s="1"/>
      <c r="V3412" s="5"/>
      <c r="W3412" s="5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37" t="e">
        <f>BQ3412+BP3412+BO3412+BN3412+BM3412+#REF!+#REF!+BG3412+BF3412+#REF!+BC3412+#REF!+#REF!+AY3412+#REF!+#REF!+#REF!+#REF!+AS3412+#REF!+#REF!+#REF!+#REF!+AM3412+AK3412+#REF!+#REF!+#REF!+AF3412+AD3412+AC3412+AB3412+BL3412+AA3412+Z3412+Y3412+X3412+U3412+T3412+S3412+R3412+Q3412+P3412+O3412+N3412+M3412+L3412+K3412+J3412+I3412+H3412</f>
        <v>#REF!</v>
      </c>
    </row>
    <row r="3413" spans="1:70" hidden="1">
      <c r="A3413" s="6" t="s">
        <v>7019</v>
      </c>
      <c r="B3413" s="6" t="s">
        <v>7020</v>
      </c>
      <c r="C3413" s="6" t="s">
        <v>151</v>
      </c>
      <c r="D3413" s="6"/>
      <c r="E3413" s="6" t="s">
        <v>8186</v>
      </c>
      <c r="F3413" s="6" t="s">
        <v>8214</v>
      </c>
      <c r="G3413" s="6"/>
      <c r="H3413" s="1"/>
      <c r="I3413" s="5"/>
      <c r="J3413" s="5"/>
      <c r="K3413" s="1"/>
      <c r="L3413" s="5"/>
      <c r="M3413" s="5"/>
      <c r="N3413" s="26"/>
      <c r="O3413" s="1"/>
      <c r="P3413" s="1"/>
      <c r="Q3413" s="1"/>
      <c r="R3413" s="1"/>
      <c r="S3413" s="1"/>
      <c r="T3413" s="1"/>
      <c r="U3413" s="1"/>
      <c r="V3413" s="5"/>
      <c r="W3413" s="5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37" t="e">
        <f>BQ3413+BP3413+BO3413+BN3413+BM3413+#REF!+#REF!+BG3413+BF3413+#REF!+BC3413+#REF!+#REF!+AY3413+#REF!+#REF!+#REF!+#REF!+AS3413+#REF!+#REF!+#REF!+#REF!+AM3413+AK3413+#REF!+#REF!+#REF!+AF3413+AD3413+AC3413+AB3413+BL3413+AA3413+Z3413+Y3413+X3413+U3413+T3413+S3413+R3413+Q3413+P3413+O3413+N3413+M3413+L3413+K3413+J3413+I3413+H3413</f>
        <v>#REF!</v>
      </c>
    </row>
    <row r="3414" spans="1:70" hidden="1">
      <c r="A3414" s="6" t="s">
        <v>7021</v>
      </c>
      <c r="B3414" s="6" t="s">
        <v>6912</v>
      </c>
      <c r="C3414" s="6" t="s">
        <v>151</v>
      </c>
      <c r="D3414" s="6"/>
      <c r="E3414" s="6" t="s">
        <v>8186</v>
      </c>
      <c r="F3414" s="6" t="s">
        <v>8214</v>
      </c>
      <c r="G3414" s="6"/>
      <c r="H3414" s="1"/>
      <c r="I3414" s="5"/>
      <c r="J3414" s="5"/>
      <c r="K3414" s="1"/>
      <c r="L3414" s="5"/>
      <c r="M3414" s="5"/>
      <c r="N3414" s="26"/>
      <c r="O3414" s="1"/>
      <c r="P3414" s="1"/>
      <c r="Q3414" s="1"/>
      <c r="R3414" s="1"/>
      <c r="S3414" s="1"/>
      <c r="T3414" s="1"/>
      <c r="U3414" s="1"/>
      <c r="V3414" s="5"/>
      <c r="W3414" s="5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37" t="e">
        <f>BQ3414+BP3414+BO3414+BN3414+BM3414+#REF!+#REF!+BG3414+BF3414+#REF!+BC3414+#REF!+#REF!+AY3414+#REF!+#REF!+#REF!+#REF!+AS3414+#REF!+#REF!+#REF!+#REF!+AM3414+AK3414+#REF!+#REF!+#REF!+AF3414+AD3414+AC3414+AB3414+BL3414+AA3414+Z3414+Y3414+X3414+U3414+T3414+S3414+R3414+Q3414+P3414+O3414+N3414+M3414+L3414+K3414+J3414+I3414+H3414</f>
        <v>#REF!</v>
      </c>
    </row>
    <row r="3415" spans="1:70" hidden="1">
      <c r="A3415" s="6" t="s">
        <v>7022</v>
      </c>
      <c r="B3415" s="6" t="s">
        <v>7023</v>
      </c>
      <c r="C3415" s="6" t="s">
        <v>151</v>
      </c>
      <c r="D3415" s="6"/>
      <c r="E3415" s="6" t="s">
        <v>8186</v>
      </c>
      <c r="F3415" s="6" t="s">
        <v>8214</v>
      </c>
      <c r="G3415" s="6"/>
      <c r="H3415" s="1"/>
      <c r="I3415" s="5"/>
      <c r="J3415" s="5"/>
      <c r="K3415" s="1"/>
      <c r="L3415" s="5"/>
      <c r="M3415" s="5"/>
      <c r="N3415" s="26"/>
      <c r="O3415" s="1"/>
      <c r="P3415" s="1"/>
      <c r="Q3415" s="1"/>
      <c r="R3415" s="1"/>
      <c r="S3415" s="1"/>
      <c r="T3415" s="1"/>
      <c r="U3415" s="1"/>
      <c r="V3415" s="5"/>
      <c r="W3415" s="5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37" t="e">
        <f>BQ3415+BP3415+BO3415+BN3415+BM3415+#REF!+#REF!+BG3415+BF3415+#REF!+BC3415+#REF!+#REF!+AY3415+#REF!+#REF!+#REF!+#REF!+AS3415+#REF!+#REF!+#REF!+#REF!+AM3415+AK3415+#REF!+#REF!+#REF!+AF3415+AD3415+AC3415+AB3415+BL3415+AA3415+Z3415+Y3415+X3415+U3415+T3415+S3415+R3415+Q3415+P3415+O3415+N3415+M3415+L3415+K3415+J3415+I3415+H3415</f>
        <v>#REF!</v>
      </c>
    </row>
    <row r="3416" spans="1:70" hidden="1">
      <c r="A3416" s="6" t="s">
        <v>5662</v>
      </c>
      <c r="B3416" s="6" t="s">
        <v>5663</v>
      </c>
      <c r="C3416" s="6" t="s">
        <v>151</v>
      </c>
      <c r="D3416" s="6"/>
      <c r="E3416" s="6" t="s">
        <v>152</v>
      </c>
      <c r="F3416" s="6" t="s">
        <v>8214</v>
      </c>
      <c r="G3416" s="6"/>
      <c r="H3416" s="1"/>
      <c r="I3416" s="5"/>
      <c r="J3416" s="5"/>
      <c r="K3416" s="1"/>
      <c r="L3416" s="5"/>
      <c r="M3416" s="5"/>
      <c r="N3416" s="26"/>
      <c r="O3416" s="1"/>
      <c r="P3416" s="1"/>
      <c r="Q3416" s="1"/>
      <c r="R3416" s="1"/>
      <c r="S3416" s="1"/>
      <c r="T3416" s="1"/>
      <c r="U3416" s="1"/>
      <c r="V3416" s="5"/>
      <c r="W3416" s="5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37" t="e">
        <f>BQ3416+BP3416+BO3416+BN3416+BM3416+#REF!+#REF!+BG3416+BF3416+#REF!+BC3416+#REF!+#REF!+AY3416+#REF!+#REF!+#REF!+#REF!+AS3416+#REF!+#REF!+#REF!+#REF!+AM3416+AK3416+#REF!+#REF!+#REF!+AF3416+AD3416+AC3416+AB3416+BL3416+AA3416+Z3416+Y3416+X3416+U3416+T3416+S3416+R3416+Q3416+P3416+O3416+N3416+M3416+L3416+K3416+J3416+I3416+H3416</f>
        <v>#REF!</v>
      </c>
    </row>
    <row r="3417" spans="1:70" hidden="1">
      <c r="A3417" s="6" t="s">
        <v>5414</v>
      </c>
      <c r="B3417" s="6" t="s">
        <v>5415</v>
      </c>
      <c r="C3417" s="6" t="s">
        <v>7</v>
      </c>
      <c r="D3417" s="6" t="s">
        <v>18</v>
      </c>
      <c r="E3417" s="6" t="s">
        <v>13</v>
      </c>
      <c r="F3417" s="6" t="s">
        <v>8214</v>
      </c>
      <c r="G3417" s="6"/>
      <c r="H3417" s="1"/>
      <c r="I3417" s="5"/>
      <c r="J3417" s="5"/>
      <c r="K3417" s="1"/>
      <c r="L3417" s="5"/>
      <c r="M3417" s="5"/>
      <c r="N3417" s="26"/>
      <c r="O3417" s="1"/>
      <c r="P3417" s="1"/>
      <c r="Q3417" s="1"/>
      <c r="R3417" s="1"/>
      <c r="S3417" s="1"/>
      <c r="T3417" s="1"/>
      <c r="U3417" s="1"/>
      <c r="V3417" s="5"/>
      <c r="W3417" s="5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37" t="e">
        <f>BQ3417+BP3417+BO3417+BN3417+BM3417+#REF!+#REF!+BG3417+BF3417+#REF!+BC3417+#REF!+#REF!+AY3417+#REF!+#REF!+#REF!+#REF!+AS3417+#REF!+#REF!+#REF!+#REF!+AM3417+AK3417+#REF!+#REF!+#REF!+AF3417+AD3417+AC3417+AB3417+BL3417+AA3417+Z3417+Y3417+X3417+U3417+T3417+S3417+R3417+Q3417+P3417+O3417+N3417+M3417+L3417+K3417+J3417+I3417+H3417</f>
        <v>#REF!</v>
      </c>
    </row>
    <row r="3418" spans="1:70" hidden="1">
      <c r="A3418" s="7" t="s">
        <v>5664</v>
      </c>
      <c r="B3418" s="7" t="s">
        <v>5665</v>
      </c>
      <c r="C3418" s="7" t="s">
        <v>151</v>
      </c>
      <c r="D3418" s="7"/>
      <c r="E3418" s="7" t="s">
        <v>152</v>
      </c>
      <c r="F3418" s="7" t="s">
        <v>8214</v>
      </c>
      <c r="G3418" s="25"/>
      <c r="H3418" s="1"/>
      <c r="I3418" s="5"/>
      <c r="J3418" s="5"/>
      <c r="K3418" s="1"/>
      <c r="L3418" s="5"/>
      <c r="M3418" s="5"/>
      <c r="N3418" s="26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37">
        <f t="shared" ref="BR3418" si="50">BQ3418+BP3418+BO3418+BN3418+BM3418+BG3418+BF3418+BC3418+AY3418+AS3418+AM3418+AL3418+AK3418+AF3418+AE3418+AD3418+AC3418+AB3418+++BK3418+BL3418+AA3418+Z3418+Y3418+X3418+V3418+U3418+T3418+S3418+R3418+Q3418+P3418+O3418+N3418+M3418+L3418+K3418+J3418+I3418+H3418+G3418</f>
        <v>0</v>
      </c>
    </row>
    <row r="3419" spans="1:70">
      <c r="A3419" s="6" t="s">
        <v>5666</v>
      </c>
      <c r="B3419" s="6" t="s">
        <v>3371</v>
      </c>
      <c r="C3419" s="6" t="s">
        <v>151</v>
      </c>
      <c r="D3419" s="6"/>
      <c r="E3419" s="6" t="s">
        <v>152</v>
      </c>
      <c r="F3419" s="6" t="s">
        <v>8214</v>
      </c>
      <c r="G3419" s="6"/>
      <c r="H3419" s="1"/>
      <c r="I3419" s="5"/>
      <c r="J3419" s="5"/>
      <c r="K3419" s="1"/>
      <c r="L3419" s="5"/>
      <c r="M3419" s="5"/>
      <c r="N3419" s="26"/>
      <c r="O3419" s="1"/>
      <c r="P3419" s="1">
        <f>1000*38.81169</f>
        <v>38811.69</v>
      </c>
      <c r="Q3419" s="1"/>
      <c r="R3419" s="1"/>
      <c r="S3419" s="1"/>
      <c r="T3419" s="1"/>
      <c r="U3419" s="1"/>
      <c r="V3419" s="5"/>
      <c r="W3419" s="5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37">
        <f>BQ3419+BP3419+BO3419+BN3419+BM3419+BG3419+BF3419+BC3419+AY3419+AS3419+AM3419+AL3419+AK3419+AF3419+AE3419+AD3419+AC3419+AB3419+BK3419+BL3419+AA3419+Z3419+Y3419+X3419+V3419+U3419+T3419+S3419+R3419+Q3419+P3419+O3419+N3419+M3419+L3419+K3419+J3419+I3419+H3419+G3419+AX3419+W3419</f>
        <v>38811.69</v>
      </c>
    </row>
    <row r="3420" spans="1:70" hidden="1">
      <c r="A3420" s="6" t="s">
        <v>7024</v>
      </c>
      <c r="B3420" s="6" t="s">
        <v>8067</v>
      </c>
      <c r="C3420" s="6" t="s">
        <v>151</v>
      </c>
      <c r="D3420" s="6"/>
      <c r="E3420" s="6" t="s">
        <v>8192</v>
      </c>
      <c r="F3420" s="6" t="s">
        <v>8214</v>
      </c>
      <c r="G3420" s="6"/>
      <c r="H3420" s="1"/>
      <c r="I3420" s="5"/>
      <c r="J3420" s="5"/>
      <c r="K3420" s="1"/>
      <c r="L3420" s="5"/>
      <c r="M3420" s="5"/>
      <c r="N3420" s="26"/>
      <c r="O3420" s="1"/>
      <c r="P3420" s="1"/>
      <c r="Q3420" s="1"/>
      <c r="R3420" s="1"/>
      <c r="S3420" s="1"/>
      <c r="T3420" s="1"/>
      <c r="U3420" s="1"/>
      <c r="V3420" s="5"/>
      <c r="W3420" s="5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37" t="e">
        <f>BQ3420+BP3420+BO3420+BN3420+BM3420+#REF!+#REF!+BG3420+BF3420+#REF!+BC3420+#REF!+#REF!+AY3420+#REF!+#REF!+#REF!+#REF!+AS3420+#REF!+#REF!+#REF!+#REF!+AM3420+AK3420+#REF!+#REF!+#REF!+AF3420+AD3420+AC3420+AB3420+BL3420+AA3420+Z3420+Y3420+X3420+U3420+T3420+S3420+R3420+Q3420+P3420+O3420+N3420+M3420+L3420+K3420+J3420+I3420+H3420</f>
        <v>#REF!</v>
      </c>
    </row>
    <row r="3421" spans="1:70" hidden="1">
      <c r="A3421" s="6" t="s">
        <v>7025</v>
      </c>
      <c r="B3421" s="6" t="s">
        <v>7026</v>
      </c>
      <c r="C3421" s="6" t="s">
        <v>151</v>
      </c>
      <c r="D3421" s="6"/>
      <c r="E3421" s="6" t="s">
        <v>8192</v>
      </c>
      <c r="F3421" s="6" t="s">
        <v>8214</v>
      </c>
      <c r="G3421" s="6"/>
      <c r="H3421" s="1"/>
      <c r="I3421" s="5"/>
      <c r="J3421" s="5"/>
      <c r="K3421" s="1"/>
      <c r="L3421" s="5"/>
      <c r="M3421" s="5"/>
      <c r="N3421" s="26"/>
      <c r="O3421" s="1"/>
      <c r="P3421" s="1"/>
      <c r="Q3421" s="1"/>
      <c r="R3421" s="1"/>
      <c r="S3421" s="1"/>
      <c r="T3421" s="1"/>
      <c r="U3421" s="1"/>
      <c r="V3421" s="5"/>
      <c r="W3421" s="5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37" t="e">
        <f>BQ3421+BP3421+BO3421+BN3421+BM3421+#REF!+#REF!+BG3421+BF3421+#REF!+BC3421+#REF!+#REF!+AY3421+#REF!+#REF!+#REF!+#REF!+AS3421+#REF!+#REF!+#REF!+#REF!+AM3421+AK3421+#REF!+#REF!+#REF!+AF3421+AD3421+AC3421+AB3421+BL3421+AA3421+Z3421+Y3421+X3421+U3421+T3421+S3421+R3421+Q3421+P3421+O3421+N3421+M3421+L3421+K3421+J3421+I3421+H3421</f>
        <v>#REF!</v>
      </c>
    </row>
    <row r="3422" spans="1:70" hidden="1">
      <c r="A3422" s="6" t="s">
        <v>5416</v>
      </c>
      <c r="B3422" s="6" t="s">
        <v>5417</v>
      </c>
      <c r="C3422" s="6" t="s">
        <v>7</v>
      </c>
      <c r="D3422" s="6" t="s">
        <v>18</v>
      </c>
      <c r="E3422" s="6" t="s">
        <v>13</v>
      </c>
      <c r="F3422" s="6" t="s">
        <v>8214</v>
      </c>
      <c r="G3422" s="6"/>
      <c r="H3422" s="1"/>
      <c r="I3422" s="5"/>
      <c r="J3422" s="5"/>
      <c r="K3422" s="1"/>
      <c r="L3422" s="5"/>
      <c r="M3422" s="5"/>
      <c r="N3422" s="26"/>
      <c r="O3422" s="1"/>
      <c r="P3422" s="1"/>
      <c r="Q3422" s="1"/>
      <c r="R3422" s="1"/>
      <c r="S3422" s="1"/>
      <c r="T3422" s="1"/>
      <c r="U3422" s="1"/>
      <c r="V3422" s="5"/>
      <c r="W3422" s="5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37" t="e">
        <f>BQ3422+BP3422+BO3422+BN3422+BM3422+#REF!+#REF!+BG3422+BF3422+#REF!+BC3422+#REF!+#REF!+AY3422+#REF!+#REF!+#REF!+#REF!+AS3422+#REF!+#REF!+#REF!+#REF!+AM3422+AK3422+#REF!+#REF!+#REF!+AF3422+AD3422+AC3422+AB3422+BL3422+AA3422+Z3422+Y3422+X3422+U3422+T3422+S3422+R3422+Q3422+P3422+O3422+N3422+M3422+L3422+K3422+J3422+I3422+H3422</f>
        <v>#REF!</v>
      </c>
    </row>
    <row r="3423" spans="1:70" hidden="1">
      <c r="A3423" s="6" t="s">
        <v>5667</v>
      </c>
      <c r="B3423" s="6" t="s">
        <v>5668</v>
      </c>
      <c r="C3423" s="6" t="s">
        <v>151</v>
      </c>
      <c r="D3423" s="6"/>
      <c r="E3423" s="6" t="s">
        <v>152</v>
      </c>
      <c r="F3423" s="6" t="s">
        <v>8214</v>
      </c>
      <c r="G3423" s="6"/>
      <c r="H3423" s="1"/>
      <c r="I3423" s="5"/>
      <c r="J3423" s="5"/>
      <c r="K3423" s="1"/>
      <c r="L3423" s="5"/>
      <c r="M3423" s="5"/>
      <c r="N3423" s="26"/>
      <c r="O3423" s="1"/>
      <c r="P3423" s="1"/>
      <c r="Q3423" s="1"/>
      <c r="R3423" s="1"/>
      <c r="S3423" s="1"/>
      <c r="T3423" s="1"/>
      <c r="U3423" s="1"/>
      <c r="V3423" s="5"/>
      <c r="W3423" s="5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37" t="e">
        <f>BQ3423+BP3423+BO3423+BN3423+BM3423+#REF!+#REF!+BG3423+BF3423+#REF!+BC3423+#REF!+#REF!+AY3423+#REF!+#REF!+#REF!+#REF!+AS3423+#REF!+#REF!+#REF!+#REF!+AM3423+AK3423+#REF!+#REF!+#REF!+AF3423+AD3423+AC3423+AB3423+BL3423+AA3423+Z3423+Y3423+X3423+U3423+T3423+S3423+R3423+Q3423+P3423+O3423+N3423+M3423+L3423+K3423+J3423+I3423+H3423</f>
        <v>#REF!</v>
      </c>
    </row>
    <row r="3424" spans="1:70" hidden="1">
      <c r="A3424" s="6" t="s">
        <v>5418</v>
      </c>
      <c r="B3424" s="6" t="s">
        <v>5419</v>
      </c>
      <c r="C3424" s="6" t="s">
        <v>7</v>
      </c>
      <c r="D3424" s="6" t="s">
        <v>18</v>
      </c>
      <c r="E3424" s="6" t="s">
        <v>31</v>
      </c>
      <c r="F3424" s="6" t="s">
        <v>8214</v>
      </c>
      <c r="G3424" s="6"/>
      <c r="H3424" s="1"/>
      <c r="I3424" s="5"/>
      <c r="J3424" s="5"/>
      <c r="K3424" s="1"/>
      <c r="L3424" s="5"/>
      <c r="M3424" s="5"/>
      <c r="N3424" s="26"/>
      <c r="O3424" s="1"/>
      <c r="P3424" s="1"/>
      <c r="Q3424" s="1"/>
      <c r="R3424" s="1"/>
      <c r="S3424" s="1"/>
      <c r="T3424" s="1"/>
      <c r="U3424" s="1"/>
      <c r="V3424" s="5"/>
      <c r="W3424" s="5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37" t="e">
        <f>BQ3424+BP3424+BO3424+BN3424+BM3424+#REF!+#REF!+BG3424+BF3424+#REF!+BC3424+#REF!+#REF!+AY3424+#REF!+#REF!+#REF!+#REF!+AS3424+#REF!+#REF!+#REF!+#REF!+AM3424+AK3424+#REF!+#REF!+#REF!+AF3424+AD3424+AC3424+AB3424+BL3424+AA3424+Z3424+Y3424+X3424+U3424+T3424+S3424+R3424+Q3424+P3424+O3424+N3424+M3424+L3424+K3424+J3424+I3424+H3424</f>
        <v>#REF!</v>
      </c>
    </row>
    <row r="3425" spans="1:70" hidden="1">
      <c r="A3425" s="6" t="s">
        <v>5669</v>
      </c>
      <c r="B3425" s="6" t="s">
        <v>5670</v>
      </c>
      <c r="C3425" s="6" t="s">
        <v>151</v>
      </c>
      <c r="D3425" s="6"/>
      <c r="E3425" s="6" t="s">
        <v>152</v>
      </c>
      <c r="F3425" s="6" t="s">
        <v>8214</v>
      </c>
      <c r="G3425" s="6"/>
      <c r="H3425" s="1"/>
      <c r="I3425" s="5"/>
      <c r="J3425" s="5"/>
      <c r="K3425" s="1"/>
      <c r="L3425" s="5"/>
      <c r="M3425" s="5"/>
      <c r="N3425" s="26"/>
      <c r="O3425" s="1"/>
      <c r="P3425" s="1"/>
      <c r="Q3425" s="1"/>
      <c r="R3425" s="1"/>
      <c r="S3425" s="1"/>
      <c r="T3425" s="1"/>
      <c r="U3425" s="1"/>
      <c r="V3425" s="5"/>
      <c r="W3425" s="5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37" t="e">
        <f>BQ3425+BP3425+BO3425+BN3425+BM3425+#REF!+#REF!+BG3425+BF3425+#REF!+BC3425+#REF!+#REF!+AY3425+#REF!+#REF!+#REF!+#REF!+AS3425+#REF!+#REF!+#REF!+#REF!+AM3425+AK3425+#REF!+#REF!+#REF!+AF3425+AD3425+AC3425+AB3425+BL3425+AA3425+Z3425+Y3425+X3425+U3425+T3425+S3425+R3425+Q3425+P3425+O3425+N3425+M3425+L3425+K3425+J3425+I3425+H3425</f>
        <v>#REF!</v>
      </c>
    </row>
    <row r="3426" spans="1:70" hidden="1">
      <c r="A3426" s="6" t="s">
        <v>5671</v>
      </c>
      <c r="B3426" s="6" t="s">
        <v>5672</v>
      </c>
      <c r="C3426" s="6" t="s">
        <v>151</v>
      </c>
      <c r="D3426" s="6"/>
      <c r="E3426" s="6" t="s">
        <v>152</v>
      </c>
      <c r="F3426" s="6" t="s">
        <v>8214</v>
      </c>
      <c r="G3426" s="6"/>
      <c r="H3426" s="1"/>
      <c r="I3426" s="5"/>
      <c r="J3426" s="5"/>
      <c r="K3426" s="1"/>
      <c r="L3426" s="5"/>
      <c r="M3426" s="5"/>
      <c r="N3426" s="26"/>
      <c r="O3426" s="1"/>
      <c r="P3426" s="1"/>
      <c r="Q3426" s="1"/>
      <c r="R3426" s="1"/>
      <c r="S3426" s="1"/>
      <c r="T3426" s="1"/>
      <c r="U3426" s="1"/>
      <c r="V3426" s="5"/>
      <c r="W3426" s="5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37" t="e">
        <f>BQ3426+BP3426+BO3426+BN3426+BM3426+#REF!+#REF!+BG3426+BF3426+#REF!+BC3426+#REF!+#REF!+AY3426+#REF!+#REF!+#REF!+#REF!+AS3426+#REF!+#REF!+#REF!+#REF!+AM3426+AK3426+#REF!+#REF!+#REF!+AF3426+AD3426+AC3426+AB3426+BL3426+AA3426+Z3426+Y3426+X3426+U3426+T3426+S3426+R3426+Q3426+P3426+O3426+N3426+M3426+L3426+K3426+J3426+I3426+H3426</f>
        <v>#REF!</v>
      </c>
    </row>
    <row r="3427" spans="1:70" hidden="1">
      <c r="A3427" s="6" t="s">
        <v>5673</v>
      </c>
      <c r="B3427" s="6" t="s">
        <v>5674</v>
      </c>
      <c r="C3427" s="6" t="s">
        <v>151</v>
      </c>
      <c r="D3427" s="6"/>
      <c r="E3427" s="6" t="s">
        <v>152</v>
      </c>
      <c r="F3427" s="6" t="s">
        <v>8214</v>
      </c>
      <c r="G3427" s="6"/>
      <c r="H3427" s="1"/>
      <c r="I3427" s="5"/>
      <c r="J3427" s="5"/>
      <c r="K3427" s="1"/>
      <c r="L3427" s="5"/>
      <c r="M3427" s="5"/>
      <c r="N3427" s="26"/>
      <c r="O3427" s="1"/>
      <c r="P3427" s="1"/>
      <c r="Q3427" s="1"/>
      <c r="R3427" s="1"/>
      <c r="S3427" s="1"/>
      <c r="T3427" s="1"/>
      <c r="U3427" s="1"/>
      <c r="V3427" s="5"/>
      <c r="W3427" s="5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37" t="e">
        <f>BQ3427+BP3427+BO3427+BN3427+BM3427+#REF!+#REF!+BG3427+BF3427+#REF!+BC3427+#REF!+#REF!+AY3427+#REF!+#REF!+#REF!+#REF!+AS3427+#REF!+#REF!+#REF!+#REF!+AM3427+AK3427+#REF!+#REF!+#REF!+AF3427+AD3427+AC3427+AB3427+BL3427+AA3427+Z3427+Y3427+X3427+U3427+T3427+S3427+R3427+Q3427+P3427+O3427+N3427+M3427+L3427+K3427+J3427+I3427+H3427</f>
        <v>#REF!</v>
      </c>
    </row>
    <row r="3428" spans="1:70" hidden="1">
      <c r="A3428" s="6" t="s">
        <v>5675</v>
      </c>
      <c r="B3428" s="6" t="s">
        <v>5676</v>
      </c>
      <c r="C3428" s="6" t="s">
        <v>151</v>
      </c>
      <c r="D3428" s="6"/>
      <c r="E3428" s="6" t="s">
        <v>152</v>
      </c>
      <c r="F3428" s="6" t="s">
        <v>8214</v>
      </c>
      <c r="G3428" s="6"/>
      <c r="H3428" s="1"/>
      <c r="I3428" s="5"/>
      <c r="J3428" s="5"/>
      <c r="K3428" s="1"/>
      <c r="L3428" s="5"/>
      <c r="M3428" s="5"/>
      <c r="N3428" s="26"/>
      <c r="O3428" s="1"/>
      <c r="P3428" s="1"/>
      <c r="Q3428" s="1"/>
      <c r="R3428" s="1"/>
      <c r="S3428" s="1"/>
      <c r="T3428" s="1"/>
      <c r="U3428" s="1"/>
      <c r="V3428" s="5"/>
      <c r="W3428" s="5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37" t="e">
        <f>BQ3428+BP3428+BO3428+BN3428+BM3428+#REF!+#REF!+BG3428+BF3428+#REF!+BC3428+#REF!+#REF!+AY3428+#REF!+#REF!+#REF!+#REF!+AS3428+#REF!+#REF!+#REF!+#REF!+AM3428+AK3428+#REF!+#REF!+#REF!+AF3428+AD3428+AC3428+AB3428+BL3428+AA3428+Z3428+Y3428+X3428+U3428+T3428+S3428+R3428+Q3428+P3428+O3428+N3428+M3428+L3428+K3428+J3428+I3428+H3428</f>
        <v>#REF!</v>
      </c>
    </row>
    <row r="3429" spans="1:70" hidden="1">
      <c r="A3429" s="6" t="s">
        <v>7027</v>
      </c>
      <c r="B3429" s="6" t="s">
        <v>7028</v>
      </c>
      <c r="C3429" s="6" t="s">
        <v>151</v>
      </c>
      <c r="D3429" s="6"/>
      <c r="E3429" s="6" t="s">
        <v>8186</v>
      </c>
      <c r="F3429" s="6" t="s">
        <v>8214</v>
      </c>
      <c r="G3429" s="6"/>
      <c r="H3429" s="1"/>
      <c r="I3429" s="5"/>
      <c r="J3429" s="5"/>
      <c r="K3429" s="1"/>
      <c r="L3429" s="5"/>
      <c r="M3429" s="5"/>
      <c r="N3429" s="26"/>
      <c r="O3429" s="1"/>
      <c r="P3429" s="1"/>
      <c r="Q3429" s="1"/>
      <c r="R3429" s="1"/>
      <c r="S3429" s="1"/>
      <c r="T3429" s="1"/>
      <c r="U3429" s="1"/>
      <c r="V3429" s="5"/>
      <c r="W3429" s="5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37" t="e">
        <f>BQ3429+BP3429+BO3429+BN3429+BM3429+#REF!+#REF!+BG3429+BF3429+#REF!+BC3429+#REF!+#REF!+AY3429+#REF!+#REF!+#REF!+#REF!+AS3429+#REF!+#REF!+#REF!+#REF!+AM3429+AK3429+#REF!+#REF!+#REF!+AF3429+AD3429+AC3429+AB3429+BL3429+AA3429+Z3429+Y3429+X3429+U3429+T3429+S3429+R3429+Q3429+P3429+O3429+N3429+M3429+L3429+K3429+J3429+I3429+H3429</f>
        <v>#REF!</v>
      </c>
    </row>
    <row r="3430" spans="1:70" hidden="1">
      <c r="A3430" s="6" t="s">
        <v>5677</v>
      </c>
      <c r="B3430" s="6" t="s">
        <v>5678</v>
      </c>
      <c r="C3430" s="6" t="s">
        <v>151</v>
      </c>
      <c r="D3430" s="6"/>
      <c r="E3430" s="6" t="s">
        <v>152</v>
      </c>
      <c r="F3430" s="6" t="s">
        <v>8214</v>
      </c>
      <c r="G3430" s="6"/>
      <c r="H3430" s="1"/>
      <c r="I3430" s="5"/>
      <c r="J3430" s="5"/>
      <c r="K3430" s="1"/>
      <c r="L3430" s="5"/>
      <c r="M3430" s="5"/>
      <c r="N3430" s="26"/>
      <c r="O3430" s="1"/>
      <c r="P3430" s="1"/>
      <c r="Q3430" s="1"/>
      <c r="R3430" s="1"/>
      <c r="S3430" s="1"/>
      <c r="T3430" s="1"/>
      <c r="U3430" s="1"/>
      <c r="V3430" s="5"/>
      <c r="W3430" s="5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37" t="e">
        <f>BQ3430+BP3430+BO3430+BN3430+BM3430+#REF!+#REF!+BG3430+BF3430+#REF!+BC3430+#REF!+#REF!+AY3430+#REF!+#REF!+#REF!+#REF!+AS3430+#REF!+#REF!+#REF!+#REF!+AM3430+AK3430+#REF!+#REF!+#REF!+AF3430+AD3430+AC3430+AB3430+BL3430+AA3430+Z3430+Y3430+X3430+U3430+T3430+S3430+R3430+Q3430+P3430+O3430+N3430+M3430+L3430+K3430+J3430+I3430+H3430</f>
        <v>#REF!</v>
      </c>
    </row>
    <row r="3431" spans="1:70" hidden="1">
      <c r="A3431" s="6" t="s">
        <v>5420</v>
      </c>
      <c r="B3431" s="6" t="s">
        <v>5421</v>
      </c>
      <c r="C3431" s="6" t="s">
        <v>7</v>
      </c>
      <c r="D3431" s="6" t="s">
        <v>18</v>
      </c>
      <c r="E3431" s="6" t="s">
        <v>31</v>
      </c>
      <c r="F3431" s="6" t="s">
        <v>8214</v>
      </c>
      <c r="G3431" s="6"/>
      <c r="H3431" s="1"/>
      <c r="I3431" s="5"/>
      <c r="J3431" s="5"/>
      <c r="K3431" s="1"/>
      <c r="L3431" s="5"/>
      <c r="M3431" s="5"/>
      <c r="N3431" s="26"/>
      <c r="O3431" s="1"/>
      <c r="P3431" s="1"/>
      <c r="Q3431" s="1"/>
      <c r="R3431" s="1"/>
      <c r="S3431" s="1"/>
      <c r="T3431" s="1"/>
      <c r="U3431" s="1"/>
      <c r="V3431" s="5"/>
      <c r="W3431" s="5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37" t="e">
        <f>BQ3431+BP3431+BO3431+BN3431+BM3431+#REF!+#REF!+BG3431+BF3431+#REF!+BC3431+#REF!+#REF!+AY3431+#REF!+#REF!+#REF!+#REF!+AS3431+#REF!+#REF!+#REF!+#REF!+AM3431+AK3431+#REF!+#REF!+#REF!+AF3431+AD3431+AC3431+AB3431+BL3431+AA3431+Z3431+Y3431+X3431+U3431+T3431+S3431+R3431+Q3431+P3431+O3431+N3431+M3431+L3431+K3431+J3431+I3431+H3431</f>
        <v>#REF!</v>
      </c>
    </row>
    <row r="3432" spans="1:70" hidden="1">
      <c r="A3432" s="6" t="s">
        <v>5422</v>
      </c>
      <c r="B3432" s="6" t="s">
        <v>5423</v>
      </c>
      <c r="C3432" s="6" t="s">
        <v>7</v>
      </c>
      <c r="D3432" s="6" t="s">
        <v>18</v>
      </c>
      <c r="E3432" s="6" t="s">
        <v>21</v>
      </c>
      <c r="F3432" s="6" t="s">
        <v>8214</v>
      </c>
      <c r="G3432" s="6"/>
      <c r="H3432" s="1"/>
      <c r="I3432" s="5"/>
      <c r="J3432" s="5"/>
      <c r="K3432" s="1"/>
      <c r="L3432" s="5"/>
      <c r="M3432" s="5"/>
      <c r="N3432" s="26"/>
      <c r="O3432" s="1"/>
      <c r="P3432" s="1"/>
      <c r="Q3432" s="1"/>
      <c r="R3432" s="1"/>
      <c r="S3432" s="1"/>
      <c r="T3432" s="1"/>
      <c r="U3432" s="1"/>
      <c r="V3432" s="5"/>
      <c r="W3432" s="5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37" t="e">
        <f>BQ3432+BP3432+BO3432+BN3432+BM3432+#REF!+#REF!+BG3432+BF3432+#REF!+BC3432+#REF!+#REF!+AY3432+#REF!+#REF!+#REF!+#REF!+AS3432+#REF!+#REF!+#REF!+#REF!+AM3432+AK3432+#REF!+#REF!+#REF!+AF3432+AD3432+AC3432+AB3432+BL3432+AA3432+Z3432+Y3432+X3432+U3432+T3432+S3432+R3432+Q3432+P3432+O3432+N3432+M3432+L3432+K3432+J3432+I3432+H3432</f>
        <v>#REF!</v>
      </c>
    </row>
    <row r="3433" spans="1:70" hidden="1">
      <c r="A3433" s="6" t="s">
        <v>5424</v>
      </c>
      <c r="B3433" s="6" t="s">
        <v>5425</v>
      </c>
      <c r="C3433" s="6" t="s">
        <v>7</v>
      </c>
      <c r="D3433" s="6" t="s">
        <v>8180</v>
      </c>
      <c r="E3433" s="6" t="s">
        <v>21</v>
      </c>
      <c r="F3433" s="6" t="s">
        <v>8214</v>
      </c>
      <c r="G3433" s="6"/>
      <c r="H3433" s="1"/>
      <c r="I3433" s="5"/>
      <c r="J3433" s="5"/>
      <c r="K3433" s="1"/>
      <c r="L3433" s="5"/>
      <c r="M3433" s="5"/>
      <c r="N3433" s="26"/>
      <c r="O3433" s="1"/>
      <c r="P3433" s="1"/>
      <c r="Q3433" s="1"/>
      <c r="R3433" s="1"/>
      <c r="S3433" s="1"/>
      <c r="T3433" s="1"/>
      <c r="U3433" s="1"/>
      <c r="V3433" s="5"/>
      <c r="W3433" s="5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37" t="e">
        <f>BQ3433+BP3433+BO3433+BN3433+BM3433+#REF!+#REF!+BG3433+BF3433+#REF!+BC3433+#REF!+#REF!+AY3433+#REF!+#REF!+#REF!+#REF!+AS3433+#REF!+#REF!+#REF!+#REF!+AM3433+AK3433+#REF!+#REF!+#REF!+AF3433+AD3433+AC3433+AB3433+BL3433+AA3433+Z3433+Y3433+X3433+U3433+T3433+S3433+R3433+Q3433+P3433+O3433+N3433+M3433+L3433+K3433+J3433+I3433+H3433</f>
        <v>#REF!</v>
      </c>
    </row>
    <row r="3434" spans="1:70" hidden="1">
      <c r="A3434" s="6" t="s">
        <v>5426</v>
      </c>
      <c r="B3434" s="6" t="s">
        <v>5427</v>
      </c>
      <c r="C3434" s="6" t="s">
        <v>7</v>
      </c>
      <c r="D3434" s="6" t="s">
        <v>18</v>
      </c>
      <c r="E3434" s="6" t="s">
        <v>31</v>
      </c>
      <c r="F3434" s="6" t="s">
        <v>8214</v>
      </c>
      <c r="G3434" s="6"/>
      <c r="H3434" s="1"/>
      <c r="I3434" s="5"/>
      <c r="J3434" s="5"/>
      <c r="K3434" s="1"/>
      <c r="L3434" s="5"/>
      <c r="M3434" s="5"/>
      <c r="N3434" s="26"/>
      <c r="O3434" s="1"/>
      <c r="P3434" s="1"/>
      <c r="Q3434" s="1"/>
      <c r="R3434" s="1"/>
      <c r="S3434" s="1"/>
      <c r="T3434" s="1"/>
      <c r="U3434" s="1"/>
      <c r="V3434" s="5"/>
      <c r="W3434" s="5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37" t="e">
        <f>BQ3434+BP3434+BO3434+BN3434+BM3434+#REF!+#REF!+BG3434+BF3434+#REF!+BC3434+#REF!+#REF!+AY3434+#REF!+#REF!+#REF!+#REF!+AS3434+#REF!+#REF!+#REF!+#REF!+AM3434+AK3434+#REF!+#REF!+#REF!+AF3434+AD3434+AC3434+AB3434+BL3434+AA3434+Z3434+Y3434+X3434+U3434+T3434+S3434+R3434+Q3434+P3434+O3434+N3434+M3434+L3434+K3434+J3434+I3434+H3434</f>
        <v>#REF!</v>
      </c>
    </row>
    <row r="3435" spans="1:70" hidden="1">
      <c r="A3435" s="6" t="s">
        <v>5428</v>
      </c>
      <c r="B3435" s="6" t="s">
        <v>5429</v>
      </c>
      <c r="C3435" s="6" t="s">
        <v>7</v>
      </c>
      <c r="D3435" s="6" t="s">
        <v>18</v>
      </c>
      <c r="E3435" s="6" t="s">
        <v>31</v>
      </c>
      <c r="F3435" s="6" t="s">
        <v>8214</v>
      </c>
      <c r="G3435" s="6"/>
      <c r="H3435" s="1"/>
      <c r="I3435" s="5"/>
      <c r="J3435" s="5"/>
      <c r="K3435" s="1"/>
      <c r="L3435" s="5"/>
      <c r="M3435" s="5"/>
      <c r="N3435" s="26"/>
      <c r="O3435" s="1"/>
      <c r="P3435" s="1"/>
      <c r="Q3435" s="1"/>
      <c r="R3435" s="1"/>
      <c r="S3435" s="1"/>
      <c r="T3435" s="1"/>
      <c r="U3435" s="1"/>
      <c r="V3435" s="5"/>
      <c r="W3435" s="5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37" t="e">
        <f>BQ3435+BP3435+BO3435+BN3435+BM3435+#REF!+#REF!+BG3435+BF3435+#REF!+BC3435+#REF!+#REF!+AY3435+#REF!+#REF!+#REF!+#REF!+AS3435+#REF!+#REF!+#REF!+#REF!+AM3435+AK3435+#REF!+#REF!+#REF!+AF3435+AD3435+AC3435+AB3435+BL3435+AA3435+Z3435+Y3435+X3435+U3435+T3435+S3435+R3435+Q3435+P3435+O3435+N3435+M3435+L3435+K3435+J3435+I3435+H3435</f>
        <v>#REF!</v>
      </c>
    </row>
    <row r="3436" spans="1:70" s="27" customFormat="1" hidden="1">
      <c r="A3436" s="7" t="s">
        <v>5430</v>
      </c>
      <c r="B3436" s="7" t="s">
        <v>5431</v>
      </c>
      <c r="C3436" s="7" t="s">
        <v>7</v>
      </c>
      <c r="D3436" s="7" t="s">
        <v>8180</v>
      </c>
      <c r="E3436" s="7" t="s">
        <v>13</v>
      </c>
      <c r="F3436" s="7" t="s">
        <v>8214</v>
      </c>
      <c r="G3436" s="25"/>
      <c r="H3436" s="25"/>
      <c r="I3436" s="17"/>
      <c r="J3436" s="17"/>
      <c r="K3436" s="25"/>
      <c r="L3436" s="17"/>
      <c r="M3436" s="17"/>
      <c r="N3436" s="26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  <c r="AT3436" s="25"/>
      <c r="AU3436" s="25"/>
      <c r="AV3436" s="25"/>
      <c r="AW3436" s="25"/>
      <c r="AX3436" s="25"/>
      <c r="AY3436" s="25"/>
      <c r="AZ3436" s="25"/>
      <c r="BA3436" s="25"/>
      <c r="BB3436" s="25"/>
      <c r="BC3436" s="25"/>
      <c r="BD3436" s="25"/>
      <c r="BE3436" s="25"/>
      <c r="BF3436" s="25"/>
      <c r="BG3436" s="25"/>
      <c r="BH3436" s="25"/>
      <c r="BI3436" s="25"/>
      <c r="BJ3436" s="25"/>
      <c r="BK3436" s="25"/>
      <c r="BL3436" s="25"/>
      <c r="BM3436" s="25"/>
      <c r="BN3436" s="25"/>
      <c r="BO3436" s="25"/>
      <c r="BP3436" s="25"/>
      <c r="BQ3436" s="25"/>
      <c r="BR3436" s="37">
        <f t="shared" ref="BR3436:BR3437" si="51">BQ3436+BP3436+BO3436+BN3436+BM3436+BG3436+BF3436+BC3436+AY3436+AS3436+AM3436+AL3436+AK3436+AF3436+AE3436+AD3436+AC3436+AB3436+++BK3436+BL3436+AA3436+Z3436+Y3436+X3436+V3436+U3436+T3436+S3436+R3436+Q3436+P3436+O3436+N3436+M3436+L3436+K3436+J3436+I3436+H3436+G3436</f>
        <v>0</v>
      </c>
    </row>
    <row r="3437" spans="1:70" hidden="1">
      <c r="A3437" s="7" t="s">
        <v>5432</v>
      </c>
      <c r="B3437" s="7" t="s">
        <v>5433</v>
      </c>
      <c r="C3437" s="7" t="s">
        <v>7</v>
      </c>
      <c r="D3437" s="7" t="s">
        <v>8180</v>
      </c>
      <c r="E3437" s="7" t="s">
        <v>21</v>
      </c>
      <c r="F3437" s="7" t="s">
        <v>8214</v>
      </c>
      <c r="G3437" s="25"/>
      <c r="H3437" s="1"/>
      <c r="I3437" s="5"/>
      <c r="J3437" s="5"/>
      <c r="K3437" s="1"/>
      <c r="L3437" s="5"/>
      <c r="M3437" s="5"/>
      <c r="N3437" s="26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37">
        <f t="shared" si="51"/>
        <v>0</v>
      </c>
    </row>
    <row r="3438" spans="1:70">
      <c r="A3438" s="6" t="s">
        <v>5434</v>
      </c>
      <c r="B3438" s="6" t="s">
        <v>5435</v>
      </c>
      <c r="C3438" s="6" t="s">
        <v>7</v>
      </c>
      <c r="D3438" s="6" t="s">
        <v>8180</v>
      </c>
      <c r="E3438" s="6" t="s">
        <v>21</v>
      </c>
      <c r="F3438" s="6" t="s">
        <v>8214</v>
      </c>
      <c r="G3438" s="6"/>
      <c r="H3438" s="1"/>
      <c r="I3438" s="5"/>
      <c r="J3438" s="5"/>
      <c r="K3438" s="1"/>
      <c r="L3438" s="5"/>
      <c r="M3438" s="5"/>
      <c r="N3438" s="26"/>
      <c r="O3438" s="1"/>
      <c r="P3438" s="1"/>
      <c r="Q3438" s="1"/>
      <c r="R3438" s="1"/>
      <c r="S3438" s="1"/>
      <c r="T3438" s="1"/>
      <c r="U3438" s="1">
        <v>1000</v>
      </c>
      <c r="V3438" s="5"/>
      <c r="W3438" s="1">
        <f>1000*10.7622353162752</f>
        <v>10762.235316275201</v>
      </c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37">
        <f>BQ3438+BP3438+BO3438+BN3438+BM3438+BG3438+BF3438+BC3438+AY3438+AS3438+AM3438+AL3438+AK3438+AF3438+AE3438+AD3438+AC3438+AB3438+BK3438+BL3438+AA3438+Z3438+Y3438+X3438+V3438+U3438+T3438+S3438+R3438+Q3438+P3438+O3438+N3438+M3438+L3438+K3438+J3438+I3438+H3438+G3438+AX3438+W3438</f>
        <v>11762.235316275201</v>
      </c>
    </row>
    <row r="3439" spans="1:70" hidden="1">
      <c r="A3439" s="6" t="s">
        <v>5436</v>
      </c>
      <c r="B3439" s="6" t="s">
        <v>5437</v>
      </c>
      <c r="C3439" s="6" t="s">
        <v>7</v>
      </c>
      <c r="D3439" s="6" t="s">
        <v>18</v>
      </c>
      <c r="E3439" s="6" t="s">
        <v>13</v>
      </c>
      <c r="F3439" s="6" t="s">
        <v>8214</v>
      </c>
      <c r="G3439" s="6"/>
      <c r="H3439" s="1"/>
      <c r="I3439" s="5"/>
      <c r="J3439" s="5"/>
      <c r="K3439" s="1"/>
      <c r="L3439" s="5"/>
      <c r="M3439" s="5"/>
      <c r="N3439" s="26"/>
      <c r="O3439" s="1"/>
      <c r="P3439" s="1"/>
      <c r="Q3439" s="1"/>
      <c r="R3439" s="1"/>
      <c r="S3439" s="1"/>
      <c r="T3439" s="1"/>
      <c r="U3439" s="1"/>
      <c r="V3439" s="5"/>
      <c r="W3439" s="5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37" t="e">
        <f>BQ3439+BP3439+BO3439+BN3439+BM3439+#REF!+#REF!+BG3439+BF3439+#REF!+BC3439+#REF!+#REF!+AY3439+#REF!+#REF!+#REF!+#REF!+AS3439+#REF!+#REF!+#REF!+#REF!+AM3439+AK3439+#REF!+#REF!+#REF!+AF3439+AD3439+AC3439+AB3439+BL3439+AA3439+Z3439+Y3439+X3439+U3439+T3439+S3439+R3439+Q3439+P3439+O3439+N3439+M3439+L3439+K3439+J3439+I3439+H3439</f>
        <v>#REF!</v>
      </c>
    </row>
    <row r="3440" spans="1:70" hidden="1">
      <c r="A3440" s="6" t="s">
        <v>5679</v>
      </c>
      <c r="B3440" s="6" t="s">
        <v>2034</v>
      </c>
      <c r="C3440" s="6" t="s">
        <v>151</v>
      </c>
      <c r="D3440" s="6"/>
      <c r="E3440" s="6" t="s">
        <v>152</v>
      </c>
      <c r="F3440" s="6" t="s">
        <v>8214</v>
      </c>
      <c r="G3440" s="6"/>
      <c r="H3440" s="1"/>
      <c r="I3440" s="5"/>
      <c r="J3440" s="5"/>
      <c r="K3440" s="1"/>
      <c r="L3440" s="5"/>
      <c r="M3440" s="5"/>
      <c r="N3440" s="26"/>
      <c r="O3440" s="1"/>
      <c r="P3440" s="1"/>
      <c r="Q3440" s="1"/>
      <c r="R3440" s="1"/>
      <c r="S3440" s="1"/>
      <c r="T3440" s="1"/>
      <c r="U3440" s="1"/>
      <c r="V3440" s="5"/>
      <c r="W3440" s="5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37" t="e">
        <f>BQ3440+BP3440+BO3440+BN3440+BM3440+#REF!+#REF!+BG3440+BF3440+#REF!+BC3440+#REF!+#REF!+AY3440+#REF!+#REF!+#REF!+#REF!+AS3440+#REF!+#REF!+#REF!+#REF!+AM3440+AK3440+#REF!+#REF!+#REF!+AF3440+AD3440+AC3440+AB3440+BL3440+AA3440+Z3440+Y3440+X3440+U3440+T3440+S3440+R3440+Q3440+P3440+O3440+N3440+M3440+L3440+K3440+J3440+I3440+H3440</f>
        <v>#REF!</v>
      </c>
    </row>
    <row r="3441" spans="1:70" hidden="1">
      <c r="A3441" s="6" t="s">
        <v>7029</v>
      </c>
      <c r="B3441" s="6" t="s">
        <v>7030</v>
      </c>
      <c r="C3441" s="6" t="s">
        <v>151</v>
      </c>
      <c r="D3441" s="6"/>
      <c r="E3441" s="6" t="s">
        <v>8186</v>
      </c>
      <c r="F3441" s="6" t="s">
        <v>8214</v>
      </c>
      <c r="G3441" s="6"/>
      <c r="H3441" s="1"/>
      <c r="I3441" s="5"/>
      <c r="J3441" s="5"/>
      <c r="K3441" s="1"/>
      <c r="L3441" s="5"/>
      <c r="M3441" s="5"/>
      <c r="N3441" s="26"/>
      <c r="O3441" s="1"/>
      <c r="P3441" s="1"/>
      <c r="Q3441" s="1"/>
      <c r="R3441" s="1"/>
      <c r="S3441" s="1"/>
      <c r="T3441" s="1"/>
      <c r="U3441" s="1"/>
      <c r="V3441" s="5"/>
      <c r="W3441" s="5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37" t="e">
        <f>BQ3441+BP3441+BO3441+BN3441+BM3441+#REF!+#REF!+BG3441+BF3441+#REF!+BC3441+#REF!+#REF!+AY3441+#REF!+#REF!+#REF!+#REF!+AS3441+#REF!+#REF!+#REF!+#REF!+AM3441+AK3441+#REF!+#REF!+#REF!+AF3441+AD3441+AC3441+AB3441+BL3441+AA3441+Z3441+Y3441+X3441+U3441+T3441+S3441+R3441+Q3441+P3441+O3441+N3441+M3441+L3441+K3441+J3441+I3441+H3441</f>
        <v>#REF!</v>
      </c>
    </row>
    <row r="3442" spans="1:70" hidden="1">
      <c r="A3442" s="6" t="s">
        <v>7031</v>
      </c>
      <c r="B3442" s="6" t="s">
        <v>8068</v>
      </c>
      <c r="C3442" s="6" t="s">
        <v>151</v>
      </c>
      <c r="D3442" s="6"/>
      <c r="E3442" s="6" t="s">
        <v>8192</v>
      </c>
      <c r="F3442" s="6" t="s">
        <v>8214</v>
      </c>
      <c r="G3442" s="6"/>
      <c r="H3442" s="1"/>
      <c r="I3442" s="5"/>
      <c r="J3442" s="5"/>
      <c r="K3442" s="1"/>
      <c r="L3442" s="5"/>
      <c r="M3442" s="5"/>
      <c r="N3442" s="26"/>
      <c r="O3442" s="1"/>
      <c r="P3442" s="1"/>
      <c r="Q3442" s="1"/>
      <c r="R3442" s="1"/>
      <c r="S3442" s="1"/>
      <c r="T3442" s="1"/>
      <c r="U3442" s="1"/>
      <c r="V3442" s="5"/>
      <c r="W3442" s="5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37" t="e">
        <f>BQ3442+BP3442+BO3442+BN3442+BM3442+#REF!+#REF!+BG3442+BF3442+#REF!+BC3442+#REF!+#REF!+AY3442+#REF!+#REF!+#REF!+#REF!+AS3442+#REF!+#REF!+#REF!+#REF!+AM3442+AK3442+#REF!+#REF!+#REF!+AF3442+AD3442+AC3442+AB3442+BL3442+AA3442+Z3442+Y3442+X3442+U3442+T3442+S3442+R3442+Q3442+P3442+O3442+N3442+M3442+L3442+K3442+J3442+I3442+H3442</f>
        <v>#REF!</v>
      </c>
    </row>
    <row r="3443" spans="1:70" s="27" customFormat="1">
      <c r="A3443" s="7" t="s">
        <v>5438</v>
      </c>
      <c r="B3443" s="7" t="s">
        <v>5439</v>
      </c>
      <c r="C3443" s="7" t="s">
        <v>7</v>
      </c>
      <c r="D3443" s="7" t="s">
        <v>8180</v>
      </c>
      <c r="E3443" s="7" t="s">
        <v>28</v>
      </c>
      <c r="F3443" s="7" t="s">
        <v>8214</v>
      </c>
      <c r="G3443" s="25"/>
      <c r="H3443" s="25"/>
      <c r="I3443" s="17"/>
      <c r="J3443" s="25"/>
      <c r="K3443" s="25"/>
      <c r="L3443" s="17"/>
      <c r="M3443" s="17"/>
      <c r="N3443" s="26"/>
      <c r="O3443" s="25"/>
      <c r="P3443" s="25">
        <f>1000*56.6570599999999</f>
        <v>56657.059999999903</v>
      </c>
      <c r="Q3443" s="25"/>
      <c r="R3443" s="25"/>
      <c r="S3443" s="25"/>
      <c r="T3443" s="25"/>
      <c r="U3443" s="25">
        <v>3000</v>
      </c>
      <c r="V3443" s="25"/>
      <c r="W3443" s="25">
        <f>1000*587.618048268625</f>
        <v>587618.04826862505</v>
      </c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  <c r="AT3443" s="25"/>
      <c r="AU3443" s="25"/>
      <c r="AV3443" s="25"/>
      <c r="AW3443" s="25"/>
      <c r="AX3443" s="25"/>
      <c r="AY3443" s="25"/>
      <c r="AZ3443" s="25"/>
      <c r="BA3443" s="25"/>
      <c r="BB3443" s="25"/>
      <c r="BC3443" s="25"/>
      <c r="BD3443" s="25"/>
      <c r="BE3443" s="25"/>
      <c r="BF3443" s="25"/>
      <c r="BG3443" s="25"/>
      <c r="BH3443" s="25"/>
      <c r="BI3443" s="25"/>
      <c r="BJ3443" s="25"/>
      <c r="BK3443" s="25"/>
      <c r="BL3443" s="25"/>
      <c r="BM3443" s="25"/>
      <c r="BN3443" s="25"/>
      <c r="BO3443" s="25"/>
      <c r="BP3443" s="25"/>
      <c r="BQ3443" s="25"/>
      <c r="BR3443" s="37">
        <f>BQ3443+BP3443+BO3443+BN3443+BM3443+BG3443+BF3443+BC3443+AY3443+AS3443+AM3443+AL3443+AK3443+AF3443+AE3443+AD3443+AC3443+AB3443+BK3443+BL3443+AA3443+Z3443+Y3443+X3443+V3443+U3443+T3443+S3443+R3443+Q3443+P3443+O3443+N3443+M3443+L3443+K3443+J3443+I3443+H3443+G3443+AX3443+W3443</f>
        <v>647275.10826862499</v>
      </c>
    </row>
    <row r="3444" spans="1:70" hidden="1">
      <c r="A3444" s="6" t="s">
        <v>5680</v>
      </c>
      <c r="B3444" s="6" t="s">
        <v>5681</v>
      </c>
      <c r="C3444" s="6" t="s">
        <v>151</v>
      </c>
      <c r="D3444" s="6"/>
      <c r="E3444" s="6" t="s">
        <v>152</v>
      </c>
      <c r="F3444" s="6" t="s">
        <v>8214</v>
      </c>
      <c r="G3444" s="6"/>
      <c r="H3444" s="1"/>
      <c r="I3444" s="5"/>
      <c r="J3444" s="5"/>
      <c r="K3444" s="1"/>
      <c r="L3444" s="5"/>
      <c r="M3444" s="5"/>
      <c r="N3444" s="26"/>
      <c r="O3444" s="1"/>
      <c r="P3444" s="1"/>
      <c r="Q3444" s="1"/>
      <c r="R3444" s="1"/>
      <c r="S3444" s="1"/>
      <c r="T3444" s="1"/>
      <c r="U3444" s="1"/>
      <c r="V3444" s="5"/>
      <c r="W3444" s="5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37" t="e">
        <f>BQ3444+BP3444+BO3444+BN3444+BM3444+#REF!+#REF!+BG3444+BF3444+#REF!+BC3444+#REF!+#REF!+AY3444+#REF!+#REF!+#REF!+#REF!+AS3444+#REF!+#REF!+#REF!+#REF!+AM3444+AK3444+#REF!+#REF!+#REF!+AF3444+AD3444+AC3444+AB3444+BL3444+AA3444+Z3444+Y3444+X3444+U3444+T3444+S3444+R3444+Q3444+P3444+O3444+N3444+M3444+L3444+K3444+J3444+I3444+H3444</f>
        <v>#REF!</v>
      </c>
    </row>
    <row r="3445" spans="1:70" hidden="1">
      <c r="A3445" s="6" t="s">
        <v>7032</v>
      </c>
      <c r="B3445" s="6" t="s">
        <v>8069</v>
      </c>
      <c r="C3445" s="6" t="s">
        <v>151</v>
      </c>
      <c r="D3445" s="6"/>
      <c r="E3445" s="6" t="s">
        <v>8186</v>
      </c>
      <c r="F3445" s="6" t="s">
        <v>8214</v>
      </c>
      <c r="G3445" s="6"/>
      <c r="H3445" s="1"/>
      <c r="I3445" s="5"/>
      <c r="J3445" s="5"/>
      <c r="K3445" s="1"/>
      <c r="L3445" s="5"/>
      <c r="M3445" s="5"/>
      <c r="N3445" s="26"/>
      <c r="O3445" s="1"/>
      <c r="P3445" s="1"/>
      <c r="Q3445" s="1"/>
      <c r="R3445" s="1"/>
      <c r="S3445" s="1"/>
      <c r="T3445" s="1"/>
      <c r="U3445" s="1"/>
      <c r="V3445" s="5"/>
      <c r="W3445" s="5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37" t="e">
        <f>BQ3445+BP3445+BO3445+BN3445+BM3445+#REF!+#REF!+BG3445+BF3445+#REF!+BC3445+#REF!+#REF!+AY3445+#REF!+#REF!+#REF!+#REF!+AS3445+#REF!+#REF!+#REF!+#REF!+AM3445+AK3445+#REF!+#REF!+#REF!+AF3445+AD3445+AC3445+AB3445+BL3445+AA3445+Z3445+Y3445+X3445+U3445+T3445+S3445+R3445+Q3445+P3445+O3445+N3445+M3445+L3445+K3445+J3445+I3445+H3445</f>
        <v>#REF!</v>
      </c>
    </row>
    <row r="3446" spans="1:70" hidden="1">
      <c r="A3446" s="6" t="s">
        <v>5682</v>
      </c>
      <c r="B3446" s="6" t="s">
        <v>5683</v>
      </c>
      <c r="C3446" s="6" t="s">
        <v>151</v>
      </c>
      <c r="D3446" s="6"/>
      <c r="E3446" s="6" t="s">
        <v>152</v>
      </c>
      <c r="F3446" s="6" t="s">
        <v>8214</v>
      </c>
      <c r="G3446" s="6"/>
      <c r="H3446" s="1"/>
      <c r="I3446" s="5"/>
      <c r="J3446" s="5"/>
      <c r="K3446" s="1"/>
      <c r="L3446" s="5"/>
      <c r="M3446" s="5"/>
      <c r="N3446" s="26"/>
      <c r="O3446" s="1"/>
      <c r="P3446" s="1"/>
      <c r="Q3446" s="1"/>
      <c r="R3446" s="1"/>
      <c r="S3446" s="1"/>
      <c r="T3446" s="1"/>
      <c r="U3446" s="1"/>
      <c r="V3446" s="5"/>
      <c r="W3446" s="5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37" t="e">
        <f>BQ3446+BP3446+BO3446+BN3446+BM3446+#REF!+#REF!+BG3446+BF3446+#REF!+BC3446+#REF!+#REF!+AY3446+#REF!+#REF!+#REF!+#REF!+AS3446+#REF!+#REF!+#REF!+#REF!+AM3446+AK3446+#REF!+#REF!+#REF!+AF3446+AD3446+AC3446+AB3446+BL3446+AA3446+Z3446+Y3446+X3446+U3446+T3446+S3446+R3446+Q3446+P3446+O3446+N3446+M3446+L3446+K3446+J3446+I3446+H3446</f>
        <v>#REF!</v>
      </c>
    </row>
    <row r="3447" spans="1:70" hidden="1">
      <c r="A3447" s="6" t="s">
        <v>5440</v>
      </c>
      <c r="B3447" s="6" t="s">
        <v>5441</v>
      </c>
      <c r="C3447" s="6" t="s">
        <v>7</v>
      </c>
      <c r="D3447" s="6" t="s">
        <v>67</v>
      </c>
      <c r="E3447" s="6" t="s">
        <v>67</v>
      </c>
      <c r="F3447" s="6" t="s">
        <v>8214</v>
      </c>
      <c r="G3447" s="6"/>
      <c r="H3447" s="1"/>
      <c r="I3447" s="5"/>
      <c r="J3447" s="5"/>
      <c r="K3447" s="1"/>
      <c r="L3447" s="5"/>
      <c r="M3447" s="5"/>
      <c r="N3447" s="26"/>
      <c r="O3447" s="1"/>
      <c r="P3447" s="1"/>
      <c r="Q3447" s="1"/>
      <c r="R3447" s="1"/>
      <c r="S3447" s="1"/>
      <c r="T3447" s="1"/>
      <c r="U3447" s="1"/>
      <c r="V3447" s="5"/>
      <c r="W3447" s="5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37" t="e">
        <f>BQ3447+BP3447+BO3447+BN3447+BM3447+#REF!+#REF!+BG3447+BF3447+#REF!+BC3447+#REF!+#REF!+AY3447+#REF!+#REF!+#REF!+#REF!+AS3447+#REF!+#REF!+#REF!+#REF!+AM3447+AK3447+#REF!+#REF!+#REF!+AF3447+AD3447+AC3447+AB3447+BL3447+AA3447+Z3447+Y3447+X3447+U3447+T3447+S3447+R3447+Q3447+P3447+O3447+N3447+M3447+L3447+K3447+J3447+I3447+H3447</f>
        <v>#REF!</v>
      </c>
    </row>
    <row r="3448" spans="1:70" hidden="1">
      <c r="A3448" s="6" t="s">
        <v>5442</v>
      </c>
      <c r="B3448" s="6" t="s">
        <v>5443</v>
      </c>
      <c r="C3448" s="6" t="s">
        <v>7</v>
      </c>
      <c r="D3448" s="6" t="s">
        <v>67</v>
      </c>
      <c r="E3448" s="6" t="s">
        <v>67</v>
      </c>
      <c r="F3448" s="6" t="s">
        <v>8214</v>
      </c>
      <c r="G3448" s="6"/>
      <c r="H3448" s="1"/>
      <c r="I3448" s="5"/>
      <c r="J3448" s="5"/>
      <c r="K3448" s="1"/>
      <c r="L3448" s="5"/>
      <c r="M3448" s="5"/>
      <c r="N3448" s="26"/>
      <c r="O3448" s="1"/>
      <c r="P3448" s="1"/>
      <c r="Q3448" s="1"/>
      <c r="R3448" s="1"/>
      <c r="S3448" s="1"/>
      <c r="T3448" s="1"/>
      <c r="U3448" s="1"/>
      <c r="V3448" s="5"/>
      <c r="W3448" s="5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37" t="e">
        <f>BQ3448+BP3448+BO3448+BN3448+BM3448+#REF!+#REF!+BG3448+BF3448+#REF!+BC3448+#REF!+#REF!+AY3448+#REF!+#REF!+#REF!+#REF!+AS3448+#REF!+#REF!+#REF!+#REF!+AM3448+AK3448+#REF!+#REF!+#REF!+AF3448+AD3448+AC3448+AB3448+BL3448+AA3448+Z3448+Y3448+X3448+U3448+T3448+S3448+R3448+Q3448+P3448+O3448+N3448+M3448+L3448+K3448+J3448+I3448+H3448</f>
        <v>#REF!</v>
      </c>
    </row>
    <row r="3449" spans="1:70" hidden="1">
      <c r="A3449" s="6" t="s">
        <v>5444</v>
      </c>
      <c r="B3449" s="6" t="s">
        <v>5445</v>
      </c>
      <c r="C3449" s="6" t="s">
        <v>7</v>
      </c>
      <c r="D3449" s="6" t="s">
        <v>67</v>
      </c>
      <c r="E3449" s="6" t="s">
        <v>67</v>
      </c>
      <c r="F3449" s="6" t="s">
        <v>8214</v>
      </c>
      <c r="G3449" s="6"/>
      <c r="H3449" s="1"/>
      <c r="I3449" s="5"/>
      <c r="J3449" s="5"/>
      <c r="K3449" s="1"/>
      <c r="L3449" s="5"/>
      <c r="M3449" s="5"/>
      <c r="N3449" s="26"/>
      <c r="O3449" s="1"/>
      <c r="P3449" s="1"/>
      <c r="Q3449" s="1"/>
      <c r="R3449" s="1"/>
      <c r="S3449" s="1"/>
      <c r="T3449" s="1"/>
      <c r="U3449" s="1"/>
      <c r="V3449" s="5"/>
      <c r="W3449" s="5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37" t="e">
        <f>BQ3449+BP3449+BO3449+BN3449+BM3449+#REF!+#REF!+BG3449+BF3449+#REF!+BC3449+#REF!+#REF!+AY3449+#REF!+#REF!+#REF!+#REF!+AS3449+#REF!+#REF!+#REF!+#REF!+AM3449+AK3449+#REF!+#REF!+#REF!+AF3449+AD3449+AC3449+AB3449+BL3449+AA3449+Z3449+Y3449+X3449+U3449+T3449+S3449+R3449+Q3449+P3449+O3449+N3449+M3449+L3449+K3449+J3449+I3449+H3449</f>
        <v>#REF!</v>
      </c>
    </row>
    <row r="3450" spans="1:70" hidden="1">
      <c r="A3450" s="6" t="s">
        <v>7033</v>
      </c>
      <c r="B3450" s="6" t="s">
        <v>7034</v>
      </c>
      <c r="C3450" s="6" t="s">
        <v>151</v>
      </c>
      <c r="D3450" s="6"/>
      <c r="E3450" s="6" t="s">
        <v>8186</v>
      </c>
      <c r="F3450" s="6" t="s">
        <v>8214</v>
      </c>
      <c r="G3450" s="6"/>
      <c r="H3450" s="1"/>
      <c r="I3450" s="5"/>
      <c r="J3450" s="5"/>
      <c r="K3450" s="1"/>
      <c r="L3450" s="5"/>
      <c r="M3450" s="5"/>
      <c r="N3450" s="26"/>
      <c r="O3450" s="1"/>
      <c r="P3450" s="1"/>
      <c r="Q3450" s="1"/>
      <c r="R3450" s="1"/>
      <c r="S3450" s="1"/>
      <c r="T3450" s="1"/>
      <c r="U3450" s="1"/>
      <c r="V3450" s="5"/>
      <c r="W3450" s="5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37" t="e">
        <f>BQ3450+BP3450+BO3450+BN3450+BM3450+#REF!+#REF!+BG3450+BF3450+#REF!+BC3450+#REF!+#REF!+AY3450+#REF!+#REF!+#REF!+#REF!+AS3450+#REF!+#REF!+#REF!+#REF!+AM3450+AK3450+#REF!+#REF!+#REF!+AF3450+AD3450+AC3450+AB3450+BL3450+AA3450+Z3450+Y3450+X3450+U3450+T3450+S3450+R3450+Q3450+P3450+O3450+N3450+M3450+L3450+K3450+J3450+I3450+H3450</f>
        <v>#REF!</v>
      </c>
    </row>
    <row r="3451" spans="1:70" hidden="1">
      <c r="A3451" s="6" t="s">
        <v>5446</v>
      </c>
      <c r="B3451" s="6" t="s">
        <v>5447</v>
      </c>
      <c r="C3451" s="6" t="s">
        <v>7</v>
      </c>
      <c r="D3451" s="6" t="s">
        <v>8180</v>
      </c>
      <c r="E3451" s="6" t="s">
        <v>21</v>
      </c>
      <c r="F3451" s="6" t="s">
        <v>8214</v>
      </c>
      <c r="G3451" s="6"/>
      <c r="H3451" s="1"/>
      <c r="I3451" s="5"/>
      <c r="J3451" s="5"/>
      <c r="K3451" s="1"/>
      <c r="L3451" s="5"/>
      <c r="M3451" s="5"/>
      <c r="N3451" s="26"/>
      <c r="O3451" s="1"/>
      <c r="P3451" s="1"/>
      <c r="Q3451" s="1"/>
      <c r="R3451" s="1"/>
      <c r="S3451" s="1"/>
      <c r="T3451" s="1"/>
      <c r="U3451" s="1"/>
      <c r="V3451" s="5"/>
      <c r="W3451" s="5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37" t="e">
        <f>BQ3451+BP3451+BO3451+BN3451+BM3451+#REF!+#REF!+BG3451+BF3451+#REF!+BC3451+#REF!+#REF!+AY3451+#REF!+#REF!+#REF!+#REF!+AS3451+#REF!+#REF!+#REF!+#REF!+AM3451+AK3451+#REF!+#REF!+#REF!+AF3451+AD3451+AC3451+AB3451+BL3451+AA3451+Z3451+Y3451+X3451+U3451+T3451+S3451+R3451+Q3451+P3451+O3451+N3451+M3451+L3451+K3451+J3451+I3451+H3451</f>
        <v>#REF!</v>
      </c>
    </row>
    <row r="3452" spans="1:70" hidden="1">
      <c r="A3452" s="7" t="s">
        <v>5448</v>
      </c>
      <c r="B3452" s="7" t="s">
        <v>7442</v>
      </c>
      <c r="C3452" s="7" t="s">
        <v>7</v>
      </c>
      <c r="D3452" s="7" t="s">
        <v>8180</v>
      </c>
      <c r="E3452" s="7" t="s">
        <v>13</v>
      </c>
      <c r="F3452" s="7" t="s">
        <v>8214</v>
      </c>
      <c r="G3452" s="25"/>
      <c r="H3452" s="1"/>
      <c r="I3452" s="5"/>
      <c r="J3452" s="5"/>
      <c r="K3452" s="1"/>
      <c r="L3452" s="5"/>
      <c r="M3452" s="5"/>
      <c r="N3452" s="26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37">
        <f>BQ3452+BP3452+BO3452+BN3452+BM3452+BG3452+BF3452+BC3452+AY3452+AS3452+AM3452+AL3452+AK3452+AF3452+AE3452+AD3452+AC3452+AB3452+++BK3452+BL3452+AA3452+Z3452+Y3452+X3452+V3452+U3452+T3452+S3452+R3452+Q3452+P3452+O3452+N3452+M3452+L3452+K3452+J3452+I3452+H3452+G3452</f>
        <v>0</v>
      </c>
    </row>
    <row r="3453" spans="1:70" hidden="1">
      <c r="A3453" s="6" t="s">
        <v>5684</v>
      </c>
      <c r="B3453" s="6" t="s">
        <v>5685</v>
      </c>
      <c r="C3453" s="6" t="s">
        <v>151</v>
      </c>
      <c r="D3453" s="6"/>
      <c r="E3453" s="6" t="s">
        <v>152</v>
      </c>
      <c r="F3453" s="6" t="s">
        <v>8214</v>
      </c>
      <c r="G3453" s="6"/>
      <c r="H3453" s="1"/>
      <c r="I3453" s="5"/>
      <c r="J3453" s="5"/>
      <c r="K3453" s="1"/>
      <c r="L3453" s="5"/>
      <c r="M3453" s="5"/>
      <c r="N3453" s="26"/>
      <c r="O3453" s="1"/>
      <c r="P3453" s="1"/>
      <c r="Q3453" s="1"/>
      <c r="R3453" s="1"/>
      <c r="S3453" s="1"/>
      <c r="T3453" s="1"/>
      <c r="U3453" s="1"/>
      <c r="V3453" s="5"/>
      <c r="W3453" s="5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37" t="e">
        <f>BQ3453+BP3453+BO3453+BN3453+BM3453+#REF!+#REF!+BG3453+BF3453+#REF!+BC3453+#REF!+#REF!+AY3453+#REF!+#REF!+#REF!+#REF!+AS3453+#REF!+#REF!+#REF!+#REF!+AM3453+AK3453+#REF!+#REF!+#REF!+AF3453+AD3453+AC3453+AB3453+BL3453+AA3453+Z3453+Y3453+X3453+U3453+T3453+S3453+R3453+Q3453+P3453+O3453+N3453+M3453+L3453+K3453+J3453+I3453+H3453</f>
        <v>#REF!</v>
      </c>
    </row>
    <row r="3454" spans="1:70" hidden="1">
      <c r="A3454" s="6" t="s">
        <v>5686</v>
      </c>
      <c r="B3454" s="6" t="s">
        <v>5687</v>
      </c>
      <c r="C3454" s="6" t="s">
        <v>151</v>
      </c>
      <c r="D3454" s="6"/>
      <c r="E3454" s="6" t="s">
        <v>152</v>
      </c>
      <c r="F3454" s="6" t="s">
        <v>8214</v>
      </c>
      <c r="G3454" s="6"/>
      <c r="H3454" s="1"/>
      <c r="I3454" s="5"/>
      <c r="J3454" s="5"/>
      <c r="K3454" s="1"/>
      <c r="L3454" s="5"/>
      <c r="M3454" s="5"/>
      <c r="N3454" s="26"/>
      <c r="O3454" s="1"/>
      <c r="P3454" s="1"/>
      <c r="Q3454" s="1"/>
      <c r="R3454" s="1"/>
      <c r="S3454" s="1"/>
      <c r="T3454" s="1"/>
      <c r="U3454" s="1"/>
      <c r="V3454" s="5"/>
      <c r="W3454" s="5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37" t="e">
        <f>BQ3454+BP3454+BO3454+BN3454+BM3454+#REF!+#REF!+BG3454+BF3454+#REF!+BC3454+#REF!+#REF!+AY3454+#REF!+#REF!+#REF!+#REF!+AS3454+#REF!+#REF!+#REF!+#REF!+AM3454+AK3454+#REF!+#REF!+#REF!+AF3454+AD3454+AC3454+AB3454+BL3454+AA3454+Z3454+Y3454+X3454+U3454+T3454+S3454+R3454+Q3454+P3454+O3454+N3454+M3454+L3454+K3454+J3454+I3454+H3454</f>
        <v>#REF!</v>
      </c>
    </row>
    <row r="3455" spans="1:70" hidden="1">
      <c r="A3455" s="6" t="s">
        <v>5688</v>
      </c>
      <c r="B3455" s="6" t="s">
        <v>5689</v>
      </c>
      <c r="C3455" s="6" t="s">
        <v>151</v>
      </c>
      <c r="D3455" s="6"/>
      <c r="E3455" s="6" t="s">
        <v>152</v>
      </c>
      <c r="F3455" s="6" t="s">
        <v>8214</v>
      </c>
      <c r="G3455" s="6"/>
      <c r="H3455" s="1"/>
      <c r="I3455" s="5"/>
      <c r="J3455" s="5"/>
      <c r="K3455" s="1"/>
      <c r="L3455" s="5"/>
      <c r="M3455" s="5"/>
      <c r="N3455" s="26"/>
      <c r="O3455" s="1"/>
      <c r="P3455" s="1"/>
      <c r="Q3455" s="1"/>
      <c r="R3455" s="1"/>
      <c r="S3455" s="1"/>
      <c r="T3455" s="1"/>
      <c r="U3455" s="1"/>
      <c r="V3455" s="5"/>
      <c r="W3455" s="5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37" t="e">
        <f>BQ3455+BP3455+BO3455+BN3455+BM3455+#REF!+#REF!+BG3455+BF3455+#REF!+BC3455+#REF!+#REF!+AY3455+#REF!+#REF!+#REF!+#REF!+AS3455+#REF!+#REF!+#REF!+#REF!+AM3455+AK3455+#REF!+#REF!+#REF!+AF3455+AD3455+AC3455+AB3455+BL3455+AA3455+Z3455+Y3455+X3455+U3455+T3455+S3455+R3455+Q3455+P3455+O3455+N3455+M3455+L3455+K3455+J3455+I3455+H3455</f>
        <v>#REF!</v>
      </c>
    </row>
    <row r="3456" spans="1:70" hidden="1">
      <c r="A3456" s="6" t="s">
        <v>5690</v>
      </c>
      <c r="B3456" s="6" t="s">
        <v>5691</v>
      </c>
      <c r="C3456" s="6" t="s">
        <v>151</v>
      </c>
      <c r="D3456" s="6"/>
      <c r="E3456" s="6" t="s">
        <v>152</v>
      </c>
      <c r="F3456" s="6" t="s">
        <v>8214</v>
      </c>
      <c r="G3456" s="6"/>
      <c r="H3456" s="1"/>
      <c r="I3456" s="5"/>
      <c r="J3456" s="5"/>
      <c r="K3456" s="1"/>
      <c r="L3456" s="5"/>
      <c r="M3456" s="5"/>
      <c r="N3456" s="26"/>
      <c r="O3456" s="1"/>
      <c r="P3456" s="1"/>
      <c r="Q3456" s="1"/>
      <c r="R3456" s="1"/>
      <c r="S3456" s="1"/>
      <c r="T3456" s="1"/>
      <c r="U3456" s="1"/>
      <c r="V3456" s="5"/>
      <c r="W3456" s="5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37" t="e">
        <f>BQ3456+BP3456+BO3456+BN3456+BM3456+#REF!+#REF!+BG3456+BF3456+#REF!+BC3456+#REF!+#REF!+AY3456+#REF!+#REF!+#REF!+#REF!+AS3456+#REF!+#REF!+#REF!+#REF!+AM3456+AK3456+#REF!+#REF!+#REF!+AF3456+AD3456+AC3456+AB3456+BL3456+AA3456+Z3456+Y3456+X3456+U3456+T3456+S3456+R3456+Q3456+P3456+O3456+N3456+M3456+L3456+K3456+J3456+I3456+H3456</f>
        <v>#REF!</v>
      </c>
    </row>
    <row r="3457" spans="1:70" hidden="1">
      <c r="A3457" s="6" t="s">
        <v>5692</v>
      </c>
      <c r="B3457" s="6" t="s">
        <v>5693</v>
      </c>
      <c r="C3457" s="6" t="s">
        <v>151</v>
      </c>
      <c r="D3457" s="6"/>
      <c r="E3457" s="6" t="s">
        <v>152</v>
      </c>
      <c r="F3457" s="6" t="s">
        <v>8214</v>
      </c>
      <c r="G3457" s="6"/>
      <c r="H3457" s="1"/>
      <c r="I3457" s="5"/>
      <c r="J3457" s="5"/>
      <c r="K3457" s="1"/>
      <c r="L3457" s="5"/>
      <c r="M3457" s="5"/>
      <c r="N3457" s="26"/>
      <c r="O3457" s="1"/>
      <c r="P3457" s="1"/>
      <c r="Q3457" s="1"/>
      <c r="R3457" s="1"/>
      <c r="S3457" s="1"/>
      <c r="T3457" s="1"/>
      <c r="U3457" s="1"/>
      <c r="V3457" s="5"/>
      <c r="W3457" s="5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37" t="e">
        <f>BQ3457+BP3457+BO3457+BN3457+BM3457+#REF!+#REF!+BG3457+BF3457+#REF!+BC3457+#REF!+#REF!+AY3457+#REF!+#REF!+#REF!+#REF!+AS3457+#REF!+#REF!+#REF!+#REF!+AM3457+AK3457+#REF!+#REF!+#REF!+AF3457+AD3457+AC3457+AB3457+BL3457+AA3457+Z3457+Y3457+X3457+U3457+T3457+S3457+R3457+Q3457+P3457+O3457+N3457+M3457+L3457+K3457+J3457+I3457+H3457</f>
        <v>#REF!</v>
      </c>
    </row>
    <row r="3458" spans="1:70" hidden="1">
      <c r="A3458" s="6" t="s">
        <v>5694</v>
      </c>
      <c r="B3458" s="6" t="s">
        <v>5695</v>
      </c>
      <c r="C3458" s="6" t="s">
        <v>151</v>
      </c>
      <c r="D3458" s="6"/>
      <c r="E3458" s="6" t="s">
        <v>152</v>
      </c>
      <c r="F3458" s="6" t="s">
        <v>8214</v>
      </c>
      <c r="G3458" s="6"/>
      <c r="H3458" s="1"/>
      <c r="I3458" s="5"/>
      <c r="J3458" s="5"/>
      <c r="K3458" s="1"/>
      <c r="L3458" s="5"/>
      <c r="M3458" s="5"/>
      <c r="N3458" s="26"/>
      <c r="O3458" s="1"/>
      <c r="P3458" s="1"/>
      <c r="Q3458" s="1"/>
      <c r="R3458" s="1"/>
      <c r="S3458" s="1"/>
      <c r="T3458" s="1"/>
      <c r="U3458" s="1"/>
      <c r="V3458" s="5"/>
      <c r="W3458" s="5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37" t="e">
        <f>BQ3458+BP3458+BO3458+BN3458+BM3458+#REF!+#REF!+BG3458+BF3458+#REF!+BC3458+#REF!+#REF!+AY3458+#REF!+#REF!+#REF!+#REF!+AS3458+#REF!+#REF!+#REF!+#REF!+AM3458+AK3458+#REF!+#REF!+#REF!+AF3458+AD3458+AC3458+AB3458+BL3458+AA3458+Z3458+Y3458+X3458+U3458+T3458+S3458+R3458+Q3458+P3458+O3458+N3458+M3458+L3458+K3458+J3458+I3458+H3458</f>
        <v>#REF!</v>
      </c>
    </row>
    <row r="3459" spans="1:70" hidden="1">
      <c r="A3459" s="6" t="s">
        <v>5449</v>
      </c>
      <c r="B3459" s="6" t="s">
        <v>5450</v>
      </c>
      <c r="C3459" s="6" t="s">
        <v>7</v>
      </c>
      <c r="D3459" s="6" t="s">
        <v>67</v>
      </c>
      <c r="E3459" s="6" t="s">
        <v>67</v>
      </c>
      <c r="F3459" s="6" t="s">
        <v>8214</v>
      </c>
      <c r="G3459" s="6"/>
      <c r="H3459" s="1"/>
      <c r="I3459" s="5"/>
      <c r="J3459" s="5"/>
      <c r="K3459" s="1"/>
      <c r="L3459" s="5"/>
      <c r="M3459" s="5"/>
      <c r="N3459" s="26"/>
      <c r="O3459" s="1"/>
      <c r="P3459" s="1"/>
      <c r="Q3459" s="1"/>
      <c r="R3459" s="1"/>
      <c r="S3459" s="1"/>
      <c r="T3459" s="1"/>
      <c r="U3459" s="1"/>
      <c r="V3459" s="5"/>
      <c r="W3459" s="5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37" t="e">
        <f>BQ3459+BP3459+BO3459+BN3459+BM3459+#REF!+#REF!+BG3459+BF3459+#REF!+BC3459+#REF!+#REF!+AY3459+#REF!+#REF!+#REF!+#REF!+AS3459+#REF!+#REF!+#REF!+#REF!+AM3459+AK3459+#REF!+#REF!+#REF!+AF3459+AD3459+AC3459+AB3459+BL3459+AA3459+Z3459+Y3459+X3459+U3459+T3459+S3459+R3459+Q3459+P3459+O3459+N3459+M3459+L3459+K3459+J3459+I3459+H3459</f>
        <v>#REF!</v>
      </c>
    </row>
    <row r="3460" spans="1:70" hidden="1">
      <c r="A3460" s="6" t="s">
        <v>5451</v>
      </c>
      <c r="B3460" s="6" t="s">
        <v>5452</v>
      </c>
      <c r="C3460" s="6" t="s">
        <v>7</v>
      </c>
      <c r="D3460" s="6" t="s">
        <v>67</v>
      </c>
      <c r="E3460" s="6" t="s">
        <v>67</v>
      </c>
      <c r="F3460" s="6" t="s">
        <v>8214</v>
      </c>
      <c r="G3460" s="6"/>
      <c r="H3460" s="1"/>
      <c r="I3460" s="5"/>
      <c r="J3460" s="5"/>
      <c r="K3460" s="1"/>
      <c r="L3460" s="5"/>
      <c r="M3460" s="5"/>
      <c r="N3460" s="26"/>
      <c r="O3460" s="1"/>
      <c r="P3460" s="1"/>
      <c r="Q3460" s="1"/>
      <c r="R3460" s="1"/>
      <c r="S3460" s="1"/>
      <c r="T3460" s="1"/>
      <c r="U3460" s="1"/>
      <c r="V3460" s="5"/>
      <c r="W3460" s="5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37" t="e">
        <f>BQ3460+BP3460+BO3460+BN3460+BM3460+#REF!+#REF!+BG3460+BF3460+#REF!+BC3460+#REF!+#REF!+AY3460+#REF!+#REF!+#REF!+#REF!+AS3460+#REF!+#REF!+#REF!+#REF!+AM3460+AK3460+#REF!+#REF!+#REF!+AF3460+AD3460+AC3460+AB3460+BL3460+AA3460+Z3460+Y3460+X3460+U3460+T3460+S3460+R3460+Q3460+P3460+O3460+N3460+M3460+L3460+K3460+J3460+I3460+H3460</f>
        <v>#REF!</v>
      </c>
    </row>
    <row r="3461" spans="1:70" hidden="1">
      <c r="A3461" s="6" t="s">
        <v>5453</v>
      </c>
      <c r="B3461" s="6" t="s">
        <v>5454</v>
      </c>
      <c r="C3461" s="6" t="s">
        <v>7</v>
      </c>
      <c r="D3461" s="6" t="s">
        <v>8180</v>
      </c>
      <c r="E3461" s="6" t="s">
        <v>13</v>
      </c>
      <c r="F3461" s="6" t="s">
        <v>8214</v>
      </c>
      <c r="G3461" s="6"/>
      <c r="H3461" s="1"/>
      <c r="I3461" s="5"/>
      <c r="J3461" s="5"/>
      <c r="K3461" s="1"/>
      <c r="L3461" s="5"/>
      <c r="M3461" s="5"/>
      <c r="N3461" s="26"/>
      <c r="O3461" s="1"/>
      <c r="P3461" s="1"/>
      <c r="Q3461" s="1"/>
      <c r="R3461" s="1"/>
      <c r="S3461" s="1"/>
      <c r="T3461" s="1"/>
      <c r="U3461" s="1"/>
      <c r="V3461" s="5"/>
      <c r="W3461" s="5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37" t="e">
        <f>BQ3461+BP3461+BO3461+BN3461+BM3461+#REF!+#REF!+BG3461+BF3461+#REF!+BC3461+#REF!+#REF!+AY3461+#REF!+#REF!+#REF!+#REF!+AS3461+#REF!+#REF!+#REF!+#REF!+AM3461+AK3461+#REF!+#REF!+#REF!+AF3461+AD3461+AC3461+AB3461+BL3461+AA3461+Z3461+Y3461+X3461+U3461+T3461+S3461+R3461+Q3461+P3461+O3461+N3461+M3461+L3461+K3461+J3461+I3461+H3461</f>
        <v>#REF!</v>
      </c>
    </row>
    <row r="3462" spans="1:70" hidden="1">
      <c r="A3462" s="6" t="s">
        <v>7035</v>
      </c>
      <c r="B3462" s="6" t="s">
        <v>7036</v>
      </c>
      <c r="C3462" s="6" t="s">
        <v>151</v>
      </c>
      <c r="D3462" s="6"/>
      <c r="E3462" s="6" t="s">
        <v>8186</v>
      </c>
      <c r="F3462" s="6" t="s">
        <v>8214</v>
      </c>
      <c r="G3462" s="6"/>
      <c r="H3462" s="1"/>
      <c r="I3462" s="5"/>
      <c r="J3462" s="5"/>
      <c r="K3462" s="1"/>
      <c r="L3462" s="5"/>
      <c r="M3462" s="5"/>
      <c r="N3462" s="26"/>
      <c r="O3462" s="1"/>
      <c r="P3462" s="1"/>
      <c r="Q3462" s="1"/>
      <c r="R3462" s="1"/>
      <c r="S3462" s="1"/>
      <c r="T3462" s="1"/>
      <c r="U3462" s="1"/>
      <c r="V3462" s="5"/>
      <c r="W3462" s="5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37" t="e">
        <f>BQ3462+BP3462+BO3462+BN3462+BM3462+#REF!+#REF!+BG3462+BF3462+#REF!+BC3462+#REF!+#REF!+AY3462+#REF!+#REF!+#REF!+#REF!+AS3462+#REF!+#REF!+#REF!+#REF!+AM3462+AK3462+#REF!+#REF!+#REF!+AF3462+AD3462+AC3462+AB3462+BL3462+AA3462+Z3462+Y3462+X3462+U3462+T3462+S3462+R3462+Q3462+P3462+O3462+N3462+M3462+L3462+K3462+J3462+I3462+H3462</f>
        <v>#REF!</v>
      </c>
    </row>
    <row r="3463" spans="1:70" hidden="1">
      <c r="A3463" s="7" t="s">
        <v>5696</v>
      </c>
      <c r="B3463" s="7" t="s">
        <v>5697</v>
      </c>
      <c r="C3463" s="7" t="s">
        <v>151</v>
      </c>
      <c r="D3463" s="7"/>
      <c r="E3463" s="7" t="s">
        <v>152</v>
      </c>
      <c r="F3463" s="7" t="s">
        <v>8214</v>
      </c>
      <c r="G3463" s="25"/>
      <c r="H3463" s="1"/>
      <c r="I3463" s="5"/>
      <c r="J3463" s="5"/>
      <c r="K3463" s="1"/>
      <c r="L3463" s="5"/>
      <c r="M3463" s="5"/>
      <c r="N3463" s="26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37">
        <f>BQ3463+BP3463+BO3463+BN3463+BM3463+BG3463+BF3463+BC3463+AY3463+AS3463+AM3463+AL3463+AK3463+AF3463+AE3463+AD3463+AC3463+AB3463+++BK3463+BL3463+AA3463+Z3463+Y3463+X3463+V3463+U3463+T3463+S3463+R3463+Q3463+P3463+O3463+N3463+M3463+L3463+K3463+J3463+I3463+H3463+G3463</f>
        <v>0</v>
      </c>
    </row>
    <row r="3464" spans="1:70" hidden="1">
      <c r="A3464" s="6" t="s">
        <v>7037</v>
      </c>
      <c r="B3464" s="6" t="s">
        <v>8070</v>
      </c>
      <c r="C3464" s="6" t="s">
        <v>151</v>
      </c>
      <c r="D3464" s="6"/>
      <c r="E3464" s="6" t="s">
        <v>8186</v>
      </c>
      <c r="F3464" s="6" t="s">
        <v>8214</v>
      </c>
      <c r="G3464" s="6"/>
      <c r="H3464" s="1"/>
      <c r="I3464" s="5"/>
      <c r="J3464" s="5"/>
      <c r="K3464" s="1"/>
      <c r="L3464" s="5"/>
      <c r="M3464" s="5"/>
      <c r="N3464" s="26"/>
      <c r="O3464" s="1"/>
      <c r="P3464" s="1"/>
      <c r="Q3464" s="1"/>
      <c r="R3464" s="1"/>
      <c r="S3464" s="1"/>
      <c r="T3464" s="1"/>
      <c r="U3464" s="1"/>
      <c r="V3464" s="5"/>
      <c r="W3464" s="5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37" t="e">
        <f>BQ3464+BP3464+BO3464+BN3464+BM3464+#REF!+#REF!+BG3464+BF3464+#REF!+BC3464+#REF!+#REF!+AY3464+#REF!+#REF!+#REF!+#REF!+AS3464+#REF!+#REF!+#REF!+#REF!+AM3464+AK3464+#REF!+#REF!+#REF!+AF3464+AD3464+AC3464+AB3464+BL3464+AA3464+Z3464+Y3464+X3464+U3464+T3464+S3464+R3464+Q3464+P3464+O3464+N3464+M3464+L3464+K3464+J3464+I3464+H3464</f>
        <v>#REF!</v>
      </c>
    </row>
    <row r="3465" spans="1:70" hidden="1">
      <c r="A3465" s="6" t="s">
        <v>7038</v>
      </c>
      <c r="B3465" s="6" t="s">
        <v>7039</v>
      </c>
      <c r="C3465" s="6" t="s">
        <v>151</v>
      </c>
      <c r="D3465" s="6"/>
      <c r="E3465" s="6" t="s">
        <v>8186</v>
      </c>
      <c r="F3465" s="6" t="s">
        <v>8214</v>
      </c>
      <c r="G3465" s="6"/>
      <c r="H3465" s="1"/>
      <c r="I3465" s="5"/>
      <c r="J3465" s="5"/>
      <c r="K3465" s="1"/>
      <c r="L3465" s="5"/>
      <c r="M3465" s="5"/>
      <c r="N3465" s="26"/>
      <c r="O3465" s="1"/>
      <c r="P3465" s="1"/>
      <c r="Q3465" s="1"/>
      <c r="R3465" s="1"/>
      <c r="S3465" s="1"/>
      <c r="T3465" s="1"/>
      <c r="U3465" s="1"/>
      <c r="V3465" s="5"/>
      <c r="W3465" s="5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37" t="e">
        <f>BQ3465+BP3465+BO3465+BN3465+BM3465+#REF!+#REF!+BG3465+BF3465+#REF!+BC3465+#REF!+#REF!+AY3465+#REF!+#REF!+#REF!+#REF!+AS3465+#REF!+#REF!+#REF!+#REF!+AM3465+AK3465+#REF!+#REF!+#REF!+AF3465+AD3465+AC3465+AB3465+BL3465+AA3465+Z3465+Y3465+X3465+U3465+T3465+S3465+R3465+Q3465+P3465+O3465+N3465+M3465+L3465+K3465+J3465+I3465+H3465</f>
        <v>#REF!</v>
      </c>
    </row>
    <row r="3466" spans="1:70" hidden="1">
      <c r="A3466" s="6" t="s">
        <v>5698</v>
      </c>
      <c r="B3466" s="6" t="s">
        <v>5699</v>
      </c>
      <c r="C3466" s="6" t="s">
        <v>151</v>
      </c>
      <c r="D3466" s="6"/>
      <c r="E3466" s="6" t="s">
        <v>152</v>
      </c>
      <c r="F3466" s="6" t="s">
        <v>8214</v>
      </c>
      <c r="G3466" s="6"/>
      <c r="H3466" s="1"/>
      <c r="I3466" s="5"/>
      <c r="J3466" s="5"/>
      <c r="K3466" s="1"/>
      <c r="L3466" s="5"/>
      <c r="M3466" s="5"/>
      <c r="N3466" s="26"/>
      <c r="O3466" s="1"/>
      <c r="P3466" s="1"/>
      <c r="Q3466" s="1"/>
      <c r="R3466" s="1"/>
      <c r="S3466" s="1"/>
      <c r="T3466" s="1"/>
      <c r="U3466" s="1"/>
      <c r="V3466" s="5"/>
      <c r="W3466" s="5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37" t="e">
        <f>BQ3466+BP3466+BO3466+BN3466+BM3466+#REF!+#REF!+BG3466+BF3466+#REF!+BC3466+#REF!+#REF!+AY3466+#REF!+#REF!+#REF!+#REF!+AS3466+#REF!+#REF!+#REF!+#REF!+AM3466+AK3466+#REF!+#REF!+#REF!+AF3466+AD3466+AC3466+AB3466+BL3466+AA3466+Z3466+Y3466+X3466+U3466+T3466+S3466+R3466+Q3466+P3466+O3466+N3466+M3466+L3466+K3466+J3466+I3466+H3466</f>
        <v>#REF!</v>
      </c>
    </row>
    <row r="3467" spans="1:70">
      <c r="A3467" s="7" t="s">
        <v>5455</v>
      </c>
      <c r="B3467" s="7" t="s">
        <v>5456</v>
      </c>
      <c r="C3467" s="7" t="s">
        <v>7</v>
      </c>
      <c r="D3467" s="7" t="s">
        <v>8180</v>
      </c>
      <c r="E3467" s="7" t="s">
        <v>9</v>
      </c>
      <c r="F3467" s="7" t="s">
        <v>8214</v>
      </c>
      <c r="G3467" s="25"/>
      <c r="H3467" s="1"/>
      <c r="I3467" s="1"/>
      <c r="J3467" s="1"/>
      <c r="K3467" s="1"/>
      <c r="L3467" s="5"/>
      <c r="M3467" s="5"/>
      <c r="N3467" s="26"/>
      <c r="O3467" s="1"/>
      <c r="P3467" s="1">
        <f>1000*74.10418</f>
        <v>74104.179999999993</v>
      </c>
      <c r="Q3467" s="1"/>
      <c r="R3467" s="1"/>
      <c r="S3467" s="1"/>
      <c r="T3467" s="1"/>
      <c r="U3467" s="1"/>
      <c r="V3467" s="1"/>
      <c r="W3467" s="1">
        <f>1000*24.2150294616192</f>
        <v>24215.0294616192</v>
      </c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37">
        <f>BQ3467+BP3467+BO3467+BN3467+BM3467+BG3467+BF3467+BC3467+AY3467+AS3467+AM3467+AL3467+AK3467+AF3467+AE3467+AD3467+AC3467+AB3467+BK3467+BL3467+AA3467+Z3467+Y3467+X3467+V3467+U3467+T3467+S3467+R3467+Q3467+P3467+O3467+N3467+M3467+L3467+K3467+J3467+I3467+H3467+G3467+AX3467+W3467</f>
        <v>98319.20946161919</v>
      </c>
    </row>
    <row r="3468" spans="1:70" hidden="1">
      <c r="A3468" s="6" t="s">
        <v>5457</v>
      </c>
      <c r="B3468" s="6" t="s">
        <v>5458</v>
      </c>
      <c r="C3468" s="6" t="s">
        <v>7</v>
      </c>
      <c r="D3468" s="6" t="s">
        <v>8180</v>
      </c>
      <c r="E3468" s="6" t="s">
        <v>21</v>
      </c>
      <c r="F3468" s="6" t="s">
        <v>8214</v>
      </c>
      <c r="G3468" s="6"/>
      <c r="H3468" s="1"/>
      <c r="I3468" s="5"/>
      <c r="J3468" s="5"/>
      <c r="K3468" s="1"/>
      <c r="L3468" s="5"/>
      <c r="M3468" s="5"/>
      <c r="N3468" s="26"/>
      <c r="O3468" s="1"/>
      <c r="P3468" s="1"/>
      <c r="Q3468" s="1"/>
      <c r="R3468" s="1"/>
      <c r="S3468" s="1"/>
      <c r="T3468" s="1"/>
      <c r="U3468" s="1"/>
      <c r="V3468" s="5"/>
      <c r="W3468" s="5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37" t="e">
        <f>BQ3468+BP3468+BO3468+BN3468+BM3468+#REF!+#REF!+BG3468+BF3468+#REF!+BC3468+#REF!+#REF!+AY3468+#REF!+#REF!+#REF!+#REF!+AS3468+#REF!+#REF!+#REF!+#REF!+AM3468+AK3468+#REF!+#REF!+#REF!+AF3468+AD3468+AC3468+AB3468+BL3468+AA3468+Z3468+Y3468+X3468+U3468+T3468+S3468+R3468+Q3468+P3468+O3468+N3468+M3468+L3468+K3468+J3468+I3468+H3468</f>
        <v>#REF!</v>
      </c>
    </row>
    <row r="3469" spans="1:70" hidden="1">
      <c r="A3469" s="6" t="s">
        <v>5459</v>
      </c>
      <c r="B3469" s="6" t="s">
        <v>5460</v>
      </c>
      <c r="C3469" s="6" t="s">
        <v>7</v>
      </c>
      <c r="D3469" s="6" t="s">
        <v>8180</v>
      </c>
      <c r="E3469" s="6" t="s">
        <v>13</v>
      </c>
      <c r="F3469" s="6" t="s">
        <v>8214</v>
      </c>
      <c r="G3469" s="6"/>
      <c r="H3469" s="1"/>
      <c r="I3469" s="5"/>
      <c r="J3469" s="5"/>
      <c r="K3469" s="1"/>
      <c r="L3469" s="5"/>
      <c r="M3469" s="5"/>
      <c r="N3469" s="26"/>
      <c r="O3469" s="1"/>
      <c r="P3469" s="1"/>
      <c r="Q3469" s="1"/>
      <c r="R3469" s="1"/>
      <c r="S3469" s="1"/>
      <c r="T3469" s="1"/>
      <c r="U3469" s="1"/>
      <c r="V3469" s="5"/>
      <c r="W3469" s="5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37" t="e">
        <f>BQ3469+BP3469+BO3469+BN3469+BM3469+#REF!+#REF!+BG3469+BF3469+#REF!+BC3469+#REF!+#REF!+AY3469+#REF!+#REF!+#REF!+#REF!+AS3469+#REF!+#REF!+#REF!+#REF!+AM3469+AK3469+#REF!+#REF!+#REF!+AF3469+AD3469+AC3469+AB3469+BL3469+AA3469+Z3469+Y3469+X3469+U3469+T3469+S3469+R3469+Q3469+P3469+O3469+N3469+M3469+L3469+K3469+J3469+I3469+H3469</f>
        <v>#REF!</v>
      </c>
    </row>
    <row r="3470" spans="1:70" hidden="1">
      <c r="A3470" s="6" t="s">
        <v>7363</v>
      </c>
      <c r="B3470" s="6" t="s">
        <v>8071</v>
      </c>
      <c r="C3470" s="6" t="s">
        <v>151</v>
      </c>
      <c r="D3470" s="6"/>
      <c r="E3470" s="6" t="s">
        <v>8182</v>
      </c>
      <c r="F3470" s="6" t="s">
        <v>8214</v>
      </c>
      <c r="G3470" s="6"/>
      <c r="H3470" s="1"/>
      <c r="I3470" s="5"/>
      <c r="J3470" s="5"/>
      <c r="K3470" s="1"/>
      <c r="L3470" s="5"/>
      <c r="M3470" s="5"/>
      <c r="N3470" s="26"/>
      <c r="O3470" s="1"/>
      <c r="P3470" s="1"/>
      <c r="Q3470" s="1"/>
      <c r="R3470" s="1"/>
      <c r="S3470" s="1"/>
      <c r="T3470" s="1"/>
      <c r="U3470" s="1"/>
      <c r="V3470" s="5"/>
      <c r="W3470" s="5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37" t="e">
        <f>BQ3470+BP3470+BO3470+BN3470+BM3470+#REF!+#REF!+BG3470+BF3470+#REF!+BC3470+#REF!+#REF!+AY3470+#REF!+#REF!+#REF!+#REF!+AS3470+#REF!+#REF!+#REF!+#REF!+AM3470+AK3470+#REF!+#REF!+#REF!+AF3470+AD3470+AC3470+AB3470+BL3470+AA3470+Z3470+Y3470+X3470+U3470+T3470+S3470+R3470+Q3470+P3470+O3470+N3470+M3470+L3470+K3470+J3470+I3470+H3470</f>
        <v>#REF!</v>
      </c>
    </row>
    <row r="3471" spans="1:70" hidden="1">
      <c r="A3471" s="6" t="s">
        <v>7364</v>
      </c>
      <c r="B3471" s="6" t="s">
        <v>8072</v>
      </c>
      <c r="C3471" s="6" t="s">
        <v>151</v>
      </c>
      <c r="D3471" s="6"/>
      <c r="E3471" s="6" t="s">
        <v>8186</v>
      </c>
      <c r="F3471" s="6" t="s">
        <v>8214</v>
      </c>
      <c r="G3471" s="6"/>
      <c r="H3471" s="1"/>
      <c r="I3471" s="5"/>
      <c r="J3471" s="5"/>
      <c r="K3471" s="1"/>
      <c r="L3471" s="5"/>
      <c r="M3471" s="5"/>
      <c r="N3471" s="26"/>
      <c r="O3471" s="1"/>
      <c r="P3471" s="1"/>
      <c r="Q3471" s="1"/>
      <c r="R3471" s="1"/>
      <c r="S3471" s="1"/>
      <c r="T3471" s="1"/>
      <c r="U3471" s="1"/>
      <c r="V3471" s="5"/>
      <c r="W3471" s="5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37" t="e">
        <f>BQ3471+BP3471+BO3471+BN3471+BM3471+#REF!+#REF!+BG3471+BF3471+#REF!+BC3471+#REF!+#REF!+AY3471+#REF!+#REF!+#REF!+#REF!+AS3471+#REF!+#REF!+#REF!+#REF!+AM3471+AK3471+#REF!+#REF!+#REF!+AF3471+AD3471+AC3471+AB3471+BL3471+AA3471+Z3471+Y3471+X3471+U3471+T3471+S3471+R3471+Q3471+P3471+O3471+N3471+M3471+L3471+K3471+J3471+I3471+H3471</f>
        <v>#REF!</v>
      </c>
    </row>
    <row r="3472" spans="1:70" hidden="1">
      <c r="A3472" s="6" t="s">
        <v>7365</v>
      </c>
      <c r="B3472" s="6" t="s">
        <v>8073</v>
      </c>
      <c r="C3472" s="6" t="s">
        <v>151</v>
      </c>
      <c r="D3472" s="6"/>
      <c r="E3472" s="6" t="s">
        <v>8186</v>
      </c>
      <c r="F3472" s="6" t="s">
        <v>8214</v>
      </c>
      <c r="G3472" s="6"/>
      <c r="H3472" s="1"/>
      <c r="I3472" s="5"/>
      <c r="J3472" s="5"/>
      <c r="K3472" s="1"/>
      <c r="L3472" s="5"/>
      <c r="M3472" s="5"/>
      <c r="N3472" s="26"/>
      <c r="O3472" s="1"/>
      <c r="P3472" s="1"/>
      <c r="Q3472" s="1"/>
      <c r="R3472" s="1"/>
      <c r="S3472" s="1"/>
      <c r="T3472" s="1"/>
      <c r="U3472" s="1"/>
      <c r="V3472" s="5"/>
      <c r="W3472" s="5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37" t="e">
        <f>BQ3472+BP3472+BO3472+BN3472+BM3472+#REF!+#REF!+BG3472+BF3472+#REF!+BC3472+#REF!+#REF!+AY3472+#REF!+#REF!+#REF!+#REF!+AS3472+#REF!+#REF!+#REF!+#REF!+AM3472+AK3472+#REF!+#REF!+#REF!+AF3472+AD3472+AC3472+AB3472+BL3472+AA3472+Z3472+Y3472+X3472+U3472+T3472+S3472+R3472+Q3472+P3472+O3472+N3472+M3472+L3472+K3472+J3472+I3472+H3472</f>
        <v>#REF!</v>
      </c>
    </row>
    <row r="3473" spans="1:70" hidden="1">
      <c r="A3473" s="6" t="s">
        <v>5700</v>
      </c>
      <c r="B3473" s="6" t="s">
        <v>5701</v>
      </c>
      <c r="C3473" s="6" t="s">
        <v>151</v>
      </c>
      <c r="D3473" s="6"/>
      <c r="E3473" s="6" t="s">
        <v>152</v>
      </c>
      <c r="F3473" s="6" t="s">
        <v>8214</v>
      </c>
      <c r="G3473" s="6"/>
      <c r="H3473" s="1"/>
      <c r="I3473" s="5"/>
      <c r="J3473" s="5"/>
      <c r="K3473" s="1"/>
      <c r="L3473" s="5"/>
      <c r="M3473" s="5"/>
      <c r="N3473" s="26"/>
      <c r="O3473" s="1"/>
      <c r="P3473" s="1"/>
      <c r="Q3473" s="1"/>
      <c r="R3473" s="1"/>
      <c r="S3473" s="1"/>
      <c r="T3473" s="1"/>
      <c r="U3473" s="1"/>
      <c r="V3473" s="5"/>
      <c r="W3473" s="5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37" t="e">
        <f>BQ3473+BP3473+BO3473+BN3473+BM3473+#REF!+#REF!+BG3473+BF3473+#REF!+BC3473+#REF!+#REF!+AY3473+#REF!+#REF!+#REF!+#REF!+AS3473+#REF!+#REF!+#REF!+#REF!+AM3473+AK3473+#REF!+#REF!+#REF!+AF3473+AD3473+AC3473+AB3473+BL3473+AA3473+Z3473+Y3473+X3473+U3473+T3473+S3473+R3473+Q3473+P3473+O3473+N3473+M3473+L3473+K3473+J3473+I3473+H3473</f>
        <v>#REF!</v>
      </c>
    </row>
    <row r="3474" spans="1:70" hidden="1">
      <c r="A3474" s="6" t="s">
        <v>5702</v>
      </c>
      <c r="B3474" s="6" t="s">
        <v>5703</v>
      </c>
      <c r="C3474" s="6" t="s">
        <v>151</v>
      </c>
      <c r="D3474" s="6"/>
      <c r="E3474" s="6" t="s">
        <v>152</v>
      </c>
      <c r="F3474" s="6" t="s">
        <v>8214</v>
      </c>
      <c r="G3474" s="6"/>
      <c r="H3474" s="1"/>
      <c r="I3474" s="5"/>
      <c r="J3474" s="5"/>
      <c r="K3474" s="1"/>
      <c r="L3474" s="5"/>
      <c r="M3474" s="5"/>
      <c r="N3474" s="26"/>
      <c r="O3474" s="1"/>
      <c r="P3474" s="1"/>
      <c r="Q3474" s="1"/>
      <c r="R3474" s="1"/>
      <c r="S3474" s="1"/>
      <c r="T3474" s="1"/>
      <c r="U3474" s="1"/>
      <c r="V3474" s="5"/>
      <c r="W3474" s="5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37" t="e">
        <f>BQ3474+BP3474+BO3474+BN3474+BM3474+#REF!+#REF!+BG3474+BF3474+#REF!+BC3474+#REF!+#REF!+AY3474+#REF!+#REF!+#REF!+#REF!+AS3474+#REF!+#REF!+#REF!+#REF!+AM3474+AK3474+#REF!+#REF!+#REF!+AF3474+AD3474+AC3474+AB3474+BL3474+AA3474+Z3474+Y3474+X3474+U3474+T3474+S3474+R3474+Q3474+P3474+O3474+N3474+M3474+L3474+K3474+J3474+I3474+H3474</f>
        <v>#REF!</v>
      </c>
    </row>
    <row r="3475" spans="1:70" hidden="1">
      <c r="A3475" s="6" t="s">
        <v>5461</v>
      </c>
      <c r="B3475" s="6" t="s">
        <v>5462</v>
      </c>
      <c r="C3475" s="6" t="s">
        <v>7</v>
      </c>
      <c r="D3475" s="6" t="s">
        <v>67</v>
      </c>
      <c r="E3475" s="6" t="s">
        <v>67</v>
      </c>
      <c r="F3475" s="6" t="s">
        <v>8214</v>
      </c>
      <c r="G3475" s="6"/>
      <c r="H3475" s="1"/>
      <c r="I3475" s="5"/>
      <c r="J3475" s="5"/>
      <c r="K3475" s="1"/>
      <c r="L3475" s="5"/>
      <c r="M3475" s="5"/>
      <c r="N3475" s="26"/>
      <c r="O3475" s="1"/>
      <c r="P3475" s="1"/>
      <c r="Q3475" s="1"/>
      <c r="R3475" s="1"/>
      <c r="S3475" s="1"/>
      <c r="T3475" s="1"/>
      <c r="U3475" s="1"/>
      <c r="V3475" s="5"/>
      <c r="W3475" s="5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37" t="e">
        <f>BQ3475+BP3475+BO3475+BN3475+BM3475+#REF!+#REF!+BG3475+BF3475+#REF!+BC3475+#REF!+#REF!+AY3475+#REF!+#REF!+#REF!+#REF!+AS3475+#REF!+#REF!+#REF!+#REF!+AM3475+AK3475+#REF!+#REF!+#REF!+AF3475+AD3475+AC3475+AB3475+BL3475+AA3475+Z3475+Y3475+X3475+U3475+T3475+S3475+R3475+Q3475+P3475+O3475+N3475+M3475+L3475+K3475+J3475+I3475+H3475</f>
        <v>#REF!</v>
      </c>
    </row>
    <row r="3476" spans="1:70" hidden="1">
      <c r="A3476" s="6" t="s">
        <v>7040</v>
      </c>
      <c r="B3476" s="6" t="s">
        <v>8074</v>
      </c>
      <c r="C3476" s="6" t="s">
        <v>151</v>
      </c>
      <c r="D3476" s="6"/>
      <c r="E3476" s="6" t="s">
        <v>8192</v>
      </c>
      <c r="F3476" s="6" t="s">
        <v>8214</v>
      </c>
      <c r="G3476" s="6"/>
      <c r="H3476" s="1"/>
      <c r="I3476" s="5"/>
      <c r="J3476" s="5"/>
      <c r="K3476" s="1"/>
      <c r="L3476" s="5"/>
      <c r="M3476" s="5"/>
      <c r="N3476" s="26"/>
      <c r="O3476" s="1"/>
      <c r="P3476" s="1"/>
      <c r="Q3476" s="1"/>
      <c r="R3476" s="1"/>
      <c r="S3476" s="1"/>
      <c r="T3476" s="1"/>
      <c r="U3476" s="1"/>
      <c r="V3476" s="5"/>
      <c r="W3476" s="5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37" t="e">
        <f>BQ3476+BP3476+BO3476+BN3476+BM3476+#REF!+#REF!+BG3476+BF3476+#REF!+BC3476+#REF!+#REF!+AY3476+#REF!+#REF!+#REF!+#REF!+AS3476+#REF!+#REF!+#REF!+#REF!+AM3476+AK3476+#REF!+#REF!+#REF!+AF3476+AD3476+AC3476+AB3476+BL3476+AA3476+Z3476+Y3476+X3476+U3476+T3476+S3476+R3476+Q3476+P3476+O3476+N3476+M3476+L3476+K3476+J3476+I3476+H3476</f>
        <v>#REF!</v>
      </c>
    </row>
    <row r="3477" spans="1:70" hidden="1">
      <c r="A3477" s="6" t="s">
        <v>5704</v>
      </c>
      <c r="B3477" s="6" t="s">
        <v>5705</v>
      </c>
      <c r="C3477" s="6" t="s">
        <v>151</v>
      </c>
      <c r="D3477" s="6"/>
      <c r="E3477" s="6" t="s">
        <v>152</v>
      </c>
      <c r="F3477" s="6" t="s">
        <v>8214</v>
      </c>
      <c r="G3477" s="6"/>
      <c r="H3477" s="1"/>
      <c r="I3477" s="5"/>
      <c r="J3477" s="1"/>
      <c r="K3477" s="1"/>
      <c r="L3477" s="5"/>
      <c r="M3477" s="5"/>
      <c r="N3477" s="26"/>
      <c r="O3477" s="1"/>
      <c r="P3477" s="1"/>
      <c r="Q3477" s="1"/>
      <c r="R3477" s="1"/>
      <c r="S3477" s="1"/>
      <c r="T3477" s="1"/>
      <c r="U3477" s="1"/>
      <c r="V3477" s="5"/>
      <c r="W3477" s="5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37" t="e">
        <f>BQ3477+BP3477+BO3477+BN3477+BM3477+#REF!+#REF!+BG3477+BF3477+#REF!+BC3477+#REF!+#REF!+AY3477+#REF!+#REF!+#REF!+#REF!+AS3477+#REF!+#REF!+#REF!+#REF!+AM3477+AK3477+#REF!+#REF!+#REF!+AF3477+AD3477+AC3477+AB3477+BL3477+AA3477+Z3477+Y3477+X3477+U3477+T3477+S3477+R3477+Q3477+P3477+O3477+N3477+M3477+L3477+K3477+J3477+I3477+H3477</f>
        <v>#REF!</v>
      </c>
    </row>
    <row r="3478" spans="1:70" hidden="1">
      <c r="A3478" s="6" t="s">
        <v>5706</v>
      </c>
      <c r="B3478" s="6" t="s">
        <v>5707</v>
      </c>
      <c r="C3478" s="6" t="s">
        <v>151</v>
      </c>
      <c r="D3478" s="6"/>
      <c r="E3478" s="6" t="s">
        <v>152</v>
      </c>
      <c r="F3478" s="6" t="s">
        <v>8214</v>
      </c>
      <c r="G3478" s="6"/>
      <c r="H3478" s="1"/>
      <c r="I3478" s="5"/>
      <c r="J3478" s="5"/>
      <c r="K3478" s="1"/>
      <c r="L3478" s="5"/>
      <c r="M3478" s="5"/>
      <c r="N3478" s="26"/>
      <c r="O3478" s="1"/>
      <c r="P3478" s="1"/>
      <c r="Q3478" s="1"/>
      <c r="R3478" s="1"/>
      <c r="S3478" s="1"/>
      <c r="T3478" s="1"/>
      <c r="U3478" s="1"/>
      <c r="V3478" s="5"/>
      <c r="W3478" s="5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37" t="e">
        <f>BQ3478+BP3478+BO3478+BN3478+BM3478+#REF!+#REF!+BG3478+BF3478+#REF!+BC3478+#REF!+#REF!+AY3478+#REF!+#REF!+#REF!+#REF!+AS3478+#REF!+#REF!+#REF!+#REF!+AM3478+AK3478+#REF!+#REF!+#REF!+AF3478+AD3478+AC3478+AB3478+BL3478+AA3478+Z3478+Y3478+X3478+U3478+T3478+S3478+R3478+Q3478+P3478+O3478+N3478+M3478+L3478+K3478+J3478+I3478+H3478</f>
        <v>#REF!</v>
      </c>
    </row>
    <row r="3479" spans="1:70" hidden="1">
      <c r="A3479" s="6" t="s">
        <v>5708</v>
      </c>
      <c r="B3479" s="6" t="s">
        <v>5709</v>
      </c>
      <c r="C3479" s="6" t="s">
        <v>151</v>
      </c>
      <c r="D3479" s="6"/>
      <c r="E3479" s="6" t="s">
        <v>152</v>
      </c>
      <c r="F3479" s="6" t="s">
        <v>8214</v>
      </c>
      <c r="G3479" s="6"/>
      <c r="H3479" s="1"/>
      <c r="I3479" s="5"/>
      <c r="J3479" s="5"/>
      <c r="K3479" s="1"/>
      <c r="L3479" s="5"/>
      <c r="M3479" s="5"/>
      <c r="N3479" s="26"/>
      <c r="O3479" s="1"/>
      <c r="P3479" s="1"/>
      <c r="Q3479" s="1"/>
      <c r="R3479" s="1"/>
      <c r="S3479" s="1"/>
      <c r="T3479" s="1"/>
      <c r="U3479" s="1"/>
      <c r="V3479" s="5"/>
      <c r="W3479" s="5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37" t="e">
        <f>BQ3479+BP3479+BO3479+BN3479+BM3479+#REF!+#REF!+BG3479+BF3479+#REF!+BC3479+#REF!+#REF!+AY3479+#REF!+#REF!+#REF!+#REF!+AS3479+#REF!+#REF!+#REF!+#REF!+AM3479+AK3479+#REF!+#REF!+#REF!+AF3479+AD3479+AC3479+AB3479+BL3479+AA3479+Z3479+Y3479+X3479+U3479+T3479+S3479+R3479+Q3479+P3479+O3479+N3479+M3479+L3479+K3479+J3479+I3479+H3479</f>
        <v>#REF!</v>
      </c>
    </row>
    <row r="3480" spans="1:70" hidden="1">
      <c r="A3480" s="6" t="s">
        <v>5710</v>
      </c>
      <c r="B3480" s="6" t="s">
        <v>5711</v>
      </c>
      <c r="C3480" s="6" t="s">
        <v>151</v>
      </c>
      <c r="D3480" s="6"/>
      <c r="E3480" s="6" t="s">
        <v>152</v>
      </c>
      <c r="F3480" s="6" t="s">
        <v>8214</v>
      </c>
      <c r="G3480" s="6"/>
      <c r="H3480" s="1"/>
      <c r="I3480" s="5"/>
      <c r="J3480" s="5"/>
      <c r="K3480" s="1"/>
      <c r="L3480" s="5"/>
      <c r="M3480" s="5"/>
      <c r="N3480" s="26"/>
      <c r="O3480" s="1"/>
      <c r="P3480" s="1"/>
      <c r="Q3480" s="1"/>
      <c r="R3480" s="1"/>
      <c r="S3480" s="1"/>
      <c r="T3480" s="1"/>
      <c r="U3480" s="1"/>
      <c r="V3480" s="5"/>
      <c r="W3480" s="5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37" t="e">
        <f>BQ3480+BP3480+BO3480+BN3480+BM3480+#REF!+#REF!+BG3480+BF3480+#REF!+BC3480+#REF!+#REF!+AY3480+#REF!+#REF!+#REF!+#REF!+AS3480+#REF!+#REF!+#REF!+#REF!+AM3480+AK3480+#REF!+#REF!+#REF!+AF3480+AD3480+AC3480+AB3480+BL3480+AA3480+Z3480+Y3480+X3480+U3480+T3480+S3480+R3480+Q3480+P3480+O3480+N3480+M3480+L3480+K3480+J3480+I3480+H3480</f>
        <v>#REF!</v>
      </c>
    </row>
    <row r="3481" spans="1:70" hidden="1">
      <c r="A3481" s="6" t="s">
        <v>5712</v>
      </c>
      <c r="B3481" s="6" t="s">
        <v>5713</v>
      </c>
      <c r="C3481" s="6" t="s">
        <v>151</v>
      </c>
      <c r="D3481" s="6"/>
      <c r="E3481" s="6" t="s">
        <v>152</v>
      </c>
      <c r="F3481" s="6" t="s">
        <v>8214</v>
      </c>
      <c r="G3481" s="6"/>
      <c r="H3481" s="1"/>
      <c r="I3481" s="5"/>
      <c r="J3481" s="5"/>
      <c r="K3481" s="1"/>
      <c r="L3481" s="5"/>
      <c r="M3481" s="5"/>
      <c r="N3481" s="26"/>
      <c r="O3481" s="1"/>
      <c r="P3481" s="1"/>
      <c r="Q3481" s="1"/>
      <c r="R3481" s="1"/>
      <c r="S3481" s="1"/>
      <c r="T3481" s="1"/>
      <c r="U3481" s="1"/>
      <c r="V3481" s="5"/>
      <c r="W3481" s="5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37" t="e">
        <f>BQ3481+BP3481+BO3481+BN3481+BM3481+#REF!+#REF!+BG3481+BF3481+#REF!+BC3481+#REF!+#REF!+AY3481+#REF!+#REF!+#REF!+#REF!+AS3481+#REF!+#REF!+#REF!+#REF!+AM3481+AK3481+#REF!+#REF!+#REF!+AF3481+AD3481+AC3481+AB3481+BL3481+AA3481+Z3481+Y3481+X3481+U3481+T3481+S3481+R3481+Q3481+P3481+O3481+N3481+M3481+L3481+K3481+J3481+I3481+H3481</f>
        <v>#REF!</v>
      </c>
    </row>
    <row r="3482" spans="1:70" hidden="1">
      <c r="A3482" s="6" t="s">
        <v>5463</v>
      </c>
      <c r="B3482" s="6" t="s">
        <v>5464</v>
      </c>
      <c r="C3482" s="6" t="s">
        <v>7</v>
      </c>
      <c r="D3482" s="6" t="s">
        <v>18</v>
      </c>
      <c r="E3482" s="6" t="s">
        <v>31</v>
      </c>
      <c r="F3482" s="6" t="s">
        <v>8214</v>
      </c>
      <c r="G3482" s="6"/>
      <c r="H3482" s="1"/>
      <c r="I3482" s="1"/>
      <c r="J3482" s="1"/>
      <c r="K3482" s="3"/>
      <c r="L3482" s="1"/>
      <c r="M3482" s="1"/>
      <c r="N3482" s="26"/>
      <c r="O3482" s="1"/>
      <c r="P3482" s="1"/>
      <c r="Q3482" s="3"/>
      <c r="R3482" s="3"/>
      <c r="S3482" s="1"/>
      <c r="T3482" s="1"/>
      <c r="U3482" s="1"/>
      <c r="V3482" s="5"/>
      <c r="W3482" s="5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37" t="e">
        <f>BQ3482+BP3482+BO3482+BN3482+BM3482+#REF!+#REF!+BG3482+BF3482+#REF!+BC3482+#REF!+#REF!+AY3482+#REF!+#REF!+#REF!+#REF!+AS3482+#REF!+#REF!+#REF!+#REF!+AM3482+AK3482+#REF!+#REF!+#REF!+AF3482+AD3482+AC3482+AB3482+BL3482+AA3482+Z3482+Y3482+X3482+U3482+T3482+S3482+R3482+Q3482+P3482+O3482+N3482+M3482+L3482+K3482+J3482+I3482+H3482</f>
        <v>#REF!</v>
      </c>
    </row>
    <row r="3483" spans="1:70" hidden="1">
      <c r="A3483" s="6" t="s">
        <v>5465</v>
      </c>
      <c r="B3483" s="6" t="s">
        <v>5466</v>
      </c>
      <c r="C3483" s="6" t="s">
        <v>7</v>
      </c>
      <c r="D3483" s="6" t="s">
        <v>67</v>
      </c>
      <c r="E3483" s="6" t="s">
        <v>67</v>
      </c>
      <c r="F3483" s="6" t="s">
        <v>8214</v>
      </c>
      <c r="G3483" s="6"/>
      <c r="H3483" s="1"/>
      <c r="I3483" s="5"/>
      <c r="J3483" s="5"/>
      <c r="K3483" s="1"/>
      <c r="L3483" s="5"/>
      <c r="M3483" s="5"/>
      <c r="N3483" s="26"/>
      <c r="O3483" s="1"/>
      <c r="P3483" s="1"/>
      <c r="Q3483" s="1"/>
      <c r="R3483" s="1"/>
      <c r="S3483" s="1"/>
      <c r="T3483" s="1"/>
      <c r="U3483" s="1"/>
      <c r="V3483" s="5"/>
      <c r="W3483" s="5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37" t="e">
        <f>BQ3483+BP3483+BO3483+BN3483+BM3483+#REF!+#REF!+BG3483+BF3483+#REF!+BC3483+#REF!+#REF!+AY3483+#REF!+#REF!+#REF!+#REF!+AS3483+#REF!+#REF!+#REF!+#REF!+AM3483+AK3483+#REF!+#REF!+#REF!+AF3483+AD3483+AC3483+AB3483+BL3483+AA3483+Z3483+Y3483+X3483+U3483+T3483+S3483+R3483+Q3483+P3483+O3483+N3483+M3483+L3483+K3483+J3483+I3483+H3483</f>
        <v>#REF!</v>
      </c>
    </row>
    <row r="3484" spans="1:70" hidden="1">
      <c r="A3484" s="6" t="s">
        <v>5714</v>
      </c>
      <c r="B3484" s="6" t="s">
        <v>5715</v>
      </c>
      <c r="C3484" s="6" t="s">
        <v>151</v>
      </c>
      <c r="D3484" s="6"/>
      <c r="E3484" s="6" t="s">
        <v>152</v>
      </c>
      <c r="F3484" s="6" t="s">
        <v>8214</v>
      </c>
      <c r="G3484" s="6"/>
      <c r="H3484" s="1"/>
      <c r="I3484" s="5"/>
      <c r="J3484" s="5"/>
      <c r="K3484" s="1"/>
      <c r="L3484" s="5"/>
      <c r="M3484" s="5"/>
      <c r="N3484" s="26"/>
      <c r="O3484" s="1"/>
      <c r="P3484" s="1"/>
      <c r="Q3484" s="1"/>
      <c r="R3484" s="1"/>
      <c r="S3484" s="1"/>
      <c r="T3484" s="1"/>
      <c r="U3484" s="1"/>
      <c r="V3484" s="5"/>
      <c r="W3484" s="5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37" t="e">
        <f>BQ3484+BP3484+BO3484+BN3484+BM3484+#REF!+#REF!+BG3484+BF3484+#REF!+BC3484+#REF!+#REF!+AY3484+#REF!+#REF!+#REF!+#REF!+AS3484+#REF!+#REF!+#REF!+#REF!+AM3484+AK3484+#REF!+#REF!+#REF!+AF3484+AD3484+AC3484+AB3484+BL3484+AA3484+Z3484+Y3484+X3484+U3484+T3484+S3484+R3484+Q3484+P3484+O3484+N3484+M3484+L3484+K3484+J3484+I3484+H3484</f>
        <v>#REF!</v>
      </c>
    </row>
    <row r="3485" spans="1:70" hidden="1">
      <c r="A3485" s="6" t="s">
        <v>5716</v>
      </c>
      <c r="B3485" s="6" t="s">
        <v>5717</v>
      </c>
      <c r="C3485" s="6" t="s">
        <v>151</v>
      </c>
      <c r="D3485" s="6"/>
      <c r="E3485" s="6" t="s">
        <v>152</v>
      </c>
      <c r="F3485" s="6" t="s">
        <v>8214</v>
      </c>
      <c r="G3485" s="6"/>
      <c r="H3485" s="1"/>
      <c r="I3485" s="5"/>
      <c r="J3485" s="5"/>
      <c r="K3485" s="1"/>
      <c r="L3485" s="5"/>
      <c r="M3485" s="5"/>
      <c r="N3485" s="26"/>
      <c r="O3485" s="1"/>
      <c r="P3485" s="1"/>
      <c r="Q3485" s="1"/>
      <c r="R3485" s="1"/>
      <c r="S3485" s="1"/>
      <c r="T3485" s="1"/>
      <c r="U3485" s="1"/>
      <c r="V3485" s="5"/>
      <c r="W3485" s="5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37" t="e">
        <f>BQ3485+BP3485+BO3485+BN3485+BM3485+#REF!+#REF!+BG3485+BF3485+#REF!+BC3485+#REF!+#REF!+AY3485+#REF!+#REF!+#REF!+#REF!+AS3485+#REF!+#REF!+#REF!+#REF!+AM3485+AK3485+#REF!+#REF!+#REF!+AF3485+AD3485+AC3485+AB3485+BL3485+AA3485+Z3485+Y3485+X3485+U3485+T3485+S3485+R3485+Q3485+P3485+O3485+N3485+M3485+L3485+K3485+J3485+I3485+H3485</f>
        <v>#REF!</v>
      </c>
    </row>
    <row r="3486" spans="1:70" hidden="1">
      <c r="A3486" s="6" t="s">
        <v>5718</v>
      </c>
      <c r="B3486" s="6" t="s">
        <v>5719</v>
      </c>
      <c r="C3486" s="6" t="s">
        <v>151</v>
      </c>
      <c r="D3486" s="6"/>
      <c r="E3486" s="6" t="s">
        <v>152</v>
      </c>
      <c r="F3486" s="6" t="s">
        <v>8214</v>
      </c>
      <c r="G3486" s="6"/>
      <c r="H3486" s="1"/>
      <c r="I3486" s="5"/>
      <c r="J3486" s="5"/>
      <c r="K3486" s="1"/>
      <c r="L3486" s="5"/>
      <c r="M3486" s="5"/>
      <c r="N3486" s="26"/>
      <c r="O3486" s="1"/>
      <c r="P3486" s="1"/>
      <c r="Q3486" s="1"/>
      <c r="R3486" s="1"/>
      <c r="S3486" s="1"/>
      <c r="T3486" s="1"/>
      <c r="U3486" s="1"/>
      <c r="V3486" s="5"/>
      <c r="W3486" s="5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37" t="e">
        <f>BQ3486+BP3486+BO3486+BN3486+BM3486+#REF!+#REF!+BG3486+BF3486+#REF!+BC3486+#REF!+#REF!+AY3486+#REF!+#REF!+#REF!+#REF!+AS3486+#REF!+#REF!+#REF!+#REF!+AM3486+AK3486+#REF!+#REF!+#REF!+AF3486+AD3486+AC3486+AB3486+BL3486+AA3486+Z3486+Y3486+X3486+U3486+T3486+S3486+R3486+Q3486+P3486+O3486+N3486+M3486+L3486+K3486+J3486+I3486+H3486</f>
        <v>#REF!</v>
      </c>
    </row>
    <row r="3487" spans="1:70" hidden="1">
      <c r="A3487" s="6" t="s">
        <v>5720</v>
      </c>
      <c r="B3487" s="6" t="s">
        <v>5721</v>
      </c>
      <c r="C3487" s="6" t="s">
        <v>151</v>
      </c>
      <c r="D3487" s="6"/>
      <c r="E3487" s="6" t="s">
        <v>152</v>
      </c>
      <c r="F3487" s="6" t="s">
        <v>8214</v>
      </c>
      <c r="G3487" s="6"/>
      <c r="H3487" s="1"/>
      <c r="I3487" s="5"/>
      <c r="J3487" s="5"/>
      <c r="K3487" s="1"/>
      <c r="L3487" s="5"/>
      <c r="M3487" s="5"/>
      <c r="N3487" s="26"/>
      <c r="O3487" s="1"/>
      <c r="P3487" s="1"/>
      <c r="Q3487" s="1"/>
      <c r="R3487" s="1"/>
      <c r="S3487" s="1"/>
      <c r="T3487" s="1"/>
      <c r="U3487" s="1"/>
      <c r="V3487" s="5"/>
      <c r="W3487" s="5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37" t="e">
        <f>BQ3487+BP3487+BO3487+BN3487+BM3487+#REF!+#REF!+BG3487+BF3487+#REF!+BC3487+#REF!+#REF!+AY3487+#REF!+#REF!+#REF!+#REF!+AS3487+#REF!+#REF!+#REF!+#REF!+AM3487+AK3487+#REF!+#REF!+#REF!+AF3487+AD3487+AC3487+AB3487+BL3487+AA3487+Z3487+Y3487+X3487+U3487+T3487+S3487+R3487+Q3487+P3487+O3487+N3487+M3487+L3487+K3487+J3487+I3487+H3487</f>
        <v>#REF!</v>
      </c>
    </row>
    <row r="3488" spans="1:70" hidden="1">
      <c r="A3488" s="6" t="s">
        <v>5722</v>
      </c>
      <c r="B3488" s="6" t="s">
        <v>5723</v>
      </c>
      <c r="C3488" s="6" t="s">
        <v>151</v>
      </c>
      <c r="D3488" s="6"/>
      <c r="E3488" s="6" t="s">
        <v>152</v>
      </c>
      <c r="F3488" s="6" t="s">
        <v>8214</v>
      </c>
      <c r="G3488" s="6"/>
      <c r="H3488" s="1"/>
      <c r="I3488" s="5"/>
      <c r="J3488" s="5"/>
      <c r="K3488" s="1"/>
      <c r="L3488" s="5"/>
      <c r="M3488" s="5"/>
      <c r="N3488" s="26"/>
      <c r="O3488" s="1"/>
      <c r="P3488" s="1"/>
      <c r="Q3488" s="1"/>
      <c r="R3488" s="1"/>
      <c r="S3488" s="1"/>
      <c r="T3488" s="1"/>
      <c r="U3488" s="1"/>
      <c r="V3488" s="5"/>
      <c r="W3488" s="5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37" t="e">
        <f>BQ3488+BP3488+BO3488+BN3488+BM3488+#REF!+#REF!+BG3488+BF3488+#REF!+BC3488+#REF!+#REF!+AY3488+#REF!+#REF!+#REF!+#REF!+AS3488+#REF!+#REF!+#REF!+#REF!+AM3488+AK3488+#REF!+#REF!+#REF!+AF3488+AD3488+AC3488+AB3488+BL3488+AA3488+Z3488+Y3488+X3488+U3488+T3488+S3488+R3488+Q3488+P3488+O3488+N3488+M3488+L3488+K3488+J3488+I3488+H3488</f>
        <v>#REF!</v>
      </c>
    </row>
    <row r="3489" spans="1:70" hidden="1">
      <c r="A3489" s="6" t="s">
        <v>5724</v>
      </c>
      <c r="B3489" s="6" t="s">
        <v>5725</v>
      </c>
      <c r="C3489" s="6" t="s">
        <v>151</v>
      </c>
      <c r="D3489" s="6"/>
      <c r="E3489" s="6" t="s">
        <v>152</v>
      </c>
      <c r="F3489" s="6" t="s">
        <v>8214</v>
      </c>
      <c r="G3489" s="6"/>
      <c r="H3489" s="1"/>
      <c r="I3489" s="5"/>
      <c r="J3489" s="5"/>
      <c r="K3489" s="1"/>
      <c r="L3489" s="5"/>
      <c r="M3489" s="5"/>
      <c r="N3489" s="26"/>
      <c r="O3489" s="1"/>
      <c r="P3489" s="1"/>
      <c r="Q3489" s="1"/>
      <c r="R3489" s="1"/>
      <c r="S3489" s="1"/>
      <c r="T3489" s="1"/>
      <c r="U3489" s="1"/>
      <c r="V3489" s="5"/>
      <c r="W3489" s="5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37" t="e">
        <f>BQ3489+BP3489+BO3489+BN3489+BM3489+#REF!+#REF!+BG3489+BF3489+#REF!+BC3489+#REF!+#REF!+AY3489+#REF!+#REF!+#REF!+#REF!+AS3489+#REF!+#REF!+#REF!+#REF!+AM3489+AK3489+#REF!+#REF!+#REF!+AF3489+AD3489+AC3489+AB3489+BL3489+AA3489+Z3489+Y3489+X3489+U3489+T3489+S3489+R3489+Q3489+P3489+O3489+N3489+M3489+L3489+K3489+J3489+I3489+H3489</f>
        <v>#REF!</v>
      </c>
    </row>
    <row r="3490" spans="1:70" hidden="1">
      <c r="A3490" s="6" t="s">
        <v>5726</v>
      </c>
      <c r="B3490" s="6" t="s">
        <v>5703</v>
      </c>
      <c r="C3490" s="6" t="s">
        <v>151</v>
      </c>
      <c r="D3490" s="6"/>
      <c r="E3490" s="6" t="s">
        <v>152</v>
      </c>
      <c r="F3490" s="6" t="s">
        <v>8214</v>
      </c>
      <c r="G3490" s="6"/>
      <c r="H3490" s="1"/>
      <c r="I3490" s="5"/>
      <c r="J3490" s="5"/>
      <c r="K3490" s="1"/>
      <c r="L3490" s="5"/>
      <c r="M3490" s="5"/>
      <c r="N3490" s="26"/>
      <c r="O3490" s="1"/>
      <c r="P3490" s="1"/>
      <c r="Q3490" s="1"/>
      <c r="R3490" s="1"/>
      <c r="S3490" s="1"/>
      <c r="T3490" s="1"/>
      <c r="U3490" s="1"/>
      <c r="V3490" s="5"/>
      <c r="W3490" s="5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37" t="e">
        <f>BQ3490+BP3490+BO3490+BN3490+BM3490+#REF!+#REF!+BG3490+BF3490+#REF!+BC3490+#REF!+#REF!+AY3490+#REF!+#REF!+#REF!+#REF!+AS3490+#REF!+#REF!+#REF!+#REF!+AM3490+AK3490+#REF!+#REF!+#REF!+AF3490+AD3490+AC3490+AB3490+BL3490+AA3490+Z3490+Y3490+X3490+U3490+T3490+S3490+R3490+Q3490+P3490+O3490+N3490+M3490+L3490+K3490+J3490+I3490+H3490</f>
        <v>#REF!</v>
      </c>
    </row>
    <row r="3491" spans="1:70" hidden="1">
      <c r="A3491" s="6" t="s">
        <v>5727</v>
      </c>
      <c r="B3491" s="6" t="s">
        <v>5728</v>
      </c>
      <c r="C3491" s="6" t="s">
        <v>151</v>
      </c>
      <c r="D3491" s="6"/>
      <c r="E3491" s="6" t="s">
        <v>152</v>
      </c>
      <c r="F3491" s="6" t="s">
        <v>8214</v>
      </c>
      <c r="G3491" s="6"/>
      <c r="H3491" s="1"/>
      <c r="I3491" s="5"/>
      <c r="J3491" s="5"/>
      <c r="K3491" s="1"/>
      <c r="L3491" s="5"/>
      <c r="M3491" s="5"/>
      <c r="N3491" s="26"/>
      <c r="O3491" s="1"/>
      <c r="P3491" s="1"/>
      <c r="Q3491" s="1"/>
      <c r="R3491" s="1"/>
      <c r="S3491" s="1"/>
      <c r="T3491" s="1"/>
      <c r="U3491" s="1"/>
      <c r="V3491" s="5"/>
      <c r="W3491" s="5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37" t="e">
        <f>BQ3491+BP3491+BO3491+BN3491+BM3491+#REF!+#REF!+BG3491+BF3491+#REF!+BC3491+#REF!+#REF!+AY3491+#REF!+#REF!+#REF!+#REF!+AS3491+#REF!+#REF!+#REF!+#REF!+AM3491+AK3491+#REF!+#REF!+#REF!+AF3491+AD3491+AC3491+AB3491+BL3491+AA3491+Z3491+Y3491+X3491+U3491+T3491+S3491+R3491+Q3491+P3491+O3491+N3491+M3491+L3491+K3491+J3491+I3491+H3491</f>
        <v>#REF!</v>
      </c>
    </row>
    <row r="3492" spans="1:70" hidden="1">
      <c r="A3492" s="6" t="s">
        <v>5729</v>
      </c>
      <c r="B3492" s="6" t="s">
        <v>5730</v>
      </c>
      <c r="C3492" s="6" t="s">
        <v>151</v>
      </c>
      <c r="D3492" s="6"/>
      <c r="E3492" s="6" t="s">
        <v>152</v>
      </c>
      <c r="F3492" s="6" t="s">
        <v>8214</v>
      </c>
      <c r="G3492" s="6"/>
      <c r="H3492" s="1"/>
      <c r="I3492" s="5"/>
      <c r="J3492" s="5"/>
      <c r="K3492" s="1"/>
      <c r="L3492" s="5"/>
      <c r="M3492" s="5"/>
      <c r="N3492" s="26"/>
      <c r="O3492" s="1"/>
      <c r="P3492" s="1"/>
      <c r="Q3492" s="1"/>
      <c r="R3492" s="1"/>
      <c r="S3492" s="1"/>
      <c r="T3492" s="1"/>
      <c r="U3492" s="1"/>
      <c r="V3492" s="5"/>
      <c r="W3492" s="5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37" t="e">
        <f>BQ3492+BP3492+BO3492+BN3492+BM3492+#REF!+#REF!+BG3492+BF3492+#REF!+BC3492+#REF!+#REF!+AY3492+#REF!+#REF!+#REF!+#REF!+AS3492+#REF!+#REF!+#REF!+#REF!+AM3492+AK3492+#REF!+#REF!+#REF!+AF3492+AD3492+AC3492+AB3492+BL3492+AA3492+Z3492+Y3492+X3492+U3492+T3492+S3492+R3492+Q3492+P3492+O3492+N3492+M3492+L3492+K3492+J3492+I3492+H3492</f>
        <v>#REF!</v>
      </c>
    </row>
    <row r="3493" spans="1:70" hidden="1">
      <c r="A3493" s="6" t="s">
        <v>7041</v>
      </c>
      <c r="B3493" s="6" t="s">
        <v>7042</v>
      </c>
      <c r="C3493" s="6" t="s">
        <v>151</v>
      </c>
      <c r="D3493" s="6"/>
      <c r="E3493" s="6" t="s">
        <v>8186</v>
      </c>
      <c r="F3493" s="6" t="s">
        <v>8214</v>
      </c>
      <c r="G3493" s="6"/>
      <c r="H3493" s="1"/>
      <c r="I3493" s="5"/>
      <c r="J3493" s="5"/>
      <c r="K3493" s="1"/>
      <c r="L3493" s="5"/>
      <c r="M3493" s="5"/>
      <c r="N3493" s="26"/>
      <c r="O3493" s="1"/>
      <c r="P3493" s="1"/>
      <c r="Q3493" s="1"/>
      <c r="R3493" s="1"/>
      <c r="S3493" s="1"/>
      <c r="T3493" s="1"/>
      <c r="U3493" s="1"/>
      <c r="V3493" s="5"/>
      <c r="W3493" s="5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37" t="e">
        <f>BQ3493+BP3493+BO3493+BN3493+BM3493+#REF!+#REF!+BG3493+BF3493+#REF!+BC3493+#REF!+#REF!+AY3493+#REF!+#REF!+#REF!+#REF!+AS3493+#REF!+#REF!+#REF!+#REF!+AM3493+AK3493+#REF!+#REF!+#REF!+AF3493+AD3493+AC3493+AB3493+BL3493+AA3493+Z3493+Y3493+X3493+U3493+T3493+S3493+R3493+Q3493+P3493+O3493+N3493+M3493+L3493+K3493+J3493+I3493+H3493</f>
        <v>#REF!</v>
      </c>
    </row>
    <row r="3494" spans="1:70" hidden="1">
      <c r="A3494" s="6" t="s">
        <v>5731</v>
      </c>
      <c r="B3494" s="6" t="s">
        <v>5732</v>
      </c>
      <c r="C3494" s="6" t="s">
        <v>151</v>
      </c>
      <c r="D3494" s="6"/>
      <c r="E3494" s="6" t="s">
        <v>152</v>
      </c>
      <c r="F3494" s="6" t="s">
        <v>8214</v>
      </c>
      <c r="G3494" s="6"/>
      <c r="H3494" s="1"/>
      <c r="I3494" s="5"/>
      <c r="J3494" s="5"/>
      <c r="K3494" s="1"/>
      <c r="L3494" s="5"/>
      <c r="M3494" s="5"/>
      <c r="N3494" s="26"/>
      <c r="O3494" s="1"/>
      <c r="P3494" s="1"/>
      <c r="Q3494" s="1"/>
      <c r="R3494" s="1"/>
      <c r="S3494" s="1"/>
      <c r="T3494" s="1"/>
      <c r="U3494" s="1"/>
      <c r="V3494" s="5"/>
      <c r="W3494" s="5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37" t="e">
        <f>BQ3494+BP3494+BO3494+BN3494+BM3494+#REF!+#REF!+BG3494+BF3494+#REF!+BC3494+#REF!+#REF!+AY3494+#REF!+#REF!+#REF!+#REF!+AS3494+#REF!+#REF!+#REF!+#REF!+AM3494+AK3494+#REF!+#REF!+#REF!+AF3494+AD3494+AC3494+AB3494+BL3494+AA3494+Z3494+Y3494+X3494+U3494+T3494+S3494+R3494+Q3494+P3494+O3494+N3494+M3494+L3494+K3494+J3494+I3494+H3494</f>
        <v>#REF!</v>
      </c>
    </row>
    <row r="3495" spans="1:70" hidden="1">
      <c r="A3495" s="6" t="s">
        <v>5733</v>
      </c>
      <c r="B3495" s="6" t="s">
        <v>5734</v>
      </c>
      <c r="C3495" s="6" t="s">
        <v>151</v>
      </c>
      <c r="D3495" s="6"/>
      <c r="E3495" s="6" t="s">
        <v>152</v>
      </c>
      <c r="F3495" s="6" t="s">
        <v>8214</v>
      </c>
      <c r="G3495" s="6"/>
      <c r="H3495" s="1"/>
      <c r="I3495" s="5"/>
      <c r="J3495" s="5"/>
      <c r="K3495" s="1"/>
      <c r="L3495" s="5"/>
      <c r="M3495" s="5"/>
      <c r="N3495" s="26"/>
      <c r="O3495" s="1"/>
      <c r="P3495" s="1"/>
      <c r="Q3495" s="1"/>
      <c r="R3495" s="1"/>
      <c r="S3495" s="1"/>
      <c r="T3495" s="1"/>
      <c r="U3495" s="1"/>
      <c r="V3495" s="5"/>
      <c r="W3495" s="5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37" t="e">
        <f>BQ3495+BP3495+BO3495+BN3495+BM3495+#REF!+#REF!+BG3495+BF3495+#REF!+BC3495+#REF!+#REF!+AY3495+#REF!+#REF!+#REF!+#REF!+AS3495+#REF!+#REF!+#REF!+#REF!+AM3495+AK3495+#REF!+#REF!+#REF!+AF3495+AD3495+AC3495+AB3495+BL3495+AA3495+Z3495+Y3495+X3495+U3495+T3495+S3495+R3495+Q3495+P3495+O3495+N3495+M3495+L3495+K3495+J3495+I3495+H3495</f>
        <v>#REF!</v>
      </c>
    </row>
    <row r="3496" spans="1:70" hidden="1">
      <c r="A3496" s="6" t="s">
        <v>5467</v>
      </c>
      <c r="B3496" s="6" t="s">
        <v>5468</v>
      </c>
      <c r="C3496" s="6" t="s">
        <v>7</v>
      </c>
      <c r="D3496" s="6" t="s">
        <v>67</v>
      </c>
      <c r="E3496" s="6" t="s">
        <v>67</v>
      </c>
      <c r="F3496" s="6" t="s">
        <v>8214</v>
      </c>
      <c r="G3496" s="6"/>
      <c r="H3496" s="1"/>
      <c r="I3496" s="5"/>
      <c r="J3496" s="5"/>
      <c r="K3496" s="1"/>
      <c r="L3496" s="5"/>
      <c r="M3496" s="5"/>
      <c r="N3496" s="26"/>
      <c r="O3496" s="1"/>
      <c r="P3496" s="1"/>
      <c r="Q3496" s="1"/>
      <c r="R3496" s="1"/>
      <c r="S3496" s="1"/>
      <c r="T3496" s="1"/>
      <c r="U3496" s="1"/>
      <c r="V3496" s="5"/>
      <c r="W3496" s="5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37" t="e">
        <f>BQ3496+BP3496+BO3496+BN3496+BM3496+#REF!+#REF!+BG3496+BF3496+#REF!+BC3496+#REF!+#REF!+AY3496+#REF!+#REF!+#REF!+#REF!+AS3496+#REF!+#REF!+#REF!+#REF!+AM3496+AK3496+#REF!+#REF!+#REF!+AF3496+AD3496+AC3496+AB3496+BL3496+AA3496+Z3496+Y3496+X3496+U3496+T3496+S3496+R3496+Q3496+P3496+O3496+N3496+M3496+L3496+K3496+J3496+I3496+H3496</f>
        <v>#REF!</v>
      </c>
    </row>
    <row r="3497" spans="1:70" hidden="1">
      <c r="A3497" s="6" t="s">
        <v>7240</v>
      </c>
      <c r="B3497" s="6" t="s">
        <v>7443</v>
      </c>
      <c r="C3497" s="6" t="s">
        <v>7</v>
      </c>
      <c r="D3497" s="6" t="s">
        <v>8180</v>
      </c>
      <c r="E3497" s="6" t="s">
        <v>8186</v>
      </c>
      <c r="F3497" s="6" t="s">
        <v>8214</v>
      </c>
      <c r="G3497" s="6"/>
      <c r="H3497" s="1"/>
      <c r="I3497" s="5"/>
      <c r="J3497" s="5"/>
      <c r="K3497" s="1"/>
      <c r="L3497" s="5"/>
      <c r="M3497" s="5"/>
      <c r="N3497" s="26"/>
      <c r="O3497" s="1"/>
      <c r="P3497" s="1"/>
      <c r="Q3497" s="1"/>
      <c r="R3497" s="1"/>
      <c r="S3497" s="1"/>
      <c r="T3497" s="1"/>
      <c r="U3497" s="1"/>
      <c r="V3497" s="5"/>
      <c r="W3497" s="5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37" t="e">
        <f>BQ3497+BP3497+BO3497+BN3497+BM3497+#REF!+#REF!+BG3497+BF3497+#REF!+BC3497+#REF!+#REF!+AY3497+#REF!+#REF!+#REF!+#REF!+AS3497+#REF!+#REF!+#REF!+#REF!+AM3497+AK3497+#REF!+#REF!+#REF!+AF3497+AD3497+AC3497+AB3497+BL3497+AA3497+Z3497+Y3497+X3497+U3497+T3497+S3497+R3497+Q3497+P3497+O3497+N3497+M3497+L3497+K3497+J3497+I3497+H3497</f>
        <v>#REF!</v>
      </c>
    </row>
    <row r="3498" spans="1:70" hidden="1">
      <c r="A3498" s="6" t="s">
        <v>5735</v>
      </c>
      <c r="B3498" s="6" t="s">
        <v>5736</v>
      </c>
      <c r="C3498" s="6" t="s">
        <v>151</v>
      </c>
      <c r="D3498" s="6"/>
      <c r="E3498" s="6" t="s">
        <v>152</v>
      </c>
      <c r="F3498" s="6" t="s">
        <v>8214</v>
      </c>
      <c r="G3498" s="6"/>
      <c r="H3498" s="1"/>
      <c r="I3498" s="5"/>
      <c r="J3498" s="5"/>
      <c r="K3498" s="1"/>
      <c r="L3498" s="5"/>
      <c r="M3498" s="5"/>
      <c r="N3498" s="26"/>
      <c r="O3498" s="1"/>
      <c r="P3498" s="1"/>
      <c r="Q3498" s="1"/>
      <c r="R3498" s="1"/>
      <c r="S3498" s="1"/>
      <c r="T3498" s="1"/>
      <c r="U3498" s="1"/>
      <c r="V3498" s="5"/>
      <c r="W3498" s="5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37" t="e">
        <f>BQ3498+BP3498+BO3498+BN3498+BM3498+#REF!+#REF!+BG3498+BF3498+#REF!+BC3498+#REF!+#REF!+AY3498+#REF!+#REF!+#REF!+#REF!+AS3498+#REF!+#REF!+#REF!+#REF!+AM3498+AK3498+#REF!+#REF!+#REF!+AF3498+AD3498+AC3498+AB3498+BL3498+AA3498+Z3498+Y3498+X3498+U3498+T3498+S3498+R3498+Q3498+P3498+O3498+N3498+M3498+L3498+K3498+J3498+I3498+H3498</f>
        <v>#REF!</v>
      </c>
    </row>
    <row r="3499" spans="1:70" hidden="1">
      <c r="A3499" s="6" t="s">
        <v>5737</v>
      </c>
      <c r="B3499" s="6" t="s">
        <v>5738</v>
      </c>
      <c r="C3499" s="6" t="s">
        <v>151</v>
      </c>
      <c r="D3499" s="6"/>
      <c r="E3499" s="6" t="s">
        <v>152</v>
      </c>
      <c r="F3499" s="6" t="s">
        <v>8214</v>
      </c>
      <c r="G3499" s="6"/>
      <c r="H3499" s="1"/>
      <c r="I3499" s="5"/>
      <c r="J3499" s="5"/>
      <c r="K3499" s="1"/>
      <c r="L3499" s="5"/>
      <c r="M3499" s="5"/>
      <c r="N3499" s="26"/>
      <c r="O3499" s="1"/>
      <c r="P3499" s="1"/>
      <c r="Q3499" s="1"/>
      <c r="R3499" s="1"/>
      <c r="S3499" s="1"/>
      <c r="T3499" s="1"/>
      <c r="U3499" s="1"/>
      <c r="V3499" s="5"/>
      <c r="W3499" s="5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37" t="e">
        <f>BQ3499+BP3499+BO3499+BN3499+BM3499+#REF!+#REF!+BG3499+BF3499+#REF!+BC3499+#REF!+#REF!+AY3499+#REF!+#REF!+#REF!+#REF!+AS3499+#REF!+#REF!+#REF!+#REF!+AM3499+AK3499+#REF!+#REF!+#REF!+AF3499+AD3499+AC3499+AB3499+BL3499+AA3499+Z3499+Y3499+X3499+U3499+T3499+S3499+R3499+Q3499+P3499+O3499+N3499+M3499+L3499+K3499+J3499+I3499+H3499</f>
        <v>#REF!</v>
      </c>
    </row>
    <row r="3500" spans="1:70" hidden="1">
      <c r="A3500" s="6" t="s">
        <v>5739</v>
      </c>
      <c r="B3500" s="6" t="s">
        <v>5740</v>
      </c>
      <c r="C3500" s="6" t="s">
        <v>151</v>
      </c>
      <c r="D3500" s="6"/>
      <c r="E3500" s="6" t="s">
        <v>152</v>
      </c>
      <c r="F3500" s="6" t="s">
        <v>8214</v>
      </c>
      <c r="G3500" s="6"/>
      <c r="H3500" s="1"/>
      <c r="I3500" s="5"/>
      <c r="J3500" s="5"/>
      <c r="K3500" s="1"/>
      <c r="L3500" s="5"/>
      <c r="M3500" s="5"/>
      <c r="N3500" s="26"/>
      <c r="O3500" s="1"/>
      <c r="P3500" s="1"/>
      <c r="Q3500" s="1"/>
      <c r="R3500" s="1"/>
      <c r="S3500" s="1"/>
      <c r="T3500" s="1"/>
      <c r="U3500" s="1"/>
      <c r="V3500" s="5"/>
      <c r="W3500" s="5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37" t="e">
        <f>BQ3500+BP3500+BO3500+BN3500+BM3500+#REF!+#REF!+BG3500+BF3500+#REF!+BC3500+#REF!+#REF!+AY3500+#REF!+#REF!+#REF!+#REF!+AS3500+#REF!+#REF!+#REF!+#REF!+AM3500+AK3500+#REF!+#REF!+#REF!+AF3500+AD3500+AC3500+AB3500+BL3500+AA3500+Z3500+Y3500+X3500+U3500+T3500+S3500+R3500+Q3500+P3500+O3500+N3500+M3500+L3500+K3500+J3500+I3500+H3500</f>
        <v>#REF!</v>
      </c>
    </row>
    <row r="3501" spans="1:70" hidden="1">
      <c r="A3501" s="6" t="s">
        <v>7241</v>
      </c>
      <c r="B3501" s="6" t="s">
        <v>7444</v>
      </c>
      <c r="C3501" s="6" t="s">
        <v>7</v>
      </c>
      <c r="D3501" s="6" t="s">
        <v>8180</v>
      </c>
      <c r="E3501" s="6" t="s">
        <v>8194</v>
      </c>
      <c r="F3501" s="6" t="s">
        <v>8214</v>
      </c>
      <c r="G3501" s="6"/>
      <c r="H3501" s="1"/>
      <c r="I3501" s="5"/>
      <c r="J3501" s="5"/>
      <c r="K3501" s="1"/>
      <c r="L3501" s="5"/>
      <c r="M3501" s="5"/>
      <c r="N3501" s="26"/>
      <c r="O3501" s="1"/>
      <c r="P3501" s="1"/>
      <c r="Q3501" s="1"/>
      <c r="R3501" s="1"/>
      <c r="S3501" s="1"/>
      <c r="T3501" s="1"/>
      <c r="U3501" s="1"/>
      <c r="V3501" s="5"/>
      <c r="W3501" s="5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37" t="e">
        <f>BQ3501+BP3501+BO3501+BN3501+BM3501+#REF!+#REF!+BG3501+BF3501+#REF!+BC3501+#REF!+#REF!+AY3501+#REF!+#REF!+#REF!+#REF!+AS3501+#REF!+#REF!+#REF!+#REF!+AM3501+AK3501+#REF!+#REF!+#REF!+AF3501+AD3501+AC3501+AB3501+BL3501+AA3501+Z3501+Y3501+X3501+U3501+T3501+S3501+R3501+Q3501+P3501+O3501+N3501+M3501+L3501+K3501+J3501+I3501+H3501</f>
        <v>#REF!</v>
      </c>
    </row>
    <row r="3502" spans="1:70" hidden="1">
      <c r="A3502" s="6" t="s">
        <v>5741</v>
      </c>
      <c r="B3502" s="6" t="s">
        <v>7444</v>
      </c>
      <c r="C3502" s="6" t="s">
        <v>151</v>
      </c>
      <c r="D3502" s="6"/>
      <c r="E3502" s="6" t="s">
        <v>152</v>
      </c>
      <c r="F3502" s="6" t="s">
        <v>8214</v>
      </c>
      <c r="G3502" s="6"/>
      <c r="H3502" s="1"/>
      <c r="I3502" s="5"/>
      <c r="J3502" s="5"/>
      <c r="K3502" s="1"/>
      <c r="L3502" s="5"/>
      <c r="M3502" s="5"/>
      <c r="N3502" s="26"/>
      <c r="O3502" s="1"/>
      <c r="P3502" s="1"/>
      <c r="Q3502" s="1"/>
      <c r="R3502" s="1"/>
      <c r="S3502" s="1"/>
      <c r="T3502" s="1"/>
      <c r="U3502" s="1"/>
      <c r="V3502" s="5"/>
      <c r="W3502" s="5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37" t="e">
        <f>BQ3502+BP3502+BO3502+BN3502+BM3502+#REF!+#REF!+BG3502+BF3502+#REF!+BC3502+#REF!+#REF!+AY3502+#REF!+#REF!+#REF!+#REF!+AS3502+#REF!+#REF!+#REF!+#REF!+AM3502+AK3502+#REF!+#REF!+#REF!+AF3502+AD3502+AC3502+AB3502+BL3502+AA3502+Z3502+Y3502+X3502+U3502+T3502+S3502+R3502+Q3502+P3502+O3502+N3502+M3502+L3502+K3502+J3502+I3502+H3502</f>
        <v>#REF!</v>
      </c>
    </row>
    <row r="3503" spans="1:70">
      <c r="A3503" s="7" t="s">
        <v>5469</v>
      </c>
      <c r="B3503" s="7" t="s">
        <v>5470</v>
      </c>
      <c r="C3503" s="7" t="s">
        <v>7</v>
      </c>
      <c r="D3503" s="7" t="s">
        <v>8180</v>
      </c>
      <c r="E3503" s="7" t="s">
        <v>21</v>
      </c>
      <c r="F3503" s="7" t="s">
        <v>8214</v>
      </c>
      <c r="G3503" s="25"/>
      <c r="H3503" s="1"/>
      <c r="I3503" s="5"/>
      <c r="J3503" s="5"/>
      <c r="K3503" s="1"/>
      <c r="L3503" s="5"/>
      <c r="M3503" s="5"/>
      <c r="N3503" s="26"/>
      <c r="O3503" s="1"/>
      <c r="P3503" s="1">
        <f>1000*0.444135</f>
        <v>444.13499999999999</v>
      </c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37">
        <f>BQ3503+BP3503+BO3503+BN3503+BM3503+BG3503+BF3503+BC3503+AY3503+AS3503+AM3503+AL3503+AK3503+AF3503+AE3503+AD3503+AC3503+AB3503+BK3503+BL3503+AA3503+Z3503+Y3503+X3503+V3503+U3503+T3503+S3503+R3503+Q3503+P3503+O3503+N3503+M3503+L3503+K3503+J3503+I3503+H3503+G3503+AX3503+W3503</f>
        <v>444.13499999999999</v>
      </c>
    </row>
    <row r="3504" spans="1:70" hidden="1">
      <c r="A3504" s="6" t="s">
        <v>7242</v>
      </c>
      <c r="B3504" s="6" t="s">
        <v>7445</v>
      </c>
      <c r="C3504" s="6" t="s">
        <v>7</v>
      </c>
      <c r="D3504" s="6" t="s">
        <v>8180</v>
      </c>
      <c r="E3504" s="6" t="s">
        <v>8197</v>
      </c>
      <c r="F3504" s="6" t="s">
        <v>8214</v>
      </c>
      <c r="G3504" s="6"/>
      <c r="H3504" s="1"/>
      <c r="I3504" s="5"/>
      <c r="J3504" s="5"/>
      <c r="K3504" s="1"/>
      <c r="L3504" s="5"/>
      <c r="M3504" s="5"/>
      <c r="N3504" s="26"/>
      <c r="O3504" s="1"/>
      <c r="P3504" s="1"/>
      <c r="Q3504" s="1"/>
      <c r="R3504" s="1"/>
      <c r="S3504" s="1"/>
      <c r="T3504" s="1"/>
      <c r="U3504" s="1"/>
      <c r="V3504" s="5"/>
      <c r="W3504" s="5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37" t="e">
        <f>BQ3504+BP3504+BO3504+BN3504+BM3504+#REF!+#REF!+BG3504+BF3504+#REF!+BC3504+#REF!+#REF!+AY3504+#REF!+#REF!+#REF!+#REF!+AS3504+#REF!+#REF!+#REF!+#REF!+AM3504+AK3504+#REF!+#REF!+#REF!+AF3504+AD3504+AC3504+AB3504+BL3504+AA3504+Z3504+Y3504+X3504+U3504+T3504+S3504+R3504+Q3504+P3504+O3504+N3504+M3504+L3504+K3504+J3504+I3504+H3504</f>
        <v>#REF!</v>
      </c>
    </row>
    <row r="3505" spans="1:70" hidden="1">
      <c r="A3505" s="6" t="s">
        <v>5742</v>
      </c>
      <c r="B3505" s="6" t="s">
        <v>5743</v>
      </c>
      <c r="C3505" s="6" t="s">
        <v>151</v>
      </c>
      <c r="D3505" s="6"/>
      <c r="E3505" s="6" t="s">
        <v>152</v>
      </c>
      <c r="F3505" s="6" t="s">
        <v>8214</v>
      </c>
      <c r="G3505" s="6"/>
      <c r="H3505" s="1"/>
      <c r="I3505" s="5"/>
      <c r="J3505" s="5"/>
      <c r="K3505" s="1"/>
      <c r="L3505" s="5"/>
      <c r="M3505" s="5"/>
      <c r="N3505" s="26"/>
      <c r="O3505" s="1"/>
      <c r="P3505" s="1"/>
      <c r="Q3505" s="1"/>
      <c r="R3505" s="1"/>
      <c r="S3505" s="1"/>
      <c r="T3505" s="1"/>
      <c r="U3505" s="1"/>
      <c r="V3505" s="5"/>
      <c r="W3505" s="5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37" t="e">
        <f>BQ3505+BP3505+BO3505+BN3505+BM3505+#REF!+#REF!+BG3505+BF3505+#REF!+BC3505+#REF!+#REF!+AY3505+#REF!+#REF!+#REF!+#REF!+AS3505+#REF!+#REF!+#REF!+#REF!+AM3505+AK3505+#REF!+#REF!+#REF!+AF3505+AD3505+AC3505+AB3505+BL3505+AA3505+Z3505+Y3505+X3505+U3505+T3505+S3505+R3505+Q3505+P3505+O3505+N3505+M3505+L3505+K3505+J3505+I3505+H3505</f>
        <v>#REF!</v>
      </c>
    </row>
    <row r="3506" spans="1:70" hidden="1">
      <c r="A3506" s="6" t="s">
        <v>5471</v>
      </c>
      <c r="B3506" s="6" t="s">
        <v>5472</v>
      </c>
      <c r="C3506" s="6" t="s">
        <v>7</v>
      </c>
      <c r="D3506" s="6" t="s">
        <v>18</v>
      </c>
      <c r="E3506" s="6" t="s">
        <v>13</v>
      </c>
      <c r="F3506" s="6" t="s">
        <v>8214</v>
      </c>
      <c r="G3506" s="6"/>
      <c r="H3506" s="1"/>
      <c r="I3506" s="5"/>
      <c r="J3506" s="5"/>
      <c r="K3506" s="1"/>
      <c r="L3506" s="5"/>
      <c r="M3506" s="5"/>
      <c r="N3506" s="26"/>
      <c r="O3506" s="1"/>
      <c r="P3506" s="1"/>
      <c r="Q3506" s="1"/>
      <c r="R3506" s="1"/>
      <c r="S3506" s="1"/>
      <c r="T3506" s="1"/>
      <c r="U3506" s="1"/>
      <c r="V3506" s="5"/>
      <c r="W3506" s="5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37" t="e">
        <f>BQ3506+BP3506+BO3506+BN3506+BM3506+#REF!+#REF!+BG3506+BF3506+#REF!+BC3506+#REF!+#REF!+AY3506+#REF!+#REF!+#REF!+#REF!+AS3506+#REF!+#REF!+#REF!+#REF!+AM3506+AK3506+#REF!+#REF!+#REF!+AF3506+AD3506+AC3506+AB3506+BL3506+AA3506+Z3506+Y3506+X3506+U3506+T3506+S3506+R3506+Q3506+P3506+O3506+N3506+M3506+L3506+K3506+J3506+I3506+H3506</f>
        <v>#REF!</v>
      </c>
    </row>
    <row r="3507" spans="1:70" hidden="1">
      <c r="A3507" s="7" t="s">
        <v>5473</v>
      </c>
      <c r="B3507" s="7" t="s">
        <v>5474</v>
      </c>
      <c r="C3507" s="7" t="s">
        <v>7</v>
      </c>
      <c r="D3507" s="7" t="s">
        <v>8180</v>
      </c>
      <c r="E3507" s="7" t="s">
        <v>21</v>
      </c>
      <c r="F3507" s="7" t="s">
        <v>8214</v>
      </c>
      <c r="G3507" s="25"/>
      <c r="H3507" s="1"/>
      <c r="I3507" s="5"/>
      <c r="J3507" s="5"/>
      <c r="K3507" s="1"/>
      <c r="L3507" s="5"/>
      <c r="M3507" s="5"/>
      <c r="N3507" s="26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37">
        <f>BQ3507+BP3507+BO3507+BN3507+BM3507+BG3507+BF3507+BC3507+AY3507+AS3507+AM3507+AL3507+AK3507+AF3507+AE3507+AD3507+AC3507+AB3507+++BK3507+BL3507+AA3507+Z3507+Y3507+X3507+V3507+U3507+T3507+S3507+R3507+Q3507+P3507+O3507+N3507+M3507+L3507+K3507+J3507+I3507+H3507+G3507</f>
        <v>0</v>
      </c>
    </row>
    <row r="3508" spans="1:70" hidden="1">
      <c r="A3508" s="6" t="s">
        <v>5475</v>
      </c>
      <c r="B3508" s="6" t="s">
        <v>5476</v>
      </c>
      <c r="C3508" s="6" t="s">
        <v>7</v>
      </c>
      <c r="D3508" s="6" t="s">
        <v>18</v>
      </c>
      <c r="E3508" s="6" t="s">
        <v>13</v>
      </c>
      <c r="F3508" s="6" t="s">
        <v>8214</v>
      </c>
      <c r="G3508" s="6"/>
      <c r="H3508" s="1"/>
      <c r="I3508" s="5"/>
      <c r="J3508" s="5"/>
      <c r="K3508" s="1"/>
      <c r="L3508" s="5"/>
      <c r="M3508" s="5"/>
      <c r="N3508" s="26"/>
      <c r="O3508" s="1"/>
      <c r="P3508" s="1"/>
      <c r="Q3508" s="1"/>
      <c r="R3508" s="1"/>
      <c r="S3508" s="1"/>
      <c r="T3508" s="1"/>
      <c r="U3508" s="1"/>
      <c r="V3508" s="5"/>
      <c r="W3508" s="5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37" t="e">
        <f>BQ3508+BP3508+BO3508+BN3508+BM3508+#REF!+#REF!+BG3508+BF3508+#REF!+BC3508+#REF!+#REF!+AY3508+#REF!+#REF!+#REF!+#REF!+AS3508+#REF!+#REF!+#REF!+#REF!+AM3508+AK3508+#REF!+#REF!+#REF!+AF3508+AD3508+AC3508+AB3508+BL3508+AA3508+Z3508+Y3508+X3508+U3508+T3508+S3508+R3508+Q3508+P3508+O3508+N3508+M3508+L3508+K3508+J3508+I3508+H3508</f>
        <v>#REF!</v>
      </c>
    </row>
    <row r="3509" spans="1:70">
      <c r="A3509" s="7" t="s">
        <v>5477</v>
      </c>
      <c r="B3509" s="7" t="s">
        <v>5478</v>
      </c>
      <c r="C3509" s="7" t="s">
        <v>7</v>
      </c>
      <c r="D3509" s="7" t="s">
        <v>8180</v>
      </c>
      <c r="E3509" s="7" t="s">
        <v>13</v>
      </c>
      <c r="F3509" s="7" t="s">
        <v>8214</v>
      </c>
      <c r="G3509" s="25"/>
      <c r="H3509" s="1"/>
      <c r="I3509" s="5"/>
      <c r="J3509" s="5"/>
      <c r="K3509" s="1"/>
      <c r="L3509" s="5"/>
      <c r="M3509" s="5"/>
      <c r="N3509" s="26"/>
      <c r="O3509" s="1"/>
      <c r="P3509" s="1">
        <f>1000*5.9218</f>
        <v>5921.8</v>
      </c>
      <c r="Q3509" s="1"/>
      <c r="R3509" s="1"/>
      <c r="S3509" s="1"/>
      <c r="T3509" s="1"/>
      <c r="U3509" s="1"/>
      <c r="V3509" s="1"/>
      <c r="W3509" s="1">
        <f>1000*129.146823795302</f>
        <v>129146.823795302</v>
      </c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37">
        <f>BQ3509+BP3509+BO3509+BN3509+BM3509+BG3509+BF3509+BC3509+AY3509+AS3509+AM3509+AL3509+AK3509+AF3509+AE3509+AD3509+AC3509+AB3509+BK3509+BL3509+AA3509+Z3509+Y3509+X3509+V3509+U3509+T3509+S3509+R3509+Q3509+P3509+O3509+N3509+M3509+L3509+K3509+J3509+I3509+H3509+G3509+AX3509+W3509</f>
        <v>135068.623795302</v>
      </c>
    </row>
    <row r="3510" spans="1:70" hidden="1">
      <c r="A3510" s="6" t="s">
        <v>7043</v>
      </c>
      <c r="B3510" s="6" t="s">
        <v>7044</v>
      </c>
      <c r="C3510" s="6" t="s">
        <v>151</v>
      </c>
      <c r="D3510" s="6"/>
      <c r="E3510" s="6" t="s">
        <v>8186</v>
      </c>
      <c r="F3510" s="6" t="s">
        <v>8214</v>
      </c>
      <c r="G3510" s="6"/>
      <c r="H3510" s="1"/>
      <c r="I3510" s="5"/>
      <c r="J3510" s="5"/>
      <c r="K3510" s="1"/>
      <c r="L3510" s="5"/>
      <c r="M3510" s="5"/>
      <c r="N3510" s="26"/>
      <c r="O3510" s="1"/>
      <c r="P3510" s="1"/>
      <c r="Q3510" s="1"/>
      <c r="R3510" s="1"/>
      <c r="S3510" s="1"/>
      <c r="T3510" s="1"/>
      <c r="U3510" s="1"/>
      <c r="V3510" s="5"/>
      <c r="W3510" s="5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37" t="e">
        <f>BQ3510+BP3510+BO3510+BN3510+BM3510+#REF!+#REF!+BG3510+BF3510+#REF!+BC3510+#REF!+#REF!+AY3510+#REF!+#REF!+#REF!+#REF!+AS3510+#REF!+#REF!+#REF!+#REF!+AM3510+AK3510+#REF!+#REF!+#REF!+AF3510+AD3510+AC3510+AB3510+BL3510+AA3510+Z3510+Y3510+X3510+U3510+T3510+S3510+R3510+Q3510+P3510+O3510+N3510+M3510+L3510+K3510+J3510+I3510+H3510</f>
        <v>#REF!</v>
      </c>
    </row>
    <row r="3511" spans="1:70" hidden="1">
      <c r="A3511" s="6" t="s">
        <v>7045</v>
      </c>
      <c r="B3511" s="6" t="s">
        <v>7046</v>
      </c>
      <c r="C3511" s="6" t="s">
        <v>151</v>
      </c>
      <c r="D3511" s="6"/>
      <c r="E3511" s="6" t="s">
        <v>8186</v>
      </c>
      <c r="F3511" s="6" t="s">
        <v>8214</v>
      </c>
      <c r="G3511" s="6"/>
      <c r="H3511" s="1"/>
      <c r="I3511" s="5"/>
      <c r="J3511" s="5"/>
      <c r="K3511" s="1"/>
      <c r="L3511" s="5"/>
      <c r="M3511" s="5"/>
      <c r="N3511" s="26"/>
      <c r="O3511" s="1"/>
      <c r="P3511" s="1"/>
      <c r="Q3511" s="1"/>
      <c r="R3511" s="1"/>
      <c r="S3511" s="1"/>
      <c r="T3511" s="1"/>
      <c r="U3511" s="1"/>
      <c r="V3511" s="5"/>
      <c r="W3511" s="5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37" t="e">
        <f>BQ3511+BP3511+BO3511+BN3511+BM3511+#REF!+#REF!+BG3511+BF3511+#REF!+BC3511+#REF!+#REF!+AY3511+#REF!+#REF!+#REF!+#REF!+AS3511+#REF!+#REF!+#REF!+#REF!+AM3511+AK3511+#REF!+#REF!+#REF!+AF3511+AD3511+AC3511+AB3511+BL3511+AA3511+Z3511+Y3511+X3511+U3511+T3511+S3511+R3511+Q3511+P3511+O3511+N3511+M3511+L3511+K3511+J3511+I3511+H3511</f>
        <v>#REF!</v>
      </c>
    </row>
    <row r="3512" spans="1:70" hidden="1">
      <c r="A3512" s="6" t="s">
        <v>7047</v>
      </c>
      <c r="B3512" s="6" t="s">
        <v>8075</v>
      </c>
      <c r="C3512" s="6" t="s">
        <v>151</v>
      </c>
      <c r="D3512" s="6"/>
      <c r="E3512" s="6" t="s">
        <v>8192</v>
      </c>
      <c r="F3512" s="6" t="s">
        <v>8214</v>
      </c>
      <c r="G3512" s="6"/>
      <c r="H3512" s="1"/>
      <c r="I3512" s="5"/>
      <c r="J3512" s="5"/>
      <c r="K3512" s="1"/>
      <c r="L3512" s="5"/>
      <c r="M3512" s="5"/>
      <c r="N3512" s="26"/>
      <c r="O3512" s="1"/>
      <c r="P3512" s="1"/>
      <c r="Q3512" s="1"/>
      <c r="R3512" s="1"/>
      <c r="S3512" s="1"/>
      <c r="T3512" s="1"/>
      <c r="U3512" s="1"/>
      <c r="V3512" s="5"/>
      <c r="W3512" s="5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37" t="e">
        <f>BQ3512+BP3512+BO3512+BN3512+BM3512+#REF!+#REF!+BG3512+BF3512+#REF!+BC3512+#REF!+#REF!+AY3512+#REF!+#REF!+#REF!+#REF!+AS3512+#REF!+#REF!+#REF!+#REF!+AM3512+AK3512+#REF!+#REF!+#REF!+AF3512+AD3512+AC3512+AB3512+BL3512+AA3512+Z3512+Y3512+X3512+U3512+T3512+S3512+R3512+Q3512+P3512+O3512+N3512+M3512+L3512+K3512+J3512+I3512+H3512</f>
        <v>#REF!</v>
      </c>
    </row>
    <row r="3513" spans="1:70" hidden="1">
      <c r="A3513" s="6" t="s">
        <v>5479</v>
      </c>
      <c r="B3513" s="6" t="s">
        <v>5480</v>
      </c>
      <c r="C3513" s="6" t="s">
        <v>7</v>
      </c>
      <c r="D3513" s="6" t="s">
        <v>18</v>
      </c>
      <c r="E3513" s="6" t="s">
        <v>21</v>
      </c>
      <c r="F3513" s="6" t="s">
        <v>8214</v>
      </c>
      <c r="G3513" s="6"/>
      <c r="H3513" s="1"/>
      <c r="I3513" s="5"/>
      <c r="J3513" s="5"/>
      <c r="K3513" s="1"/>
      <c r="L3513" s="5"/>
      <c r="M3513" s="5"/>
      <c r="N3513" s="26"/>
      <c r="O3513" s="1"/>
      <c r="P3513" s="1"/>
      <c r="Q3513" s="1"/>
      <c r="R3513" s="1"/>
      <c r="S3513" s="1"/>
      <c r="T3513" s="1"/>
      <c r="U3513" s="1"/>
      <c r="V3513" s="5"/>
      <c r="W3513" s="5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37" t="e">
        <f>BQ3513+BP3513+BO3513+BN3513+BM3513+#REF!+#REF!+BG3513+BF3513+#REF!+BC3513+#REF!+#REF!+AY3513+#REF!+#REF!+#REF!+#REF!+AS3513+#REF!+#REF!+#REF!+#REF!+AM3513+AK3513+#REF!+#REF!+#REF!+AF3513+AD3513+AC3513+AB3513+BL3513+AA3513+Z3513+Y3513+X3513+U3513+T3513+S3513+R3513+Q3513+P3513+O3513+N3513+M3513+L3513+K3513+J3513+I3513+H3513</f>
        <v>#REF!</v>
      </c>
    </row>
    <row r="3514" spans="1:70" hidden="1">
      <c r="A3514" s="6" t="s">
        <v>7048</v>
      </c>
      <c r="B3514" s="6" t="s">
        <v>8076</v>
      </c>
      <c r="C3514" s="6" t="s">
        <v>151</v>
      </c>
      <c r="D3514" s="6"/>
      <c r="E3514" s="6" t="s">
        <v>8192</v>
      </c>
      <c r="F3514" s="6" t="s">
        <v>8214</v>
      </c>
      <c r="G3514" s="6"/>
      <c r="H3514" s="1"/>
      <c r="I3514" s="5"/>
      <c r="J3514" s="5"/>
      <c r="K3514" s="1"/>
      <c r="L3514" s="5"/>
      <c r="M3514" s="5"/>
      <c r="N3514" s="26"/>
      <c r="O3514" s="1"/>
      <c r="P3514" s="1"/>
      <c r="Q3514" s="1"/>
      <c r="R3514" s="1"/>
      <c r="S3514" s="1"/>
      <c r="T3514" s="1"/>
      <c r="U3514" s="1"/>
      <c r="V3514" s="5"/>
      <c r="W3514" s="5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37" t="e">
        <f>BQ3514+BP3514+BO3514+BN3514+BM3514+#REF!+#REF!+BG3514+BF3514+#REF!+BC3514+#REF!+#REF!+AY3514+#REF!+#REF!+#REF!+#REF!+AS3514+#REF!+#REF!+#REF!+#REF!+AM3514+AK3514+#REF!+#REF!+#REF!+AF3514+AD3514+AC3514+AB3514+BL3514+AA3514+Z3514+Y3514+X3514+U3514+T3514+S3514+R3514+Q3514+P3514+O3514+N3514+M3514+L3514+K3514+J3514+I3514+H3514</f>
        <v>#REF!</v>
      </c>
    </row>
    <row r="3515" spans="1:70" hidden="1">
      <c r="A3515" s="6" t="s">
        <v>5481</v>
      </c>
      <c r="B3515" s="6" t="s">
        <v>5482</v>
      </c>
      <c r="C3515" s="6" t="s">
        <v>7</v>
      </c>
      <c r="D3515" s="6" t="s">
        <v>18</v>
      </c>
      <c r="E3515" s="6" t="s">
        <v>21</v>
      </c>
      <c r="F3515" s="6" t="s">
        <v>8214</v>
      </c>
      <c r="G3515" s="6"/>
      <c r="H3515" s="1"/>
      <c r="I3515" s="5"/>
      <c r="J3515" s="5"/>
      <c r="K3515" s="1"/>
      <c r="L3515" s="5"/>
      <c r="M3515" s="5"/>
      <c r="N3515" s="26"/>
      <c r="O3515" s="1"/>
      <c r="P3515" s="1"/>
      <c r="Q3515" s="1"/>
      <c r="R3515" s="1"/>
      <c r="S3515" s="1"/>
      <c r="T3515" s="1"/>
      <c r="U3515" s="1"/>
      <c r="V3515" s="5"/>
      <c r="W3515" s="5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37" t="e">
        <f>BQ3515+BP3515+BO3515+BN3515+BM3515+#REF!+#REF!+BG3515+BF3515+#REF!+BC3515+#REF!+#REF!+AY3515+#REF!+#REF!+#REF!+#REF!+AS3515+#REF!+#REF!+#REF!+#REF!+AM3515+AK3515+#REF!+#REF!+#REF!+AF3515+AD3515+AC3515+AB3515+BL3515+AA3515+Z3515+Y3515+X3515+U3515+T3515+S3515+R3515+Q3515+P3515+O3515+N3515+M3515+L3515+K3515+J3515+I3515+H3515</f>
        <v>#REF!</v>
      </c>
    </row>
    <row r="3516" spans="1:70" hidden="1">
      <c r="A3516" s="6" t="s">
        <v>5483</v>
      </c>
      <c r="B3516" s="6" t="s">
        <v>5484</v>
      </c>
      <c r="C3516" s="6" t="s">
        <v>7</v>
      </c>
      <c r="D3516" s="6" t="s">
        <v>8180</v>
      </c>
      <c r="E3516" s="6" t="s">
        <v>13</v>
      </c>
      <c r="F3516" s="6" t="s">
        <v>8214</v>
      </c>
      <c r="G3516" s="6"/>
      <c r="H3516" s="1"/>
      <c r="I3516" s="5"/>
      <c r="J3516" s="5"/>
      <c r="K3516" s="1"/>
      <c r="L3516" s="5"/>
      <c r="M3516" s="5"/>
      <c r="N3516" s="26"/>
      <c r="O3516" s="1"/>
      <c r="P3516" s="1"/>
      <c r="Q3516" s="1"/>
      <c r="R3516" s="1"/>
      <c r="S3516" s="1"/>
      <c r="T3516" s="1"/>
      <c r="U3516" s="1"/>
      <c r="V3516" s="5"/>
      <c r="W3516" s="5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37" t="e">
        <f>BQ3516+BP3516+BO3516+BN3516+BM3516+#REF!+#REF!+BG3516+BF3516+#REF!+BC3516+#REF!+#REF!+AY3516+#REF!+#REF!+#REF!+#REF!+AS3516+#REF!+#REF!+#REF!+#REF!+AM3516+AK3516+#REF!+#REF!+#REF!+AF3516+AD3516+AC3516+AB3516+BL3516+AA3516+Z3516+Y3516+X3516+U3516+T3516+S3516+R3516+Q3516+P3516+O3516+N3516+M3516+L3516+K3516+J3516+I3516+H3516</f>
        <v>#REF!</v>
      </c>
    </row>
    <row r="3517" spans="1:70" hidden="1">
      <c r="A3517" s="6" t="s">
        <v>5744</v>
      </c>
      <c r="B3517" s="6" t="s">
        <v>5745</v>
      </c>
      <c r="C3517" s="6" t="s">
        <v>151</v>
      </c>
      <c r="D3517" s="6"/>
      <c r="E3517" s="6" t="s">
        <v>152</v>
      </c>
      <c r="F3517" s="6" t="s">
        <v>8214</v>
      </c>
      <c r="G3517" s="6"/>
      <c r="H3517" s="1"/>
      <c r="I3517" s="5"/>
      <c r="J3517" s="5"/>
      <c r="K3517" s="1"/>
      <c r="L3517" s="5"/>
      <c r="M3517" s="5"/>
      <c r="N3517" s="26"/>
      <c r="O3517" s="1"/>
      <c r="P3517" s="1"/>
      <c r="Q3517" s="1"/>
      <c r="R3517" s="1"/>
      <c r="S3517" s="1"/>
      <c r="T3517" s="1"/>
      <c r="U3517" s="1"/>
      <c r="V3517" s="5"/>
      <c r="W3517" s="5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37" t="e">
        <f>BQ3517+BP3517+BO3517+BN3517+BM3517+#REF!+#REF!+BG3517+BF3517+#REF!+BC3517+#REF!+#REF!+AY3517+#REF!+#REF!+#REF!+#REF!+AS3517+#REF!+#REF!+#REF!+#REF!+AM3517+AK3517+#REF!+#REF!+#REF!+AF3517+AD3517+AC3517+AB3517+BL3517+AA3517+Z3517+Y3517+X3517+U3517+T3517+S3517+R3517+Q3517+P3517+O3517+N3517+M3517+L3517+K3517+J3517+I3517+H3517</f>
        <v>#REF!</v>
      </c>
    </row>
    <row r="3518" spans="1:70" hidden="1">
      <c r="A3518" s="6" t="s">
        <v>5485</v>
      </c>
      <c r="B3518" s="6" t="s">
        <v>5486</v>
      </c>
      <c r="C3518" s="6" t="s">
        <v>7</v>
      </c>
      <c r="D3518" s="6" t="s">
        <v>8180</v>
      </c>
      <c r="E3518" s="6" t="s">
        <v>21</v>
      </c>
      <c r="F3518" s="6" t="s">
        <v>8214</v>
      </c>
      <c r="G3518" s="6"/>
      <c r="H3518" s="1"/>
      <c r="I3518" s="5"/>
      <c r="J3518" s="5"/>
      <c r="K3518" s="1"/>
      <c r="L3518" s="5"/>
      <c r="M3518" s="5"/>
      <c r="N3518" s="26"/>
      <c r="O3518" s="1"/>
      <c r="P3518" s="1"/>
      <c r="Q3518" s="1"/>
      <c r="R3518" s="1"/>
      <c r="S3518" s="1"/>
      <c r="T3518" s="1"/>
      <c r="U3518" s="1"/>
      <c r="V3518" s="5"/>
      <c r="W3518" s="5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37" t="e">
        <f>BQ3518+BP3518+BO3518+BN3518+BM3518+#REF!+#REF!+BG3518+BF3518+#REF!+BC3518+#REF!+#REF!+AY3518+#REF!+#REF!+#REF!+#REF!+AS3518+#REF!+#REF!+#REF!+#REF!+AM3518+AK3518+#REF!+#REF!+#REF!+AF3518+AD3518+AC3518+AB3518+BL3518+AA3518+Z3518+Y3518+X3518+U3518+T3518+S3518+R3518+Q3518+P3518+O3518+N3518+M3518+L3518+K3518+J3518+I3518+H3518</f>
        <v>#REF!</v>
      </c>
    </row>
    <row r="3519" spans="1:70" hidden="1">
      <c r="A3519" s="6" t="s">
        <v>5746</v>
      </c>
      <c r="B3519" s="6" t="s">
        <v>2824</v>
      </c>
      <c r="C3519" s="6" t="s">
        <v>151</v>
      </c>
      <c r="D3519" s="6"/>
      <c r="E3519" s="6" t="s">
        <v>152</v>
      </c>
      <c r="F3519" s="6" t="s">
        <v>8214</v>
      </c>
      <c r="G3519" s="6"/>
      <c r="H3519" s="1"/>
      <c r="I3519" s="5"/>
      <c r="J3519" s="5"/>
      <c r="K3519" s="1"/>
      <c r="L3519" s="5"/>
      <c r="M3519" s="5"/>
      <c r="N3519" s="26"/>
      <c r="O3519" s="1"/>
      <c r="P3519" s="1"/>
      <c r="Q3519" s="1"/>
      <c r="R3519" s="1"/>
      <c r="S3519" s="1"/>
      <c r="T3519" s="1"/>
      <c r="U3519" s="1"/>
      <c r="V3519" s="5"/>
      <c r="W3519" s="5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37" t="e">
        <f>BQ3519+BP3519+BO3519+BN3519+BM3519+#REF!+#REF!+BG3519+BF3519+#REF!+BC3519+#REF!+#REF!+AY3519+#REF!+#REF!+#REF!+#REF!+AS3519+#REF!+#REF!+#REF!+#REF!+AM3519+AK3519+#REF!+#REF!+#REF!+AF3519+AD3519+AC3519+AB3519+BL3519+AA3519+Z3519+Y3519+X3519+U3519+T3519+S3519+R3519+Q3519+P3519+O3519+N3519+M3519+L3519+K3519+J3519+I3519+H3519</f>
        <v>#REF!</v>
      </c>
    </row>
    <row r="3520" spans="1:70" hidden="1">
      <c r="A3520" s="6" t="s">
        <v>7049</v>
      </c>
      <c r="B3520" s="6" t="s">
        <v>7050</v>
      </c>
      <c r="C3520" s="6" t="s">
        <v>151</v>
      </c>
      <c r="D3520" s="6"/>
      <c r="E3520" s="6" t="s">
        <v>8186</v>
      </c>
      <c r="F3520" s="6" t="s">
        <v>8214</v>
      </c>
      <c r="G3520" s="6"/>
      <c r="H3520" s="1"/>
      <c r="I3520" s="5"/>
      <c r="J3520" s="5"/>
      <c r="K3520" s="1"/>
      <c r="L3520" s="5"/>
      <c r="M3520" s="5"/>
      <c r="N3520" s="26"/>
      <c r="O3520" s="1"/>
      <c r="P3520" s="1"/>
      <c r="Q3520" s="1"/>
      <c r="R3520" s="1"/>
      <c r="S3520" s="1"/>
      <c r="T3520" s="1"/>
      <c r="U3520" s="1"/>
      <c r="V3520" s="5"/>
      <c r="W3520" s="5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37" t="e">
        <f>BQ3520+BP3520+BO3520+BN3520+BM3520+#REF!+#REF!+BG3520+BF3520+#REF!+BC3520+#REF!+#REF!+AY3520+#REF!+#REF!+#REF!+#REF!+AS3520+#REF!+#REF!+#REF!+#REF!+AM3520+AK3520+#REF!+#REF!+#REF!+AF3520+AD3520+AC3520+AB3520+BL3520+AA3520+Z3520+Y3520+X3520+U3520+T3520+S3520+R3520+Q3520+P3520+O3520+N3520+M3520+L3520+K3520+J3520+I3520+H3520</f>
        <v>#REF!</v>
      </c>
    </row>
    <row r="3521" spans="1:70">
      <c r="A3521" s="7" t="s">
        <v>5487</v>
      </c>
      <c r="B3521" s="7" t="s">
        <v>5488</v>
      </c>
      <c r="C3521" s="7" t="s">
        <v>7</v>
      </c>
      <c r="D3521" s="7" t="s">
        <v>8180</v>
      </c>
      <c r="E3521" s="7" t="s">
        <v>21</v>
      </c>
      <c r="F3521" s="7" t="s">
        <v>8214</v>
      </c>
      <c r="G3521" s="25"/>
      <c r="H3521" s="1"/>
      <c r="I3521" s="5"/>
      <c r="J3521" s="5"/>
      <c r="K3521" s="1"/>
      <c r="L3521" s="5"/>
      <c r="M3521" s="5"/>
      <c r="N3521" s="26"/>
      <c r="O3521" s="1"/>
      <c r="P3521" s="1">
        <f>1000*0.0816799999999999</f>
        <v>81.679999999999907</v>
      </c>
      <c r="Q3521" s="1"/>
      <c r="R3521" s="1"/>
      <c r="S3521" s="1"/>
      <c r="T3521" s="1"/>
      <c r="U3521" s="1">
        <v>1000</v>
      </c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37">
        <f t="shared" ref="BR3521:BR3522" si="52">BQ3521+BP3521+BO3521+BN3521+BM3521+BG3521+BF3521+BC3521+AY3521+AS3521+AM3521+AL3521+AK3521+AF3521+AE3521+AD3521+AC3521+AB3521+BK3521+BL3521+AA3521+Z3521+Y3521+X3521+V3521+U3521+T3521+S3521+R3521+Q3521+P3521+O3521+N3521+M3521+L3521+K3521+J3521+I3521+H3521+G3521+AX3521+W3521</f>
        <v>1081.6799999999998</v>
      </c>
    </row>
    <row r="3522" spans="1:70">
      <c r="A3522" s="6" t="s">
        <v>5747</v>
      </c>
      <c r="B3522" s="6" t="s">
        <v>8077</v>
      </c>
      <c r="C3522" s="6" t="s">
        <v>151</v>
      </c>
      <c r="D3522" s="6"/>
      <c r="E3522" s="6" t="s">
        <v>152</v>
      </c>
      <c r="F3522" s="6" t="s">
        <v>8214</v>
      </c>
      <c r="G3522" s="6"/>
      <c r="H3522" s="1"/>
      <c r="I3522" s="5"/>
      <c r="J3522" s="5"/>
      <c r="K3522" s="1"/>
      <c r="L3522" s="5"/>
      <c r="M3522" s="5"/>
      <c r="N3522" s="26"/>
      <c r="O3522" s="1"/>
      <c r="P3522" s="1">
        <f>1000*11.0574</f>
        <v>11057.4</v>
      </c>
      <c r="Q3522" s="1"/>
      <c r="R3522" s="1"/>
      <c r="S3522" s="1"/>
      <c r="T3522" s="1"/>
      <c r="U3522" s="1"/>
      <c r="V3522" s="5"/>
      <c r="W3522" s="5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37">
        <f t="shared" si="52"/>
        <v>11057.4</v>
      </c>
    </row>
    <row r="3523" spans="1:70" hidden="1">
      <c r="A3523" s="6" t="s">
        <v>7051</v>
      </c>
      <c r="B3523" s="6" t="s">
        <v>8078</v>
      </c>
      <c r="C3523" s="6" t="s">
        <v>151</v>
      </c>
      <c r="D3523" s="6"/>
      <c r="E3523" s="6" t="s">
        <v>8186</v>
      </c>
      <c r="F3523" s="6" t="s">
        <v>8214</v>
      </c>
      <c r="G3523" s="6"/>
      <c r="H3523" s="1"/>
      <c r="I3523" s="5"/>
      <c r="J3523" s="5"/>
      <c r="K3523" s="1"/>
      <c r="L3523" s="5"/>
      <c r="M3523" s="5"/>
      <c r="N3523" s="26"/>
      <c r="O3523" s="1"/>
      <c r="P3523" s="1"/>
      <c r="Q3523" s="1"/>
      <c r="R3523" s="1"/>
      <c r="S3523" s="1"/>
      <c r="T3523" s="1"/>
      <c r="U3523" s="1"/>
      <c r="V3523" s="5"/>
      <c r="W3523" s="5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37" t="e">
        <f>BQ3523+BP3523+BO3523+BN3523+BM3523+#REF!+#REF!+BG3523+BF3523+#REF!+BC3523+#REF!+#REF!+AY3523+#REF!+#REF!+#REF!+#REF!+AS3523+#REF!+#REF!+#REF!+#REF!+AM3523+AK3523+#REF!+#REF!+#REF!+AF3523+AD3523+AC3523+AB3523+BL3523+AA3523+Z3523+Y3523+X3523+U3523+T3523+S3523+R3523+Q3523+P3523+O3523+N3523+M3523+L3523+K3523+J3523+I3523+H3523</f>
        <v>#REF!</v>
      </c>
    </row>
    <row r="3524" spans="1:70" hidden="1">
      <c r="A3524" s="6" t="s">
        <v>7052</v>
      </c>
      <c r="B3524" s="6" t="s">
        <v>7053</v>
      </c>
      <c r="C3524" s="6" t="s">
        <v>151</v>
      </c>
      <c r="D3524" s="6"/>
      <c r="E3524" s="6" t="s">
        <v>8186</v>
      </c>
      <c r="F3524" s="6" t="s">
        <v>8214</v>
      </c>
      <c r="G3524" s="6"/>
      <c r="H3524" s="1"/>
      <c r="I3524" s="5"/>
      <c r="J3524" s="5"/>
      <c r="K3524" s="1"/>
      <c r="L3524" s="5"/>
      <c r="M3524" s="5"/>
      <c r="N3524" s="26"/>
      <c r="O3524" s="1"/>
      <c r="P3524" s="1"/>
      <c r="Q3524" s="1"/>
      <c r="R3524" s="1"/>
      <c r="S3524" s="1"/>
      <c r="T3524" s="1"/>
      <c r="U3524" s="1"/>
      <c r="V3524" s="5"/>
      <c r="W3524" s="5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37" t="e">
        <f>BQ3524+BP3524+BO3524+BN3524+BM3524+#REF!+#REF!+BG3524+BF3524+#REF!+BC3524+#REF!+#REF!+AY3524+#REF!+#REF!+#REF!+#REF!+AS3524+#REF!+#REF!+#REF!+#REF!+AM3524+AK3524+#REF!+#REF!+#REF!+AF3524+AD3524+AC3524+AB3524+BL3524+AA3524+Z3524+Y3524+X3524+U3524+T3524+S3524+R3524+Q3524+P3524+O3524+N3524+M3524+L3524+K3524+J3524+I3524+H3524</f>
        <v>#REF!</v>
      </c>
    </row>
    <row r="3525" spans="1:70" hidden="1">
      <c r="A3525" s="6" t="s">
        <v>5748</v>
      </c>
      <c r="B3525" s="6" t="s">
        <v>5749</v>
      </c>
      <c r="C3525" s="6" t="s">
        <v>151</v>
      </c>
      <c r="D3525" s="6"/>
      <c r="E3525" s="6" t="s">
        <v>152</v>
      </c>
      <c r="F3525" s="6" t="s">
        <v>8214</v>
      </c>
      <c r="G3525" s="6"/>
      <c r="H3525" s="1"/>
      <c r="I3525" s="5"/>
      <c r="J3525" s="5"/>
      <c r="K3525" s="1"/>
      <c r="L3525" s="5"/>
      <c r="M3525" s="5"/>
      <c r="N3525" s="26"/>
      <c r="O3525" s="1"/>
      <c r="P3525" s="1"/>
      <c r="Q3525" s="1"/>
      <c r="R3525" s="1"/>
      <c r="S3525" s="1"/>
      <c r="T3525" s="1"/>
      <c r="U3525" s="1"/>
      <c r="V3525" s="5"/>
      <c r="W3525" s="5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37" t="e">
        <f>BQ3525+BP3525+BO3525+BN3525+BM3525+#REF!+#REF!+BG3525+BF3525+#REF!+BC3525+#REF!+#REF!+AY3525+#REF!+#REF!+#REF!+#REF!+AS3525+#REF!+#REF!+#REF!+#REF!+AM3525+AK3525+#REF!+#REF!+#REF!+AF3525+AD3525+AC3525+AB3525+BL3525+AA3525+Z3525+Y3525+X3525+U3525+T3525+S3525+R3525+Q3525+P3525+O3525+N3525+M3525+L3525+K3525+J3525+I3525+H3525</f>
        <v>#REF!</v>
      </c>
    </row>
    <row r="3526" spans="1:70" hidden="1">
      <c r="A3526" s="6" t="s">
        <v>7054</v>
      </c>
      <c r="B3526" s="6" t="s">
        <v>8079</v>
      </c>
      <c r="C3526" s="6" t="s">
        <v>151</v>
      </c>
      <c r="D3526" s="6"/>
      <c r="E3526" s="6" t="s">
        <v>8186</v>
      </c>
      <c r="F3526" s="6" t="s">
        <v>8214</v>
      </c>
      <c r="G3526" s="6"/>
      <c r="H3526" s="1"/>
      <c r="I3526" s="5"/>
      <c r="J3526" s="5"/>
      <c r="K3526" s="1"/>
      <c r="L3526" s="5"/>
      <c r="M3526" s="5"/>
      <c r="N3526" s="26"/>
      <c r="O3526" s="1"/>
      <c r="P3526" s="1"/>
      <c r="Q3526" s="1"/>
      <c r="R3526" s="1"/>
      <c r="S3526" s="1"/>
      <c r="T3526" s="1"/>
      <c r="U3526" s="1"/>
      <c r="V3526" s="5"/>
      <c r="W3526" s="5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37" t="e">
        <f>BQ3526+BP3526+BO3526+BN3526+BM3526+#REF!+#REF!+BG3526+BF3526+#REF!+BC3526+#REF!+#REF!+AY3526+#REF!+#REF!+#REF!+#REF!+AS3526+#REF!+#REF!+#REF!+#REF!+AM3526+AK3526+#REF!+#REF!+#REF!+AF3526+AD3526+AC3526+AB3526+BL3526+AA3526+Z3526+Y3526+X3526+U3526+T3526+S3526+R3526+Q3526+P3526+O3526+N3526+M3526+L3526+K3526+J3526+I3526+H3526</f>
        <v>#REF!</v>
      </c>
    </row>
    <row r="3527" spans="1:70" hidden="1">
      <c r="A3527" s="6" t="s">
        <v>7055</v>
      </c>
      <c r="B3527" s="6" t="s">
        <v>8080</v>
      </c>
      <c r="C3527" s="6" t="s">
        <v>151</v>
      </c>
      <c r="D3527" s="6"/>
      <c r="E3527" s="6" t="s">
        <v>8186</v>
      </c>
      <c r="F3527" s="6" t="s">
        <v>8214</v>
      </c>
      <c r="G3527" s="6"/>
      <c r="H3527" s="1"/>
      <c r="I3527" s="5"/>
      <c r="J3527" s="5"/>
      <c r="K3527" s="1"/>
      <c r="L3527" s="5"/>
      <c r="M3527" s="5"/>
      <c r="N3527" s="26"/>
      <c r="O3527" s="1"/>
      <c r="P3527" s="1"/>
      <c r="Q3527" s="1"/>
      <c r="R3527" s="1"/>
      <c r="S3527" s="1"/>
      <c r="T3527" s="1"/>
      <c r="U3527" s="1"/>
      <c r="V3527" s="5"/>
      <c r="W3527" s="5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37" t="e">
        <f>BQ3527+BP3527+BO3527+BN3527+BM3527+#REF!+#REF!+BG3527+BF3527+#REF!+BC3527+#REF!+#REF!+AY3527+#REF!+#REF!+#REF!+#REF!+AS3527+#REF!+#REF!+#REF!+#REF!+AM3527+AK3527+#REF!+#REF!+#REF!+AF3527+AD3527+AC3527+AB3527+BL3527+AA3527+Z3527+Y3527+X3527+U3527+T3527+S3527+R3527+Q3527+P3527+O3527+N3527+M3527+L3527+K3527+J3527+I3527+H3527</f>
        <v>#REF!</v>
      </c>
    </row>
    <row r="3528" spans="1:70" hidden="1">
      <c r="A3528" s="6" t="s">
        <v>5750</v>
      </c>
      <c r="B3528" s="6" t="s">
        <v>5751</v>
      </c>
      <c r="C3528" s="6" t="s">
        <v>151</v>
      </c>
      <c r="D3528" s="6"/>
      <c r="E3528" s="6" t="s">
        <v>152</v>
      </c>
      <c r="F3528" s="6" t="s">
        <v>8214</v>
      </c>
      <c r="G3528" s="6"/>
      <c r="H3528" s="1"/>
      <c r="I3528" s="5"/>
      <c r="J3528" s="5"/>
      <c r="K3528" s="1"/>
      <c r="L3528" s="5"/>
      <c r="M3528" s="5"/>
      <c r="N3528" s="26"/>
      <c r="O3528" s="1"/>
      <c r="P3528" s="1"/>
      <c r="Q3528" s="1"/>
      <c r="R3528" s="1"/>
      <c r="S3528" s="1"/>
      <c r="T3528" s="1"/>
      <c r="U3528" s="1"/>
      <c r="V3528" s="5"/>
      <c r="W3528" s="5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37" t="e">
        <f>BQ3528+BP3528+BO3528+BN3528+BM3528+#REF!+#REF!+BG3528+BF3528+#REF!+BC3528+#REF!+#REF!+AY3528+#REF!+#REF!+#REF!+#REF!+AS3528+#REF!+#REF!+#REF!+#REF!+AM3528+AK3528+#REF!+#REF!+#REF!+AF3528+AD3528+AC3528+AB3528+BL3528+AA3528+Z3528+Y3528+X3528+U3528+T3528+S3528+R3528+Q3528+P3528+O3528+N3528+M3528+L3528+K3528+J3528+I3528+H3528</f>
        <v>#REF!</v>
      </c>
    </row>
    <row r="3529" spans="1:70" hidden="1">
      <c r="A3529" s="6" t="s">
        <v>7056</v>
      </c>
      <c r="B3529" s="6" t="s">
        <v>7057</v>
      </c>
      <c r="C3529" s="6" t="s">
        <v>151</v>
      </c>
      <c r="D3529" s="6"/>
      <c r="E3529" s="6" t="s">
        <v>8186</v>
      </c>
      <c r="F3529" s="6" t="s">
        <v>8214</v>
      </c>
      <c r="G3529" s="6"/>
      <c r="H3529" s="1"/>
      <c r="I3529" s="5"/>
      <c r="J3529" s="5"/>
      <c r="K3529" s="1"/>
      <c r="L3529" s="5"/>
      <c r="M3529" s="5"/>
      <c r="N3529" s="26"/>
      <c r="O3529" s="1"/>
      <c r="P3529" s="1"/>
      <c r="Q3529" s="1"/>
      <c r="R3529" s="1"/>
      <c r="S3529" s="1"/>
      <c r="T3529" s="1"/>
      <c r="U3529" s="1"/>
      <c r="V3529" s="5"/>
      <c r="W3529" s="5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37" t="e">
        <f>BQ3529+BP3529+BO3529+BN3529+BM3529+#REF!+#REF!+BG3529+BF3529+#REF!+BC3529+#REF!+#REF!+AY3529+#REF!+#REF!+#REF!+#REF!+AS3529+#REF!+#REF!+#REF!+#REF!+AM3529+AK3529+#REF!+#REF!+#REF!+AF3529+AD3529+AC3529+AB3529+BL3529+AA3529+Z3529+Y3529+X3529+U3529+T3529+S3529+R3529+Q3529+P3529+O3529+N3529+M3529+L3529+K3529+J3529+I3529+H3529</f>
        <v>#REF!</v>
      </c>
    </row>
    <row r="3530" spans="1:70" hidden="1">
      <c r="A3530" s="6" t="s">
        <v>5752</v>
      </c>
      <c r="B3530" s="6" t="s">
        <v>5753</v>
      </c>
      <c r="C3530" s="6" t="s">
        <v>151</v>
      </c>
      <c r="D3530" s="6"/>
      <c r="E3530" s="6" t="s">
        <v>152</v>
      </c>
      <c r="F3530" s="6" t="s">
        <v>8214</v>
      </c>
      <c r="G3530" s="6"/>
      <c r="H3530" s="1"/>
      <c r="I3530" s="5"/>
      <c r="J3530" s="5"/>
      <c r="K3530" s="1"/>
      <c r="L3530" s="5"/>
      <c r="M3530" s="5"/>
      <c r="N3530" s="26"/>
      <c r="O3530" s="1"/>
      <c r="P3530" s="1"/>
      <c r="Q3530" s="1"/>
      <c r="R3530" s="1"/>
      <c r="S3530" s="1"/>
      <c r="T3530" s="1"/>
      <c r="U3530" s="1"/>
      <c r="V3530" s="5"/>
      <c r="W3530" s="5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37" t="e">
        <f>BQ3530+BP3530+BO3530+BN3530+BM3530+#REF!+#REF!+BG3530+BF3530+#REF!+BC3530+#REF!+#REF!+AY3530+#REF!+#REF!+#REF!+#REF!+AS3530+#REF!+#REF!+#REF!+#REF!+AM3530+AK3530+#REF!+#REF!+#REF!+AF3530+AD3530+AC3530+AB3530+BL3530+AA3530+Z3530+Y3530+X3530+U3530+T3530+S3530+R3530+Q3530+P3530+O3530+N3530+M3530+L3530+K3530+J3530+I3530+H3530</f>
        <v>#REF!</v>
      </c>
    </row>
    <row r="3531" spans="1:70" hidden="1">
      <c r="A3531" s="6" t="s">
        <v>5754</v>
      </c>
      <c r="B3531" s="6" t="s">
        <v>5755</v>
      </c>
      <c r="C3531" s="6" t="s">
        <v>151</v>
      </c>
      <c r="D3531" s="6"/>
      <c r="E3531" s="6" t="s">
        <v>152</v>
      </c>
      <c r="F3531" s="6" t="s">
        <v>8214</v>
      </c>
      <c r="G3531" s="6"/>
      <c r="H3531" s="1"/>
      <c r="I3531" s="5"/>
      <c r="J3531" s="5"/>
      <c r="K3531" s="1"/>
      <c r="L3531" s="5"/>
      <c r="M3531" s="5"/>
      <c r="N3531" s="26"/>
      <c r="O3531" s="1"/>
      <c r="P3531" s="1"/>
      <c r="Q3531" s="1"/>
      <c r="R3531" s="1"/>
      <c r="S3531" s="1"/>
      <c r="T3531" s="1"/>
      <c r="U3531" s="1"/>
      <c r="V3531" s="5"/>
      <c r="W3531" s="5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37" t="e">
        <f>BQ3531+BP3531+BO3531+BN3531+BM3531+#REF!+#REF!+BG3531+BF3531+#REF!+BC3531+#REF!+#REF!+AY3531+#REF!+#REF!+#REF!+#REF!+AS3531+#REF!+#REF!+#REF!+#REF!+AM3531+AK3531+#REF!+#REF!+#REF!+AF3531+AD3531+AC3531+AB3531+BL3531+AA3531+Z3531+Y3531+X3531+U3531+T3531+S3531+R3531+Q3531+P3531+O3531+N3531+M3531+L3531+K3531+J3531+I3531+H3531</f>
        <v>#REF!</v>
      </c>
    </row>
    <row r="3532" spans="1:70" hidden="1">
      <c r="A3532" s="6" t="s">
        <v>7058</v>
      </c>
      <c r="B3532" s="6" t="s">
        <v>7059</v>
      </c>
      <c r="C3532" s="6" t="s">
        <v>151</v>
      </c>
      <c r="D3532" s="6"/>
      <c r="E3532" s="6" t="s">
        <v>8186</v>
      </c>
      <c r="F3532" s="6" t="s">
        <v>8214</v>
      </c>
      <c r="G3532" s="6"/>
      <c r="H3532" s="1"/>
      <c r="I3532" s="5"/>
      <c r="J3532" s="5"/>
      <c r="K3532" s="1"/>
      <c r="L3532" s="5"/>
      <c r="M3532" s="5"/>
      <c r="N3532" s="26"/>
      <c r="O3532" s="1"/>
      <c r="P3532" s="1"/>
      <c r="Q3532" s="1"/>
      <c r="R3532" s="1"/>
      <c r="S3532" s="1"/>
      <c r="T3532" s="1"/>
      <c r="U3532" s="1"/>
      <c r="V3532" s="5"/>
      <c r="W3532" s="5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37" t="e">
        <f>BQ3532+BP3532+BO3532+BN3532+BM3532+#REF!+#REF!+BG3532+BF3532+#REF!+BC3532+#REF!+#REF!+AY3532+#REF!+#REF!+#REF!+#REF!+AS3532+#REF!+#REF!+#REF!+#REF!+AM3532+AK3532+#REF!+#REF!+#REF!+AF3532+AD3532+AC3532+AB3532+BL3532+AA3532+Z3532+Y3532+X3532+U3532+T3532+S3532+R3532+Q3532+P3532+O3532+N3532+M3532+L3532+K3532+J3532+I3532+H3532</f>
        <v>#REF!</v>
      </c>
    </row>
    <row r="3533" spans="1:70" hidden="1">
      <c r="A3533" s="6" t="s">
        <v>7060</v>
      </c>
      <c r="B3533" s="6" t="s">
        <v>8081</v>
      </c>
      <c r="C3533" s="6" t="s">
        <v>151</v>
      </c>
      <c r="D3533" s="6"/>
      <c r="E3533" s="6" t="s">
        <v>8186</v>
      </c>
      <c r="F3533" s="6" t="s">
        <v>8214</v>
      </c>
      <c r="G3533" s="6"/>
      <c r="H3533" s="1"/>
      <c r="I3533" s="5"/>
      <c r="J3533" s="5"/>
      <c r="K3533" s="1"/>
      <c r="L3533" s="5"/>
      <c r="M3533" s="5"/>
      <c r="N3533" s="26"/>
      <c r="O3533" s="1"/>
      <c r="P3533" s="1"/>
      <c r="Q3533" s="1"/>
      <c r="R3533" s="1"/>
      <c r="S3533" s="1"/>
      <c r="T3533" s="1"/>
      <c r="U3533" s="1"/>
      <c r="V3533" s="5"/>
      <c r="W3533" s="5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37" t="e">
        <f>BQ3533+BP3533+BO3533+BN3533+BM3533+#REF!+#REF!+BG3533+BF3533+#REF!+BC3533+#REF!+#REF!+AY3533+#REF!+#REF!+#REF!+#REF!+AS3533+#REF!+#REF!+#REF!+#REF!+AM3533+AK3533+#REF!+#REF!+#REF!+AF3533+AD3533+AC3533+AB3533+BL3533+AA3533+Z3533+Y3533+X3533+U3533+T3533+S3533+R3533+Q3533+P3533+O3533+N3533+M3533+L3533+K3533+J3533+I3533+H3533</f>
        <v>#REF!</v>
      </c>
    </row>
    <row r="3534" spans="1:70" hidden="1">
      <c r="A3534" s="6" t="s">
        <v>7061</v>
      </c>
      <c r="B3534" s="6" t="s">
        <v>7062</v>
      </c>
      <c r="C3534" s="6" t="s">
        <v>151</v>
      </c>
      <c r="D3534" s="6"/>
      <c r="E3534" s="6" t="s">
        <v>8186</v>
      </c>
      <c r="F3534" s="6" t="s">
        <v>8214</v>
      </c>
      <c r="G3534" s="6"/>
      <c r="H3534" s="1"/>
      <c r="I3534" s="5"/>
      <c r="J3534" s="5"/>
      <c r="K3534" s="1"/>
      <c r="L3534" s="5"/>
      <c r="M3534" s="5"/>
      <c r="N3534" s="26"/>
      <c r="O3534" s="1"/>
      <c r="P3534" s="1"/>
      <c r="Q3534" s="1"/>
      <c r="R3534" s="1"/>
      <c r="S3534" s="1"/>
      <c r="T3534" s="1"/>
      <c r="U3534" s="1"/>
      <c r="V3534" s="5"/>
      <c r="W3534" s="5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37" t="e">
        <f>BQ3534+BP3534+BO3534+BN3534+BM3534+#REF!+#REF!+BG3534+BF3534+#REF!+BC3534+#REF!+#REF!+AY3534+#REF!+#REF!+#REF!+#REF!+AS3534+#REF!+#REF!+#REF!+#REF!+AM3534+AK3534+#REF!+#REF!+#REF!+AF3534+AD3534+AC3534+AB3534+BL3534+AA3534+Z3534+Y3534+X3534+U3534+T3534+S3534+R3534+Q3534+P3534+O3534+N3534+M3534+L3534+K3534+J3534+I3534+H3534</f>
        <v>#REF!</v>
      </c>
    </row>
    <row r="3535" spans="1:70" hidden="1">
      <c r="A3535" s="6" t="s">
        <v>7063</v>
      </c>
      <c r="B3535" s="6" t="s">
        <v>8082</v>
      </c>
      <c r="C3535" s="6" t="s">
        <v>151</v>
      </c>
      <c r="D3535" s="6"/>
      <c r="E3535" s="6" t="s">
        <v>8186</v>
      </c>
      <c r="F3535" s="6" t="s">
        <v>8214</v>
      </c>
      <c r="G3535" s="6"/>
      <c r="H3535" s="1"/>
      <c r="I3535" s="5"/>
      <c r="J3535" s="5"/>
      <c r="K3535" s="1"/>
      <c r="L3535" s="5"/>
      <c r="M3535" s="5"/>
      <c r="N3535" s="26"/>
      <c r="O3535" s="1"/>
      <c r="P3535" s="1"/>
      <c r="Q3535" s="1"/>
      <c r="R3535" s="1"/>
      <c r="S3535" s="1"/>
      <c r="T3535" s="1"/>
      <c r="U3535" s="1"/>
      <c r="V3535" s="5"/>
      <c r="W3535" s="5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37" t="e">
        <f>BQ3535+BP3535+BO3535+BN3535+BM3535+#REF!+#REF!+BG3535+BF3535+#REF!+BC3535+#REF!+#REF!+AY3535+#REF!+#REF!+#REF!+#REF!+AS3535+#REF!+#REF!+#REF!+#REF!+AM3535+AK3535+#REF!+#REF!+#REF!+AF3535+AD3535+AC3535+AB3535+BL3535+AA3535+Z3535+Y3535+X3535+U3535+T3535+S3535+R3535+Q3535+P3535+O3535+N3535+M3535+L3535+K3535+J3535+I3535+H3535</f>
        <v>#REF!</v>
      </c>
    </row>
    <row r="3536" spans="1:70">
      <c r="A3536" s="6" t="s">
        <v>5489</v>
      </c>
      <c r="B3536" s="6" t="s">
        <v>5490</v>
      </c>
      <c r="C3536" s="6" t="s">
        <v>7</v>
      </c>
      <c r="D3536" s="6" t="s">
        <v>8180</v>
      </c>
      <c r="E3536" s="6" t="s">
        <v>21</v>
      </c>
      <c r="F3536" s="6" t="s">
        <v>8214</v>
      </c>
      <c r="G3536" s="6"/>
      <c r="H3536" s="1"/>
      <c r="I3536" s="5"/>
      <c r="J3536" s="5"/>
      <c r="K3536" s="1"/>
      <c r="L3536" s="5"/>
      <c r="M3536" s="5"/>
      <c r="N3536" s="26"/>
      <c r="O3536" s="1"/>
      <c r="P3536" s="1">
        <f>1000*11.34845</f>
        <v>11348.449999999999</v>
      </c>
      <c r="Q3536" s="1"/>
      <c r="R3536" s="1"/>
      <c r="S3536" s="1"/>
      <c r="T3536" s="1"/>
      <c r="U3536" s="1"/>
      <c r="V3536" s="5"/>
      <c r="W3536" s="5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37">
        <f>BQ3536+BP3536+BO3536+BN3536+BM3536+BG3536+BF3536+BC3536+AY3536+AS3536+AM3536+AL3536+AK3536+AF3536+AE3536+AD3536+AC3536+AB3536+BK3536+BL3536+AA3536+Z3536+Y3536+X3536+V3536+U3536+T3536+S3536+R3536+Q3536+P3536+O3536+N3536+M3536+L3536+K3536+J3536+I3536+H3536+G3536+AX3536+W3536</f>
        <v>11348.449999999999</v>
      </c>
    </row>
    <row r="3537" spans="1:70" hidden="1">
      <c r="A3537" s="6" t="s">
        <v>5756</v>
      </c>
      <c r="B3537" s="6" t="s">
        <v>5757</v>
      </c>
      <c r="C3537" s="6" t="s">
        <v>151</v>
      </c>
      <c r="D3537" s="6"/>
      <c r="E3537" s="6" t="s">
        <v>152</v>
      </c>
      <c r="F3537" s="6" t="s">
        <v>8214</v>
      </c>
      <c r="G3537" s="6"/>
      <c r="H3537" s="1"/>
      <c r="I3537" s="5"/>
      <c r="J3537" s="5"/>
      <c r="K3537" s="1"/>
      <c r="L3537" s="5"/>
      <c r="M3537" s="5"/>
      <c r="N3537" s="26"/>
      <c r="O3537" s="1"/>
      <c r="P3537" s="1"/>
      <c r="Q3537" s="1"/>
      <c r="R3537" s="1"/>
      <c r="S3537" s="1"/>
      <c r="T3537" s="1"/>
      <c r="U3537" s="1"/>
      <c r="V3537" s="5"/>
      <c r="W3537" s="5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37" t="e">
        <f>BQ3537+BP3537+BO3537+BN3537+BM3537+#REF!+#REF!+BG3537+BF3537+#REF!+BC3537+#REF!+#REF!+AY3537+#REF!+#REF!+#REF!+#REF!+AS3537+#REF!+#REF!+#REF!+#REF!+AM3537+AK3537+#REF!+#REF!+#REF!+AF3537+AD3537+AC3537+AB3537+BL3537+AA3537+Z3537+Y3537+X3537+U3537+T3537+S3537+R3537+Q3537+P3537+O3537+N3537+M3537+L3537+K3537+J3537+I3537+H3537</f>
        <v>#REF!</v>
      </c>
    </row>
    <row r="3538" spans="1:70" hidden="1">
      <c r="A3538" s="6" t="s">
        <v>5491</v>
      </c>
      <c r="B3538" s="6" t="s">
        <v>5492</v>
      </c>
      <c r="C3538" s="6" t="s">
        <v>7</v>
      </c>
      <c r="D3538" s="6" t="s">
        <v>8180</v>
      </c>
      <c r="E3538" s="6" t="s">
        <v>13</v>
      </c>
      <c r="F3538" s="6" t="s">
        <v>8214</v>
      </c>
      <c r="G3538" s="6"/>
      <c r="H3538" s="1"/>
      <c r="I3538" s="5"/>
      <c r="J3538" s="5"/>
      <c r="K3538" s="1"/>
      <c r="L3538" s="5"/>
      <c r="M3538" s="5"/>
      <c r="N3538" s="26"/>
      <c r="O3538" s="1"/>
      <c r="P3538" s="1"/>
      <c r="Q3538" s="1"/>
      <c r="R3538" s="1"/>
      <c r="S3538" s="1"/>
      <c r="T3538" s="1"/>
      <c r="U3538" s="1"/>
      <c r="V3538" s="5"/>
      <c r="W3538" s="5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37" t="e">
        <f>BQ3538+BP3538+BO3538+BN3538+BM3538+#REF!+#REF!+BG3538+BF3538+#REF!+BC3538+#REF!+#REF!+AY3538+#REF!+#REF!+#REF!+#REF!+AS3538+#REF!+#REF!+#REF!+#REF!+AM3538+AK3538+#REF!+#REF!+#REF!+AF3538+AD3538+AC3538+AB3538+BL3538+AA3538+Z3538+Y3538+X3538+U3538+T3538+S3538+R3538+Q3538+P3538+O3538+N3538+M3538+L3538+K3538+J3538+I3538+H3538</f>
        <v>#REF!</v>
      </c>
    </row>
    <row r="3539" spans="1:70" hidden="1">
      <c r="A3539" s="6" t="s">
        <v>5758</v>
      </c>
      <c r="B3539" s="6" t="s">
        <v>5759</v>
      </c>
      <c r="C3539" s="6" t="s">
        <v>151</v>
      </c>
      <c r="D3539" s="6"/>
      <c r="E3539" s="6" t="s">
        <v>152</v>
      </c>
      <c r="F3539" s="6" t="s">
        <v>8214</v>
      </c>
      <c r="G3539" s="6"/>
      <c r="H3539" s="1"/>
      <c r="I3539" s="5"/>
      <c r="J3539" s="5"/>
      <c r="K3539" s="1"/>
      <c r="L3539" s="5"/>
      <c r="M3539" s="5"/>
      <c r="N3539" s="26"/>
      <c r="O3539" s="1"/>
      <c r="P3539" s="1"/>
      <c r="Q3539" s="1"/>
      <c r="R3539" s="1"/>
      <c r="S3539" s="1"/>
      <c r="T3539" s="1"/>
      <c r="U3539" s="1"/>
      <c r="V3539" s="5"/>
      <c r="W3539" s="5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37" t="e">
        <f>BQ3539+BP3539+BO3539+BN3539+BM3539+#REF!+#REF!+BG3539+BF3539+#REF!+BC3539+#REF!+#REF!+AY3539+#REF!+#REF!+#REF!+#REF!+AS3539+#REF!+#REF!+#REF!+#REF!+AM3539+AK3539+#REF!+#REF!+#REF!+AF3539+AD3539+AC3539+AB3539+BL3539+AA3539+Z3539+Y3539+X3539+U3539+T3539+S3539+R3539+Q3539+P3539+O3539+N3539+M3539+L3539+K3539+J3539+I3539+H3539</f>
        <v>#REF!</v>
      </c>
    </row>
    <row r="3540" spans="1:70" hidden="1">
      <c r="A3540" s="6" t="s">
        <v>5493</v>
      </c>
      <c r="B3540" s="6" t="s">
        <v>5494</v>
      </c>
      <c r="C3540" s="6" t="s">
        <v>7</v>
      </c>
      <c r="D3540" s="6" t="s">
        <v>18</v>
      </c>
      <c r="E3540" s="6" t="s">
        <v>13</v>
      </c>
      <c r="F3540" s="6" t="s">
        <v>8214</v>
      </c>
      <c r="G3540" s="6"/>
      <c r="H3540" s="1"/>
      <c r="I3540" s="5"/>
      <c r="J3540" s="5"/>
      <c r="K3540" s="1"/>
      <c r="L3540" s="5"/>
      <c r="M3540" s="5"/>
      <c r="N3540" s="26"/>
      <c r="O3540" s="1"/>
      <c r="P3540" s="1"/>
      <c r="Q3540" s="1"/>
      <c r="R3540" s="1"/>
      <c r="S3540" s="1"/>
      <c r="T3540" s="1"/>
      <c r="U3540" s="1"/>
      <c r="V3540" s="5"/>
      <c r="W3540" s="5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37" t="e">
        <f>BQ3540+BP3540+BO3540+BN3540+BM3540+#REF!+#REF!+BG3540+BF3540+#REF!+BC3540+#REF!+#REF!+AY3540+#REF!+#REF!+#REF!+#REF!+AS3540+#REF!+#REF!+#REF!+#REF!+AM3540+AK3540+#REF!+#REF!+#REF!+AF3540+AD3540+AC3540+AB3540+BL3540+AA3540+Z3540+Y3540+X3540+U3540+T3540+S3540+R3540+Q3540+P3540+O3540+N3540+M3540+L3540+K3540+J3540+I3540+H3540</f>
        <v>#REF!</v>
      </c>
    </row>
    <row r="3541" spans="1:70" hidden="1">
      <c r="A3541" s="6" t="s">
        <v>5495</v>
      </c>
      <c r="B3541" s="6" t="s">
        <v>5496</v>
      </c>
      <c r="C3541" s="6" t="s">
        <v>7</v>
      </c>
      <c r="D3541" s="6" t="s">
        <v>8180</v>
      </c>
      <c r="E3541" s="6" t="s">
        <v>13</v>
      </c>
      <c r="F3541" s="6" t="s">
        <v>8214</v>
      </c>
      <c r="G3541" s="6"/>
      <c r="H3541" s="1"/>
      <c r="I3541" s="5"/>
      <c r="J3541" s="5"/>
      <c r="K3541" s="1"/>
      <c r="L3541" s="5"/>
      <c r="M3541" s="5"/>
      <c r="N3541" s="26"/>
      <c r="O3541" s="1"/>
      <c r="P3541" s="1"/>
      <c r="Q3541" s="1"/>
      <c r="R3541" s="1"/>
      <c r="S3541" s="1"/>
      <c r="T3541" s="1"/>
      <c r="U3541" s="1"/>
      <c r="V3541" s="5"/>
      <c r="W3541" s="5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37" t="e">
        <f>BQ3541+BP3541+BO3541+BN3541+BM3541+#REF!+#REF!+BG3541+BF3541+#REF!+BC3541+#REF!+#REF!+AY3541+#REF!+#REF!+#REF!+#REF!+AS3541+#REF!+#REF!+#REF!+#REF!+AM3541+AK3541+#REF!+#REF!+#REF!+AF3541+AD3541+AC3541+AB3541+BL3541+AA3541+Z3541+Y3541+X3541+U3541+T3541+S3541+R3541+Q3541+P3541+O3541+N3541+M3541+L3541+K3541+J3541+I3541+H3541</f>
        <v>#REF!</v>
      </c>
    </row>
    <row r="3542" spans="1:70" hidden="1">
      <c r="A3542" s="6" t="s">
        <v>5760</v>
      </c>
      <c r="B3542" s="6" t="s">
        <v>5761</v>
      </c>
      <c r="C3542" s="6" t="s">
        <v>151</v>
      </c>
      <c r="D3542" s="6"/>
      <c r="E3542" s="6" t="s">
        <v>152</v>
      </c>
      <c r="F3542" s="6" t="s">
        <v>8214</v>
      </c>
      <c r="G3542" s="6"/>
      <c r="H3542" s="1"/>
      <c r="I3542" s="5"/>
      <c r="J3542" s="5"/>
      <c r="K3542" s="1"/>
      <c r="L3542" s="5"/>
      <c r="M3542" s="5"/>
      <c r="N3542" s="26"/>
      <c r="O3542" s="1"/>
      <c r="P3542" s="1"/>
      <c r="Q3542" s="1"/>
      <c r="R3542" s="1"/>
      <c r="S3542" s="1"/>
      <c r="T3542" s="1"/>
      <c r="U3542" s="1"/>
      <c r="V3542" s="5"/>
      <c r="W3542" s="5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37" t="e">
        <f>BQ3542+BP3542+BO3542+BN3542+BM3542+#REF!+#REF!+BG3542+BF3542+#REF!+BC3542+#REF!+#REF!+AY3542+#REF!+#REF!+#REF!+#REF!+AS3542+#REF!+#REF!+#REF!+#REF!+AM3542+AK3542+#REF!+#REF!+#REF!+AF3542+AD3542+AC3542+AB3542+BL3542+AA3542+Z3542+Y3542+X3542+U3542+T3542+S3542+R3542+Q3542+P3542+O3542+N3542+M3542+L3542+K3542+J3542+I3542+H3542</f>
        <v>#REF!</v>
      </c>
    </row>
    <row r="3543" spans="1:70" hidden="1">
      <c r="A3543" s="6" t="s">
        <v>7064</v>
      </c>
      <c r="B3543" s="6" t="s">
        <v>7065</v>
      </c>
      <c r="C3543" s="6" t="s">
        <v>151</v>
      </c>
      <c r="D3543" s="6"/>
      <c r="E3543" s="6" t="s">
        <v>8192</v>
      </c>
      <c r="F3543" s="6" t="s">
        <v>8214</v>
      </c>
      <c r="G3543" s="6"/>
      <c r="H3543" s="1"/>
      <c r="I3543" s="5"/>
      <c r="J3543" s="5"/>
      <c r="K3543" s="1"/>
      <c r="L3543" s="5"/>
      <c r="M3543" s="5"/>
      <c r="N3543" s="26"/>
      <c r="O3543" s="1"/>
      <c r="P3543" s="1"/>
      <c r="Q3543" s="1"/>
      <c r="R3543" s="1"/>
      <c r="S3543" s="1"/>
      <c r="T3543" s="1"/>
      <c r="U3543" s="1"/>
      <c r="V3543" s="5"/>
      <c r="W3543" s="5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37" t="e">
        <f>BQ3543+BP3543+BO3543+BN3543+BM3543+#REF!+#REF!+BG3543+BF3543+#REF!+BC3543+#REF!+#REF!+AY3543+#REF!+#REF!+#REF!+#REF!+AS3543+#REF!+#REF!+#REF!+#REF!+AM3543+AK3543+#REF!+#REF!+#REF!+AF3543+AD3543+AC3543+AB3543+BL3543+AA3543+Z3543+Y3543+X3543+U3543+T3543+S3543+R3543+Q3543+P3543+O3543+N3543+M3543+L3543+K3543+J3543+I3543+H3543</f>
        <v>#REF!</v>
      </c>
    </row>
    <row r="3544" spans="1:70" hidden="1">
      <c r="A3544" s="6" t="s">
        <v>5762</v>
      </c>
      <c r="B3544" s="6" t="s">
        <v>5763</v>
      </c>
      <c r="C3544" s="6" t="s">
        <v>151</v>
      </c>
      <c r="D3544" s="6"/>
      <c r="E3544" s="6" t="s">
        <v>152</v>
      </c>
      <c r="F3544" s="6" t="s">
        <v>8214</v>
      </c>
      <c r="G3544" s="6"/>
      <c r="H3544" s="1"/>
      <c r="I3544" s="5"/>
      <c r="J3544" s="5"/>
      <c r="K3544" s="1"/>
      <c r="L3544" s="5"/>
      <c r="M3544" s="5"/>
      <c r="N3544" s="26"/>
      <c r="O3544" s="1"/>
      <c r="P3544" s="1"/>
      <c r="Q3544" s="1"/>
      <c r="R3544" s="1"/>
      <c r="S3544" s="1"/>
      <c r="T3544" s="1"/>
      <c r="U3544" s="1"/>
      <c r="V3544" s="5"/>
      <c r="W3544" s="5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37" t="e">
        <f>BQ3544+BP3544+BO3544+BN3544+BM3544+#REF!+#REF!+BG3544+BF3544+#REF!+BC3544+#REF!+#REF!+AY3544+#REF!+#REF!+#REF!+#REF!+AS3544+#REF!+#REF!+#REF!+#REF!+AM3544+AK3544+#REF!+#REF!+#REF!+AF3544+AD3544+AC3544+AB3544+BL3544+AA3544+Z3544+Y3544+X3544+U3544+T3544+S3544+R3544+Q3544+P3544+O3544+N3544+M3544+L3544+K3544+J3544+I3544+H3544</f>
        <v>#REF!</v>
      </c>
    </row>
    <row r="3545" spans="1:70" hidden="1">
      <c r="A3545" s="6" t="s">
        <v>7066</v>
      </c>
      <c r="B3545" s="6" t="s">
        <v>8083</v>
      </c>
      <c r="C3545" s="6" t="s">
        <v>151</v>
      </c>
      <c r="D3545" s="6"/>
      <c r="E3545" s="6" t="s">
        <v>8186</v>
      </c>
      <c r="F3545" s="6" t="s">
        <v>8214</v>
      </c>
      <c r="G3545" s="6"/>
      <c r="H3545" s="1"/>
      <c r="I3545" s="5"/>
      <c r="J3545" s="5"/>
      <c r="K3545" s="1"/>
      <c r="L3545" s="5"/>
      <c r="M3545" s="5"/>
      <c r="N3545" s="26"/>
      <c r="O3545" s="1"/>
      <c r="P3545" s="1"/>
      <c r="Q3545" s="1"/>
      <c r="R3545" s="1"/>
      <c r="S3545" s="1"/>
      <c r="T3545" s="1"/>
      <c r="U3545" s="1"/>
      <c r="V3545" s="5"/>
      <c r="W3545" s="5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37" t="e">
        <f>BQ3545+BP3545+BO3545+BN3545+BM3545+#REF!+#REF!+BG3545+BF3545+#REF!+BC3545+#REF!+#REF!+AY3545+#REF!+#REF!+#REF!+#REF!+AS3545+#REF!+#REF!+#REF!+#REF!+AM3545+AK3545+#REF!+#REF!+#REF!+AF3545+AD3545+AC3545+AB3545+BL3545+AA3545+Z3545+Y3545+X3545+U3545+T3545+S3545+R3545+Q3545+P3545+O3545+N3545+M3545+L3545+K3545+J3545+I3545+H3545</f>
        <v>#REF!</v>
      </c>
    </row>
    <row r="3546" spans="1:70" hidden="1">
      <c r="A3546" s="6" t="s">
        <v>7067</v>
      </c>
      <c r="B3546" s="6" t="s">
        <v>7068</v>
      </c>
      <c r="C3546" s="6" t="s">
        <v>151</v>
      </c>
      <c r="D3546" s="6"/>
      <c r="E3546" s="6" t="s">
        <v>8186</v>
      </c>
      <c r="F3546" s="6" t="s">
        <v>8214</v>
      </c>
      <c r="G3546" s="6"/>
      <c r="H3546" s="1"/>
      <c r="I3546" s="5"/>
      <c r="J3546" s="5"/>
      <c r="K3546" s="1"/>
      <c r="L3546" s="5"/>
      <c r="M3546" s="5"/>
      <c r="N3546" s="26"/>
      <c r="O3546" s="1"/>
      <c r="P3546" s="1"/>
      <c r="Q3546" s="1"/>
      <c r="R3546" s="1"/>
      <c r="S3546" s="1"/>
      <c r="T3546" s="1"/>
      <c r="U3546" s="1"/>
      <c r="V3546" s="5"/>
      <c r="W3546" s="5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37" t="e">
        <f>BQ3546+BP3546+BO3546+BN3546+BM3546+#REF!+#REF!+BG3546+BF3546+#REF!+BC3546+#REF!+#REF!+AY3546+#REF!+#REF!+#REF!+#REF!+AS3546+#REF!+#REF!+#REF!+#REF!+AM3546+AK3546+#REF!+#REF!+#REF!+AF3546+AD3546+AC3546+AB3546+BL3546+AA3546+Z3546+Y3546+X3546+U3546+T3546+S3546+R3546+Q3546+P3546+O3546+N3546+M3546+L3546+K3546+J3546+I3546+H3546</f>
        <v>#REF!</v>
      </c>
    </row>
    <row r="3547" spans="1:70" hidden="1">
      <c r="A3547" s="7" t="s">
        <v>5764</v>
      </c>
      <c r="B3547" s="7" t="s">
        <v>5765</v>
      </c>
      <c r="C3547" s="7" t="s">
        <v>151</v>
      </c>
      <c r="D3547" s="7"/>
      <c r="E3547" s="7" t="s">
        <v>152</v>
      </c>
      <c r="F3547" s="7" t="s">
        <v>8214</v>
      </c>
      <c r="G3547" s="25"/>
      <c r="H3547" s="1"/>
      <c r="I3547" s="5"/>
      <c r="J3547" s="5"/>
      <c r="K3547" s="1"/>
      <c r="L3547" s="5"/>
      <c r="M3547" s="5"/>
      <c r="N3547" s="26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37">
        <f t="shared" ref="BR3547" si="53">BQ3547+BP3547+BO3547+BN3547+BM3547+BG3547+BF3547+BC3547+AY3547+AS3547+AM3547+AL3547+AK3547+AF3547+AE3547+AD3547+AC3547+AB3547+++BK3547+BL3547+AA3547+Z3547+Y3547+X3547+V3547+U3547+T3547+S3547+R3547+Q3547+P3547+O3547+N3547+M3547+L3547+K3547+J3547+I3547+H3547+G3547</f>
        <v>0</v>
      </c>
    </row>
    <row r="3548" spans="1:70">
      <c r="A3548" s="7" t="s">
        <v>5766</v>
      </c>
      <c r="B3548" s="7" t="s">
        <v>5767</v>
      </c>
      <c r="C3548" s="7" t="s">
        <v>151</v>
      </c>
      <c r="D3548" s="7"/>
      <c r="E3548" s="7" t="s">
        <v>152</v>
      </c>
      <c r="F3548" s="7" t="s">
        <v>8214</v>
      </c>
      <c r="G3548" s="25"/>
      <c r="H3548" s="1"/>
      <c r="I3548" s="5"/>
      <c r="J3548" s="5"/>
      <c r="K3548" s="1"/>
      <c r="L3548" s="5"/>
      <c r="M3548" s="5"/>
      <c r="N3548" s="26"/>
      <c r="O3548" s="1"/>
      <c r="P3548" s="1">
        <f>1000*9.1929</f>
        <v>9192.9</v>
      </c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37">
        <f>BQ3548+BP3548+BO3548+BN3548+BM3548+BG3548+BF3548+BC3548+AY3548+AS3548+AM3548+AL3548+AK3548+AF3548+AE3548+AD3548+AC3548+AB3548+BK3548+BL3548+AA3548+Z3548+Y3548+X3548+V3548+U3548+T3548+S3548+R3548+Q3548+P3548+O3548+N3548+M3548+L3548+K3548+J3548+I3548+H3548+G3548+AX3548+W3548</f>
        <v>9192.9</v>
      </c>
    </row>
    <row r="3549" spans="1:70" hidden="1">
      <c r="A3549" s="6" t="s">
        <v>7069</v>
      </c>
      <c r="B3549" s="6" t="s">
        <v>7070</v>
      </c>
      <c r="C3549" s="6" t="s">
        <v>151</v>
      </c>
      <c r="D3549" s="6"/>
      <c r="E3549" s="6" t="s">
        <v>8192</v>
      </c>
      <c r="F3549" s="6" t="s">
        <v>8214</v>
      </c>
      <c r="G3549" s="6"/>
      <c r="H3549" s="1"/>
      <c r="I3549" s="5"/>
      <c r="J3549" s="5"/>
      <c r="K3549" s="1"/>
      <c r="L3549" s="5"/>
      <c r="M3549" s="5"/>
      <c r="N3549" s="26"/>
      <c r="O3549" s="1"/>
      <c r="P3549" s="1"/>
      <c r="Q3549" s="1"/>
      <c r="R3549" s="1"/>
      <c r="S3549" s="1"/>
      <c r="T3549" s="1"/>
      <c r="U3549" s="1"/>
      <c r="V3549" s="5"/>
      <c r="W3549" s="5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37" t="e">
        <f>BQ3549+BP3549+BO3549+BN3549+BM3549+#REF!+#REF!+BG3549+BF3549+#REF!+BC3549+#REF!+#REF!+AY3549+#REF!+#REF!+#REF!+#REF!+AS3549+#REF!+#REF!+#REF!+#REF!+AM3549+AK3549+#REF!+#REF!+#REF!+AF3549+AD3549+AC3549+AB3549+BL3549+AA3549+Z3549+Y3549+X3549+U3549+T3549+S3549+R3549+Q3549+P3549+O3549+N3549+M3549+L3549+K3549+J3549+I3549+H3549</f>
        <v>#REF!</v>
      </c>
    </row>
    <row r="3550" spans="1:70" hidden="1">
      <c r="A3550" s="6" t="s">
        <v>5497</v>
      </c>
      <c r="B3550" s="6" t="s">
        <v>5498</v>
      </c>
      <c r="C3550" s="6" t="s">
        <v>7</v>
      </c>
      <c r="D3550" s="6" t="s">
        <v>8180</v>
      </c>
      <c r="E3550" s="6" t="s">
        <v>13</v>
      </c>
      <c r="F3550" s="6" t="s">
        <v>8214</v>
      </c>
      <c r="G3550" s="6"/>
      <c r="H3550" s="1"/>
      <c r="I3550" s="5"/>
      <c r="J3550" s="5"/>
      <c r="K3550" s="1"/>
      <c r="L3550" s="5"/>
      <c r="M3550" s="5"/>
      <c r="N3550" s="26"/>
      <c r="O3550" s="1"/>
      <c r="P3550" s="1"/>
      <c r="Q3550" s="1"/>
      <c r="R3550" s="1"/>
      <c r="S3550" s="1"/>
      <c r="T3550" s="1"/>
      <c r="U3550" s="1"/>
      <c r="V3550" s="5"/>
      <c r="W3550" s="5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37" t="e">
        <f>BQ3550+BP3550+BO3550+BN3550+BM3550+#REF!+#REF!+BG3550+BF3550+#REF!+BC3550+#REF!+#REF!+AY3550+#REF!+#REF!+#REF!+#REF!+AS3550+#REF!+#REF!+#REF!+#REF!+AM3550+AK3550+#REF!+#REF!+#REF!+AF3550+AD3550+AC3550+AB3550+BL3550+AA3550+Z3550+Y3550+X3550+U3550+T3550+S3550+R3550+Q3550+P3550+O3550+N3550+M3550+L3550+K3550+J3550+I3550+H3550</f>
        <v>#REF!</v>
      </c>
    </row>
    <row r="3551" spans="1:70" hidden="1">
      <c r="A3551" s="6" t="s">
        <v>7071</v>
      </c>
      <c r="B3551" s="6" t="s">
        <v>7072</v>
      </c>
      <c r="C3551" s="6" t="s">
        <v>151</v>
      </c>
      <c r="D3551" s="6"/>
      <c r="E3551" s="6" t="s">
        <v>8192</v>
      </c>
      <c r="F3551" s="6" t="s">
        <v>8214</v>
      </c>
      <c r="G3551" s="6"/>
      <c r="H3551" s="1"/>
      <c r="I3551" s="5"/>
      <c r="J3551" s="5"/>
      <c r="K3551" s="1"/>
      <c r="L3551" s="5"/>
      <c r="M3551" s="5"/>
      <c r="N3551" s="26"/>
      <c r="O3551" s="1"/>
      <c r="P3551" s="1"/>
      <c r="Q3551" s="1"/>
      <c r="R3551" s="1"/>
      <c r="S3551" s="1"/>
      <c r="T3551" s="1"/>
      <c r="U3551" s="1"/>
      <c r="V3551" s="5"/>
      <c r="W3551" s="5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37" t="e">
        <f>BQ3551+BP3551+BO3551+BN3551+BM3551+#REF!+#REF!+BG3551+BF3551+#REF!+BC3551+#REF!+#REF!+AY3551+#REF!+#REF!+#REF!+#REF!+AS3551+#REF!+#REF!+#REF!+#REF!+AM3551+AK3551+#REF!+#REF!+#REF!+AF3551+AD3551+AC3551+AB3551+BL3551+AA3551+Z3551+Y3551+X3551+U3551+T3551+S3551+R3551+Q3551+P3551+O3551+N3551+M3551+L3551+K3551+J3551+I3551+H3551</f>
        <v>#REF!</v>
      </c>
    </row>
    <row r="3552" spans="1:70" hidden="1">
      <c r="A3552" s="6" t="s">
        <v>5768</v>
      </c>
      <c r="B3552" s="6" t="s">
        <v>5769</v>
      </c>
      <c r="C3552" s="6" t="s">
        <v>151</v>
      </c>
      <c r="D3552" s="6"/>
      <c r="E3552" s="6" t="s">
        <v>152</v>
      </c>
      <c r="F3552" s="6" t="s">
        <v>8214</v>
      </c>
      <c r="G3552" s="6"/>
      <c r="H3552" s="1"/>
      <c r="I3552" s="5"/>
      <c r="J3552" s="5"/>
      <c r="K3552" s="1"/>
      <c r="L3552" s="5"/>
      <c r="M3552" s="5"/>
      <c r="N3552" s="26"/>
      <c r="O3552" s="1"/>
      <c r="P3552" s="1"/>
      <c r="Q3552" s="1"/>
      <c r="R3552" s="1"/>
      <c r="S3552" s="1"/>
      <c r="T3552" s="1"/>
      <c r="U3552" s="1"/>
      <c r="V3552" s="5"/>
      <c r="W3552" s="5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37" t="e">
        <f>BQ3552+BP3552+BO3552+BN3552+BM3552+#REF!+#REF!+BG3552+BF3552+#REF!+BC3552+#REF!+#REF!+AY3552+#REF!+#REF!+#REF!+#REF!+AS3552+#REF!+#REF!+#REF!+#REF!+AM3552+AK3552+#REF!+#REF!+#REF!+AF3552+AD3552+AC3552+AB3552+BL3552+AA3552+Z3552+Y3552+X3552+U3552+T3552+S3552+R3552+Q3552+P3552+O3552+N3552+M3552+L3552+K3552+J3552+I3552+H3552</f>
        <v>#REF!</v>
      </c>
    </row>
    <row r="3553" spans="1:70" hidden="1">
      <c r="A3553" s="6" t="s">
        <v>7073</v>
      </c>
      <c r="B3553" s="6" t="s">
        <v>8084</v>
      </c>
      <c r="C3553" s="6" t="s">
        <v>151</v>
      </c>
      <c r="D3553" s="6"/>
      <c r="E3553" s="6" t="s">
        <v>8206</v>
      </c>
      <c r="F3553" s="6" t="s">
        <v>8214</v>
      </c>
      <c r="G3553" s="6"/>
      <c r="H3553" s="1"/>
      <c r="I3553" s="5"/>
      <c r="J3553" s="5"/>
      <c r="K3553" s="1"/>
      <c r="L3553" s="5"/>
      <c r="M3553" s="5"/>
      <c r="N3553" s="26"/>
      <c r="O3553" s="1"/>
      <c r="P3553" s="1"/>
      <c r="Q3553" s="1"/>
      <c r="R3553" s="1"/>
      <c r="S3553" s="1"/>
      <c r="T3553" s="1"/>
      <c r="U3553" s="1"/>
      <c r="V3553" s="5"/>
      <c r="W3553" s="5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37" t="e">
        <f>BQ3553+BP3553+BO3553+BN3553+BM3553+#REF!+#REF!+BG3553+BF3553+#REF!+BC3553+#REF!+#REF!+AY3553+#REF!+#REF!+#REF!+#REF!+AS3553+#REF!+#REF!+#REF!+#REF!+AM3553+AK3553+#REF!+#REF!+#REF!+AF3553+AD3553+AC3553+AB3553+BL3553+AA3553+Z3553+Y3553+X3553+U3553+T3553+S3553+R3553+Q3553+P3553+O3553+N3553+M3553+L3553+K3553+J3553+I3553+H3553</f>
        <v>#REF!</v>
      </c>
    </row>
    <row r="3554" spans="1:70" hidden="1">
      <c r="A3554" s="6" t="s">
        <v>7074</v>
      </c>
      <c r="B3554" s="6" t="s">
        <v>7075</v>
      </c>
      <c r="C3554" s="6" t="s">
        <v>151</v>
      </c>
      <c r="D3554" s="6"/>
      <c r="E3554" s="6" t="s">
        <v>8194</v>
      </c>
      <c r="F3554" s="6" t="s">
        <v>8214</v>
      </c>
      <c r="G3554" s="6"/>
      <c r="H3554" s="1"/>
      <c r="I3554" s="5"/>
      <c r="J3554" s="5"/>
      <c r="K3554" s="1"/>
      <c r="L3554" s="5"/>
      <c r="M3554" s="5"/>
      <c r="N3554" s="26"/>
      <c r="O3554" s="1"/>
      <c r="P3554" s="1"/>
      <c r="Q3554" s="1"/>
      <c r="R3554" s="1"/>
      <c r="S3554" s="1"/>
      <c r="T3554" s="1"/>
      <c r="U3554" s="1"/>
      <c r="V3554" s="5"/>
      <c r="W3554" s="5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37" t="e">
        <f>BQ3554+BP3554+BO3554+BN3554+BM3554+#REF!+#REF!+BG3554+BF3554+#REF!+BC3554+#REF!+#REF!+AY3554+#REF!+#REF!+#REF!+#REF!+AS3554+#REF!+#REF!+#REF!+#REF!+AM3554+AK3554+#REF!+#REF!+#REF!+AF3554+AD3554+AC3554+AB3554+BL3554+AA3554+Z3554+Y3554+X3554+U3554+T3554+S3554+R3554+Q3554+P3554+O3554+N3554+M3554+L3554+K3554+J3554+I3554+H3554</f>
        <v>#REF!</v>
      </c>
    </row>
    <row r="3555" spans="1:70" hidden="1">
      <c r="A3555" s="6" t="s">
        <v>7076</v>
      </c>
      <c r="B3555" s="6" t="s">
        <v>5106</v>
      </c>
      <c r="C3555" s="6" t="s">
        <v>151</v>
      </c>
      <c r="D3555" s="6"/>
      <c r="E3555" s="6" t="s">
        <v>8186</v>
      </c>
      <c r="F3555" s="6" t="s">
        <v>8214</v>
      </c>
      <c r="G3555" s="6"/>
      <c r="H3555" s="1"/>
      <c r="I3555" s="5"/>
      <c r="J3555" s="5"/>
      <c r="K3555" s="1"/>
      <c r="L3555" s="5"/>
      <c r="M3555" s="5"/>
      <c r="N3555" s="26"/>
      <c r="O3555" s="1"/>
      <c r="P3555" s="1"/>
      <c r="Q3555" s="1"/>
      <c r="R3555" s="1"/>
      <c r="S3555" s="1"/>
      <c r="T3555" s="1"/>
      <c r="U3555" s="1"/>
      <c r="V3555" s="5"/>
      <c r="W3555" s="5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37" t="e">
        <f>BQ3555+BP3555+BO3555+BN3555+BM3555+#REF!+#REF!+BG3555+BF3555+#REF!+BC3555+#REF!+#REF!+AY3555+#REF!+#REF!+#REF!+#REF!+AS3555+#REF!+#REF!+#REF!+#REF!+AM3555+AK3555+#REF!+#REF!+#REF!+AF3555+AD3555+AC3555+AB3555+BL3555+AA3555+Z3555+Y3555+X3555+U3555+T3555+S3555+R3555+Q3555+P3555+O3555+N3555+M3555+L3555+K3555+J3555+I3555+H3555</f>
        <v>#REF!</v>
      </c>
    </row>
    <row r="3556" spans="1:70" hidden="1">
      <c r="A3556" s="6" t="s">
        <v>7077</v>
      </c>
      <c r="B3556" s="6" t="s">
        <v>8085</v>
      </c>
      <c r="C3556" s="6" t="s">
        <v>151</v>
      </c>
      <c r="D3556" s="6"/>
      <c r="E3556" s="6" t="s">
        <v>8192</v>
      </c>
      <c r="F3556" s="6" t="s">
        <v>8214</v>
      </c>
      <c r="G3556" s="6"/>
      <c r="H3556" s="1"/>
      <c r="I3556" s="5"/>
      <c r="J3556" s="5"/>
      <c r="K3556" s="1"/>
      <c r="L3556" s="5"/>
      <c r="M3556" s="5"/>
      <c r="N3556" s="26"/>
      <c r="O3556" s="1"/>
      <c r="P3556" s="1"/>
      <c r="Q3556" s="1"/>
      <c r="R3556" s="1"/>
      <c r="S3556" s="1"/>
      <c r="T3556" s="1"/>
      <c r="U3556" s="1"/>
      <c r="V3556" s="5"/>
      <c r="W3556" s="5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37" t="e">
        <f>BQ3556+BP3556+BO3556+BN3556+BM3556+#REF!+#REF!+BG3556+BF3556+#REF!+BC3556+#REF!+#REF!+AY3556+#REF!+#REF!+#REF!+#REF!+AS3556+#REF!+#REF!+#REF!+#REF!+AM3556+AK3556+#REF!+#REF!+#REF!+AF3556+AD3556+AC3556+AB3556+BL3556+AA3556+Z3556+Y3556+X3556+U3556+T3556+S3556+R3556+Q3556+P3556+O3556+N3556+M3556+L3556+K3556+J3556+I3556+H3556</f>
        <v>#REF!</v>
      </c>
    </row>
    <row r="3557" spans="1:70" hidden="1">
      <c r="A3557" s="6" t="s">
        <v>7078</v>
      </c>
      <c r="B3557" s="6" t="s">
        <v>8086</v>
      </c>
      <c r="C3557" s="6" t="s">
        <v>151</v>
      </c>
      <c r="D3557" s="6"/>
      <c r="E3557" s="6" t="s">
        <v>8206</v>
      </c>
      <c r="F3557" s="6" t="s">
        <v>8214</v>
      </c>
      <c r="G3557" s="6"/>
      <c r="H3557" s="1"/>
      <c r="I3557" s="5"/>
      <c r="J3557" s="5"/>
      <c r="K3557" s="1"/>
      <c r="L3557" s="5"/>
      <c r="M3557" s="5"/>
      <c r="N3557" s="26"/>
      <c r="O3557" s="1"/>
      <c r="P3557" s="1"/>
      <c r="Q3557" s="1"/>
      <c r="R3557" s="1"/>
      <c r="S3557" s="1"/>
      <c r="T3557" s="1"/>
      <c r="U3557" s="1"/>
      <c r="V3557" s="5"/>
      <c r="W3557" s="5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37" t="e">
        <f>BQ3557+BP3557+BO3557+BN3557+BM3557+#REF!+#REF!+BG3557+BF3557+#REF!+BC3557+#REF!+#REF!+AY3557+#REF!+#REF!+#REF!+#REF!+AS3557+#REF!+#REF!+#REF!+#REF!+AM3557+AK3557+#REF!+#REF!+#REF!+AF3557+AD3557+AC3557+AB3557+BL3557+AA3557+Z3557+Y3557+X3557+U3557+T3557+S3557+R3557+Q3557+P3557+O3557+N3557+M3557+L3557+K3557+J3557+I3557+H3557</f>
        <v>#REF!</v>
      </c>
    </row>
    <row r="3558" spans="1:70" hidden="1">
      <c r="A3558" s="6" t="s">
        <v>5770</v>
      </c>
      <c r="B3558" s="6" t="s">
        <v>5771</v>
      </c>
      <c r="C3558" s="6" t="s">
        <v>151</v>
      </c>
      <c r="D3558" s="6"/>
      <c r="E3558" s="6" t="s">
        <v>152</v>
      </c>
      <c r="F3558" s="6" t="s">
        <v>8214</v>
      </c>
      <c r="G3558" s="6"/>
      <c r="H3558" s="1"/>
      <c r="I3558" s="5"/>
      <c r="J3558" s="5"/>
      <c r="K3558" s="1"/>
      <c r="L3558" s="5"/>
      <c r="M3558" s="5"/>
      <c r="N3558" s="26"/>
      <c r="O3558" s="1"/>
      <c r="P3558" s="1"/>
      <c r="Q3558" s="1"/>
      <c r="R3558" s="1"/>
      <c r="S3558" s="1"/>
      <c r="T3558" s="1"/>
      <c r="U3558" s="1"/>
      <c r="V3558" s="5"/>
      <c r="W3558" s="5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37" t="e">
        <f>BQ3558+BP3558+BO3558+BN3558+BM3558+#REF!+#REF!+BG3558+BF3558+#REF!+BC3558+#REF!+#REF!+AY3558+#REF!+#REF!+#REF!+#REF!+AS3558+#REF!+#REF!+#REF!+#REF!+AM3558+AK3558+#REF!+#REF!+#REF!+AF3558+AD3558+AC3558+AB3558+BL3558+AA3558+Z3558+Y3558+X3558+U3558+T3558+S3558+R3558+Q3558+P3558+O3558+N3558+M3558+L3558+K3558+J3558+I3558+H3558</f>
        <v>#REF!</v>
      </c>
    </row>
    <row r="3559" spans="1:70" hidden="1">
      <c r="A3559" s="6" t="s">
        <v>7079</v>
      </c>
      <c r="B3559" s="6" t="s">
        <v>7080</v>
      </c>
      <c r="C3559" s="6" t="s">
        <v>151</v>
      </c>
      <c r="D3559" s="6"/>
      <c r="E3559" s="6" t="s">
        <v>8186</v>
      </c>
      <c r="F3559" s="6" t="s">
        <v>8214</v>
      </c>
      <c r="G3559" s="6"/>
      <c r="H3559" s="1"/>
      <c r="I3559" s="5"/>
      <c r="J3559" s="5"/>
      <c r="K3559" s="1"/>
      <c r="L3559" s="5"/>
      <c r="M3559" s="5"/>
      <c r="N3559" s="26"/>
      <c r="O3559" s="1"/>
      <c r="P3559" s="1"/>
      <c r="Q3559" s="1"/>
      <c r="R3559" s="1"/>
      <c r="S3559" s="1"/>
      <c r="T3559" s="1"/>
      <c r="U3559" s="1"/>
      <c r="V3559" s="5"/>
      <c r="W3559" s="5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37" t="e">
        <f>BQ3559+BP3559+BO3559+BN3559+BM3559+#REF!+#REF!+BG3559+BF3559+#REF!+BC3559+#REF!+#REF!+AY3559+#REF!+#REF!+#REF!+#REF!+AS3559+#REF!+#REF!+#REF!+#REF!+AM3559+AK3559+#REF!+#REF!+#REF!+AF3559+AD3559+AC3559+AB3559+BL3559+AA3559+Z3559+Y3559+X3559+U3559+T3559+S3559+R3559+Q3559+P3559+O3559+N3559+M3559+L3559+K3559+J3559+I3559+H3559</f>
        <v>#REF!</v>
      </c>
    </row>
    <row r="3560" spans="1:70" hidden="1">
      <c r="A3560" s="6" t="s">
        <v>5772</v>
      </c>
      <c r="B3560" s="6" t="s">
        <v>5773</v>
      </c>
      <c r="C3560" s="6" t="s">
        <v>151</v>
      </c>
      <c r="D3560" s="6"/>
      <c r="E3560" s="6" t="s">
        <v>152</v>
      </c>
      <c r="F3560" s="6" t="s">
        <v>8214</v>
      </c>
      <c r="G3560" s="6"/>
      <c r="H3560" s="1"/>
      <c r="I3560" s="5"/>
      <c r="J3560" s="5"/>
      <c r="K3560" s="1"/>
      <c r="L3560" s="5"/>
      <c r="M3560" s="5"/>
      <c r="N3560" s="26"/>
      <c r="O3560" s="1"/>
      <c r="P3560" s="1"/>
      <c r="Q3560" s="1"/>
      <c r="R3560" s="1"/>
      <c r="S3560" s="1"/>
      <c r="T3560" s="1"/>
      <c r="U3560" s="1"/>
      <c r="V3560" s="5"/>
      <c r="W3560" s="5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37" t="e">
        <f>BQ3560+BP3560+BO3560+BN3560+BM3560+#REF!+#REF!+BG3560+BF3560+#REF!+BC3560+#REF!+#REF!+AY3560+#REF!+#REF!+#REF!+#REF!+AS3560+#REF!+#REF!+#REF!+#REF!+AM3560+AK3560+#REF!+#REF!+#REF!+AF3560+AD3560+AC3560+AB3560+BL3560+AA3560+Z3560+Y3560+X3560+U3560+T3560+S3560+R3560+Q3560+P3560+O3560+N3560+M3560+L3560+K3560+J3560+I3560+H3560</f>
        <v>#REF!</v>
      </c>
    </row>
    <row r="3561" spans="1:70" hidden="1">
      <c r="A3561" s="6" t="s">
        <v>7081</v>
      </c>
      <c r="B3561" s="6" t="s">
        <v>7082</v>
      </c>
      <c r="C3561" s="6" t="s">
        <v>151</v>
      </c>
      <c r="D3561" s="6"/>
      <c r="E3561" s="6" t="s">
        <v>8186</v>
      </c>
      <c r="F3561" s="6" t="s">
        <v>8214</v>
      </c>
      <c r="G3561" s="6"/>
      <c r="H3561" s="1"/>
      <c r="I3561" s="5"/>
      <c r="J3561" s="5"/>
      <c r="K3561" s="1"/>
      <c r="L3561" s="5"/>
      <c r="M3561" s="5"/>
      <c r="N3561" s="26"/>
      <c r="O3561" s="1"/>
      <c r="P3561" s="1"/>
      <c r="Q3561" s="1"/>
      <c r="R3561" s="1"/>
      <c r="S3561" s="1"/>
      <c r="T3561" s="1"/>
      <c r="U3561" s="1"/>
      <c r="V3561" s="5"/>
      <c r="W3561" s="5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37" t="e">
        <f>BQ3561+BP3561+BO3561+BN3561+BM3561+#REF!+#REF!+BG3561+BF3561+#REF!+BC3561+#REF!+#REF!+AY3561+#REF!+#REF!+#REF!+#REF!+AS3561+#REF!+#REF!+#REF!+#REF!+AM3561+AK3561+#REF!+#REF!+#REF!+AF3561+AD3561+AC3561+AB3561+BL3561+AA3561+Z3561+Y3561+X3561+U3561+T3561+S3561+R3561+Q3561+P3561+O3561+N3561+M3561+L3561+K3561+J3561+I3561+H3561</f>
        <v>#REF!</v>
      </c>
    </row>
    <row r="3562" spans="1:70" hidden="1">
      <c r="A3562" s="6" t="s">
        <v>5499</v>
      </c>
      <c r="B3562" s="6" t="s">
        <v>5500</v>
      </c>
      <c r="C3562" s="6" t="s">
        <v>7</v>
      </c>
      <c r="D3562" s="6" t="s">
        <v>18</v>
      </c>
      <c r="E3562" s="6" t="s">
        <v>13</v>
      </c>
      <c r="F3562" s="6" t="s">
        <v>8214</v>
      </c>
      <c r="G3562" s="6"/>
      <c r="H3562" s="1"/>
      <c r="I3562" s="5"/>
      <c r="J3562" s="5"/>
      <c r="K3562" s="1"/>
      <c r="L3562" s="5"/>
      <c r="M3562" s="5"/>
      <c r="N3562" s="26"/>
      <c r="O3562" s="1"/>
      <c r="P3562" s="1"/>
      <c r="Q3562" s="1"/>
      <c r="R3562" s="1"/>
      <c r="S3562" s="1"/>
      <c r="T3562" s="1"/>
      <c r="U3562" s="1"/>
      <c r="V3562" s="5"/>
      <c r="W3562" s="5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37" t="e">
        <f>BQ3562+BP3562+BO3562+BN3562+BM3562+#REF!+#REF!+BG3562+BF3562+#REF!+BC3562+#REF!+#REF!+AY3562+#REF!+#REF!+#REF!+#REF!+AS3562+#REF!+#REF!+#REF!+#REF!+AM3562+AK3562+#REF!+#REF!+#REF!+AF3562+AD3562+AC3562+AB3562+BL3562+AA3562+Z3562+Y3562+X3562+U3562+T3562+S3562+R3562+Q3562+P3562+O3562+N3562+M3562+L3562+K3562+J3562+I3562+H3562</f>
        <v>#REF!</v>
      </c>
    </row>
    <row r="3563" spans="1:70" hidden="1">
      <c r="A3563" s="6" t="s">
        <v>7243</v>
      </c>
      <c r="B3563" s="6" t="s">
        <v>7446</v>
      </c>
      <c r="C3563" s="6" t="s">
        <v>7</v>
      </c>
      <c r="D3563" s="6" t="s">
        <v>8180</v>
      </c>
      <c r="E3563" s="6" t="s">
        <v>8193</v>
      </c>
      <c r="F3563" s="6" t="s">
        <v>8214</v>
      </c>
      <c r="G3563" s="6"/>
      <c r="H3563" s="1"/>
      <c r="I3563" s="5"/>
      <c r="J3563" s="5"/>
      <c r="K3563" s="1"/>
      <c r="L3563" s="5"/>
      <c r="M3563" s="5"/>
      <c r="N3563" s="26"/>
      <c r="O3563" s="1"/>
      <c r="P3563" s="1"/>
      <c r="Q3563" s="1"/>
      <c r="R3563" s="1"/>
      <c r="S3563" s="1"/>
      <c r="T3563" s="1"/>
      <c r="U3563" s="1"/>
      <c r="V3563" s="5"/>
      <c r="W3563" s="5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37" t="e">
        <f>BQ3563+BP3563+BO3563+BN3563+BM3563+#REF!+#REF!+BG3563+BF3563+#REF!+BC3563+#REF!+#REF!+AY3563+#REF!+#REF!+#REF!+#REF!+AS3563+#REF!+#REF!+#REF!+#REF!+AM3563+AK3563+#REF!+#REF!+#REF!+AF3563+AD3563+AC3563+AB3563+BL3563+AA3563+Z3563+Y3563+X3563+U3563+T3563+S3563+R3563+Q3563+P3563+O3563+N3563+M3563+L3563+K3563+J3563+I3563+H3563</f>
        <v>#REF!</v>
      </c>
    </row>
    <row r="3564" spans="1:70" hidden="1">
      <c r="A3564" s="6" t="s">
        <v>5501</v>
      </c>
      <c r="B3564" s="6" t="s">
        <v>5502</v>
      </c>
      <c r="C3564" s="6" t="s">
        <v>7</v>
      </c>
      <c r="D3564" s="6" t="s">
        <v>8180</v>
      </c>
      <c r="E3564" s="6" t="s">
        <v>8193</v>
      </c>
      <c r="F3564" s="6" t="s">
        <v>8214</v>
      </c>
      <c r="G3564" s="6"/>
      <c r="H3564" s="1"/>
      <c r="I3564" s="5"/>
      <c r="J3564" s="5"/>
      <c r="K3564" s="1"/>
      <c r="L3564" s="5"/>
      <c r="M3564" s="5"/>
      <c r="N3564" s="26"/>
      <c r="O3564" s="1"/>
      <c r="P3564" s="1"/>
      <c r="Q3564" s="1"/>
      <c r="R3564" s="1"/>
      <c r="S3564" s="1"/>
      <c r="T3564" s="1"/>
      <c r="U3564" s="1"/>
      <c r="V3564" s="5"/>
      <c r="W3564" s="5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37" t="e">
        <f>BQ3564+BP3564+BO3564+BN3564+BM3564+#REF!+#REF!+BG3564+BF3564+#REF!+BC3564+#REF!+#REF!+AY3564+#REF!+#REF!+#REF!+#REF!+AS3564+#REF!+#REF!+#REF!+#REF!+AM3564+AK3564+#REF!+#REF!+#REF!+AF3564+AD3564+AC3564+AB3564+BL3564+AA3564+Z3564+Y3564+X3564+U3564+T3564+S3564+R3564+Q3564+P3564+O3564+N3564+M3564+L3564+K3564+J3564+I3564+H3564</f>
        <v>#REF!</v>
      </c>
    </row>
    <row r="3565" spans="1:70" hidden="1">
      <c r="A3565" s="6" t="s">
        <v>5774</v>
      </c>
      <c r="B3565" s="6" t="s">
        <v>5775</v>
      </c>
      <c r="C3565" s="6" t="s">
        <v>151</v>
      </c>
      <c r="D3565" s="6"/>
      <c r="E3565" s="6" t="s">
        <v>152</v>
      </c>
      <c r="F3565" s="6" t="s">
        <v>8214</v>
      </c>
      <c r="G3565" s="6"/>
      <c r="H3565" s="1"/>
      <c r="I3565" s="5"/>
      <c r="J3565" s="5"/>
      <c r="K3565" s="1"/>
      <c r="L3565" s="5"/>
      <c r="M3565" s="5"/>
      <c r="N3565" s="26"/>
      <c r="O3565" s="1"/>
      <c r="P3565" s="1"/>
      <c r="Q3565" s="1"/>
      <c r="R3565" s="1"/>
      <c r="S3565" s="1"/>
      <c r="T3565" s="1"/>
      <c r="U3565" s="1"/>
      <c r="V3565" s="5"/>
      <c r="W3565" s="5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37" t="e">
        <f>BQ3565+BP3565+BO3565+BN3565+BM3565+#REF!+#REF!+BG3565+BF3565+#REF!+BC3565+#REF!+#REF!+AY3565+#REF!+#REF!+#REF!+#REF!+AS3565+#REF!+#REF!+#REF!+#REF!+AM3565+AK3565+#REF!+#REF!+#REF!+AF3565+AD3565+AC3565+AB3565+BL3565+AA3565+Z3565+Y3565+X3565+U3565+T3565+S3565+R3565+Q3565+P3565+O3565+N3565+M3565+L3565+K3565+J3565+I3565+H3565</f>
        <v>#REF!</v>
      </c>
    </row>
    <row r="3566" spans="1:70" hidden="1">
      <c r="A3566" s="6" t="s">
        <v>7083</v>
      </c>
      <c r="B3566" s="6" t="s">
        <v>8087</v>
      </c>
      <c r="C3566" s="6" t="s">
        <v>151</v>
      </c>
      <c r="D3566" s="6"/>
      <c r="E3566" s="6" t="s">
        <v>8186</v>
      </c>
      <c r="F3566" s="6" t="s">
        <v>8214</v>
      </c>
      <c r="G3566" s="6"/>
      <c r="H3566" s="1"/>
      <c r="I3566" s="5"/>
      <c r="J3566" s="5"/>
      <c r="K3566" s="1"/>
      <c r="L3566" s="5"/>
      <c r="M3566" s="5"/>
      <c r="N3566" s="26"/>
      <c r="O3566" s="1"/>
      <c r="P3566" s="1"/>
      <c r="Q3566" s="1"/>
      <c r="R3566" s="1"/>
      <c r="S3566" s="1"/>
      <c r="T3566" s="1"/>
      <c r="U3566" s="1"/>
      <c r="V3566" s="5"/>
      <c r="W3566" s="5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37" t="e">
        <f>BQ3566+BP3566+BO3566+BN3566+BM3566+#REF!+#REF!+BG3566+BF3566+#REF!+BC3566+#REF!+#REF!+AY3566+#REF!+#REF!+#REF!+#REF!+AS3566+#REF!+#REF!+#REF!+#REF!+AM3566+AK3566+#REF!+#REF!+#REF!+AF3566+AD3566+AC3566+AB3566+BL3566+AA3566+Z3566+Y3566+X3566+U3566+T3566+S3566+R3566+Q3566+P3566+O3566+N3566+M3566+L3566+K3566+J3566+I3566+H3566</f>
        <v>#REF!</v>
      </c>
    </row>
    <row r="3567" spans="1:70" hidden="1">
      <c r="A3567" s="6" t="s">
        <v>5503</v>
      </c>
      <c r="B3567" s="6" t="s">
        <v>5504</v>
      </c>
      <c r="C3567" s="6" t="s">
        <v>7</v>
      </c>
      <c r="D3567" s="6" t="s">
        <v>8180</v>
      </c>
      <c r="E3567" s="6" t="s">
        <v>21</v>
      </c>
      <c r="F3567" s="6" t="s">
        <v>8214</v>
      </c>
      <c r="G3567" s="6"/>
      <c r="H3567" s="1"/>
      <c r="I3567" s="5"/>
      <c r="J3567" s="5"/>
      <c r="K3567" s="1"/>
      <c r="L3567" s="5"/>
      <c r="M3567" s="5"/>
      <c r="N3567" s="26"/>
      <c r="O3567" s="1"/>
      <c r="P3567" s="1"/>
      <c r="Q3567" s="1"/>
      <c r="R3567" s="1"/>
      <c r="S3567" s="1"/>
      <c r="T3567" s="1"/>
      <c r="U3567" s="1"/>
      <c r="V3567" s="5"/>
      <c r="W3567" s="5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37" t="e">
        <f>BQ3567+BP3567+BO3567+BN3567+BM3567+#REF!+#REF!+BG3567+BF3567+#REF!+BC3567+#REF!+#REF!+AY3567+#REF!+#REF!+#REF!+#REF!+AS3567+#REF!+#REF!+#REF!+#REF!+AM3567+AK3567+#REF!+#REF!+#REF!+AF3567+AD3567+AC3567+AB3567+BL3567+AA3567+Z3567+Y3567+X3567+U3567+T3567+S3567+R3567+Q3567+P3567+O3567+N3567+M3567+L3567+K3567+J3567+I3567+H3567</f>
        <v>#REF!</v>
      </c>
    </row>
    <row r="3568" spans="1:70">
      <c r="A3568" s="7" t="s">
        <v>5505</v>
      </c>
      <c r="B3568" s="7" t="s">
        <v>5506</v>
      </c>
      <c r="C3568" s="7" t="s">
        <v>7</v>
      </c>
      <c r="D3568" s="7" t="s">
        <v>8180</v>
      </c>
      <c r="E3568" s="7" t="s">
        <v>13</v>
      </c>
      <c r="F3568" s="7" t="s">
        <v>8214</v>
      </c>
      <c r="G3568" s="25"/>
      <c r="H3568" s="1"/>
      <c r="I3568" s="5"/>
      <c r="J3568" s="5"/>
      <c r="K3568" s="1"/>
      <c r="L3568" s="5"/>
      <c r="M3568" s="5"/>
      <c r="N3568" s="26"/>
      <c r="O3568" s="1"/>
      <c r="P3568" s="1"/>
      <c r="Q3568" s="1"/>
      <c r="R3568" s="1"/>
      <c r="S3568" s="1"/>
      <c r="T3568" s="1"/>
      <c r="U3568" s="1"/>
      <c r="V3568" s="1"/>
      <c r="W3568" s="1">
        <f>1000*64.5734118976511</f>
        <v>64573.411897651102</v>
      </c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37">
        <f>BQ3568+BP3568+BO3568+BN3568+BM3568+BG3568+BF3568+BC3568+AY3568+AS3568+AM3568+AL3568+AK3568+AF3568+AE3568+AD3568+AC3568+AB3568+BK3568+BL3568+AA3568+Z3568+Y3568+X3568+V3568+U3568+T3568+S3568+R3568+Q3568+P3568+O3568+N3568+M3568+L3568+K3568+J3568+I3568+H3568+G3568+AX3568+W3568</f>
        <v>64573.411897651102</v>
      </c>
    </row>
    <row r="3569" spans="1:70" hidden="1">
      <c r="A3569" s="7" t="s">
        <v>5776</v>
      </c>
      <c r="B3569" s="7" t="s">
        <v>5777</v>
      </c>
      <c r="C3569" s="7" t="s">
        <v>151</v>
      </c>
      <c r="D3569" s="7"/>
      <c r="E3569" s="7" t="s">
        <v>152</v>
      </c>
      <c r="F3569" s="7" t="s">
        <v>8214</v>
      </c>
      <c r="G3569" s="25"/>
      <c r="H3569" s="1"/>
      <c r="I3569" s="5"/>
      <c r="J3569" s="5"/>
      <c r="K3569" s="1"/>
      <c r="L3569" s="5"/>
      <c r="M3569" s="5"/>
      <c r="N3569" s="26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37">
        <f t="shared" ref="BR3568:BR3569" si="54">BQ3569+BP3569+BO3569+BN3569+BM3569+BG3569+BF3569+BC3569+AY3569+AS3569+AM3569+AL3569+AK3569+AF3569+AE3569+AD3569+AC3569+AB3569+++BK3569+BL3569+AA3569+Z3569+Y3569+X3569+V3569+U3569+T3569+S3569+R3569+Q3569+P3569+O3569+N3569+M3569+L3569+K3569+J3569+I3569+H3569+G3569</f>
        <v>0</v>
      </c>
    </row>
    <row r="3570" spans="1:70" hidden="1">
      <c r="A3570" s="6" t="s">
        <v>7084</v>
      </c>
      <c r="B3570" s="6" t="s">
        <v>8088</v>
      </c>
      <c r="C3570" s="6" t="s">
        <v>151</v>
      </c>
      <c r="D3570" s="6"/>
      <c r="E3570" s="6" t="s">
        <v>8186</v>
      </c>
      <c r="F3570" s="6" t="s">
        <v>8214</v>
      </c>
      <c r="G3570" s="6"/>
      <c r="H3570" s="1"/>
      <c r="I3570" s="5"/>
      <c r="J3570" s="5"/>
      <c r="K3570" s="1"/>
      <c r="L3570" s="5"/>
      <c r="M3570" s="5"/>
      <c r="N3570" s="26"/>
      <c r="O3570" s="1"/>
      <c r="P3570" s="1"/>
      <c r="Q3570" s="1"/>
      <c r="R3570" s="1"/>
      <c r="S3570" s="1"/>
      <c r="T3570" s="1"/>
      <c r="U3570" s="1"/>
      <c r="V3570" s="5"/>
      <c r="W3570" s="5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37" t="e">
        <f>BQ3570+BP3570+BO3570+BN3570+BM3570+#REF!+#REF!+BG3570+BF3570+#REF!+BC3570+#REF!+#REF!+AY3570+#REF!+#REF!+#REF!+#REF!+AS3570+#REF!+#REF!+#REF!+#REF!+AM3570+AK3570+#REF!+#REF!+#REF!+AF3570+AD3570+AC3570+AB3570+BL3570+AA3570+Z3570+Y3570+X3570+U3570+T3570+S3570+R3570+Q3570+P3570+O3570+N3570+M3570+L3570+K3570+J3570+I3570+H3570</f>
        <v>#REF!</v>
      </c>
    </row>
    <row r="3571" spans="1:70" hidden="1">
      <c r="A3571" s="6" t="s">
        <v>7085</v>
      </c>
      <c r="B3571" s="6" t="s">
        <v>8089</v>
      </c>
      <c r="C3571" s="6" t="s">
        <v>151</v>
      </c>
      <c r="D3571" s="6"/>
      <c r="E3571" s="6" t="s">
        <v>8186</v>
      </c>
      <c r="F3571" s="6" t="s">
        <v>8214</v>
      </c>
      <c r="G3571" s="6"/>
      <c r="H3571" s="1"/>
      <c r="I3571" s="5"/>
      <c r="J3571" s="5"/>
      <c r="K3571" s="1"/>
      <c r="L3571" s="5"/>
      <c r="M3571" s="5"/>
      <c r="N3571" s="26"/>
      <c r="O3571" s="1"/>
      <c r="P3571" s="1"/>
      <c r="Q3571" s="1"/>
      <c r="R3571" s="1"/>
      <c r="S3571" s="1"/>
      <c r="T3571" s="1"/>
      <c r="U3571" s="1"/>
      <c r="V3571" s="5"/>
      <c r="W3571" s="5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37" t="e">
        <f>BQ3571+BP3571+BO3571+BN3571+BM3571+#REF!+#REF!+BG3571+BF3571+#REF!+BC3571+#REF!+#REF!+AY3571+#REF!+#REF!+#REF!+#REF!+AS3571+#REF!+#REF!+#REF!+#REF!+AM3571+AK3571+#REF!+#REF!+#REF!+AF3571+AD3571+AC3571+AB3571+BL3571+AA3571+Z3571+Y3571+X3571+U3571+T3571+S3571+R3571+Q3571+P3571+O3571+N3571+M3571+L3571+K3571+J3571+I3571+H3571</f>
        <v>#REF!</v>
      </c>
    </row>
    <row r="3572" spans="1:70" hidden="1">
      <c r="A3572" s="6" t="s">
        <v>7086</v>
      </c>
      <c r="B3572" s="6" t="s">
        <v>8090</v>
      </c>
      <c r="C3572" s="6" t="s">
        <v>151</v>
      </c>
      <c r="D3572" s="6"/>
      <c r="E3572" s="6" t="s">
        <v>8192</v>
      </c>
      <c r="F3572" s="6" t="s">
        <v>8214</v>
      </c>
      <c r="G3572" s="6"/>
      <c r="H3572" s="1"/>
      <c r="I3572" s="5"/>
      <c r="J3572" s="5"/>
      <c r="K3572" s="1"/>
      <c r="L3572" s="5"/>
      <c r="M3572" s="5"/>
      <c r="N3572" s="26"/>
      <c r="O3572" s="1"/>
      <c r="P3572" s="1"/>
      <c r="Q3572" s="1"/>
      <c r="R3572" s="1"/>
      <c r="S3572" s="1"/>
      <c r="T3572" s="1"/>
      <c r="U3572" s="1"/>
      <c r="V3572" s="5"/>
      <c r="W3572" s="5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37" t="e">
        <f>BQ3572+BP3572+BO3572+BN3572+BM3572+#REF!+#REF!+BG3572+BF3572+#REF!+BC3572+#REF!+#REF!+AY3572+#REF!+#REF!+#REF!+#REF!+AS3572+#REF!+#REF!+#REF!+#REF!+AM3572+AK3572+#REF!+#REF!+#REF!+AF3572+AD3572+AC3572+AB3572+BL3572+AA3572+Z3572+Y3572+X3572+U3572+T3572+S3572+R3572+Q3572+P3572+O3572+N3572+M3572+L3572+K3572+J3572+I3572+H3572</f>
        <v>#REF!</v>
      </c>
    </row>
    <row r="3573" spans="1:70" hidden="1">
      <c r="A3573" s="6" t="s">
        <v>7087</v>
      </c>
      <c r="B3573" s="6" t="s">
        <v>7088</v>
      </c>
      <c r="C3573" s="6" t="s">
        <v>151</v>
      </c>
      <c r="D3573" s="6"/>
      <c r="E3573" s="6" t="s">
        <v>8186</v>
      </c>
      <c r="F3573" s="6" t="s">
        <v>8214</v>
      </c>
      <c r="G3573" s="6"/>
      <c r="H3573" s="1"/>
      <c r="I3573" s="5"/>
      <c r="J3573" s="5"/>
      <c r="K3573" s="1"/>
      <c r="L3573" s="5"/>
      <c r="M3573" s="5"/>
      <c r="N3573" s="26"/>
      <c r="O3573" s="1"/>
      <c r="P3573" s="1"/>
      <c r="Q3573" s="1"/>
      <c r="R3573" s="1"/>
      <c r="S3573" s="1"/>
      <c r="T3573" s="1"/>
      <c r="U3573" s="1"/>
      <c r="V3573" s="5"/>
      <c r="W3573" s="5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37" t="e">
        <f>BQ3573+BP3573+BO3573+BN3573+BM3573+#REF!+#REF!+BG3573+BF3573+#REF!+BC3573+#REF!+#REF!+AY3573+#REF!+#REF!+#REF!+#REF!+AS3573+#REF!+#REF!+#REF!+#REF!+AM3573+AK3573+#REF!+#REF!+#REF!+AF3573+AD3573+AC3573+AB3573+BL3573+AA3573+Z3573+Y3573+X3573+U3573+T3573+S3573+R3573+Q3573+P3573+O3573+N3573+M3573+L3573+K3573+J3573+I3573+H3573</f>
        <v>#REF!</v>
      </c>
    </row>
    <row r="3574" spans="1:70" s="27" customFormat="1">
      <c r="A3574" s="7" t="s">
        <v>5507</v>
      </c>
      <c r="B3574" s="7" t="s">
        <v>5508</v>
      </c>
      <c r="C3574" s="7" t="s">
        <v>7</v>
      </c>
      <c r="D3574" s="7" t="s">
        <v>8180</v>
      </c>
      <c r="E3574" s="7" t="s">
        <v>28</v>
      </c>
      <c r="F3574" s="7" t="s">
        <v>8214</v>
      </c>
      <c r="G3574" s="25"/>
      <c r="H3574" s="25"/>
      <c r="I3574" s="25"/>
      <c r="J3574" s="25"/>
      <c r="K3574" s="25"/>
      <c r="L3574" s="25"/>
      <c r="M3574" s="17"/>
      <c r="N3574" s="26"/>
      <c r="O3574" s="25"/>
      <c r="P3574" s="25">
        <f>1000*368.32930100001</f>
        <v>368329.30100000999</v>
      </c>
      <c r="Q3574" s="25"/>
      <c r="R3574" s="25"/>
      <c r="S3574" s="25"/>
      <c r="T3574" s="25"/>
      <c r="U3574" s="25">
        <v>174600</v>
      </c>
      <c r="V3574" s="25"/>
      <c r="W3574" s="10">
        <f>1000*644.11978367907</f>
        <v>644119.78367906995</v>
      </c>
      <c r="X3574" s="25"/>
      <c r="Y3574" s="25"/>
      <c r="Z3574" s="25"/>
      <c r="AA3574" s="25"/>
      <c r="AB3574" s="25"/>
      <c r="AC3574" s="25"/>
      <c r="AD3574" s="25"/>
      <c r="AE3574" s="25"/>
      <c r="AF3574" s="25">
        <v>250000</v>
      </c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  <c r="AT3574" s="25"/>
      <c r="AU3574" s="25"/>
      <c r="AV3574" s="25"/>
      <c r="AW3574" s="25"/>
      <c r="AX3574" s="25"/>
      <c r="AY3574" s="25">
        <f>1000*129.159</f>
        <v>129158.99999999999</v>
      </c>
      <c r="AZ3574" s="25"/>
      <c r="BA3574" s="25"/>
      <c r="BB3574" s="25"/>
      <c r="BC3574" s="25">
        <f>1000*13.489</f>
        <v>13489</v>
      </c>
      <c r="BD3574" s="25"/>
      <c r="BE3574" s="25"/>
      <c r="BF3574" s="25"/>
      <c r="BG3574" s="25"/>
      <c r="BH3574" s="25"/>
      <c r="BI3574" s="25"/>
      <c r="BJ3574" s="25"/>
      <c r="BK3574" s="25"/>
      <c r="BL3574" s="25"/>
      <c r="BM3574" s="25"/>
      <c r="BN3574" s="25"/>
      <c r="BO3574" s="25"/>
      <c r="BP3574" s="25"/>
      <c r="BQ3574" s="25"/>
      <c r="BR3574" s="37">
        <f>BQ3574+BP3574+BO3574+BN3574+BM3574+BG3574+BF3574+BC3574+AY3574+AS3574+AM3574+AL3574+AK3574+AF3574+AE3574+AD3574+AC3574+AB3574+BK3574+BL3574+AA3574+Z3574+Y3574+X3574+V3574+U3574+T3574+S3574+R3574+Q3574+P3574+O3574+N3574+M3574+L3574+K3574+J3574+I3574+H3574+G3574+AX3574+W3574</f>
        <v>1579697.0846790799</v>
      </c>
    </row>
    <row r="3575" spans="1:70" hidden="1">
      <c r="A3575" s="6" t="s">
        <v>7089</v>
      </c>
      <c r="B3575" s="6" t="s">
        <v>8091</v>
      </c>
      <c r="C3575" s="6" t="s">
        <v>151</v>
      </c>
      <c r="D3575" s="6"/>
      <c r="E3575" s="6" t="s">
        <v>8192</v>
      </c>
      <c r="F3575" s="6" t="s">
        <v>8214</v>
      </c>
      <c r="G3575" s="6"/>
      <c r="H3575" s="1"/>
      <c r="I3575" s="5"/>
      <c r="J3575" s="5"/>
      <c r="K3575" s="1"/>
      <c r="L3575" s="5"/>
      <c r="M3575" s="5"/>
      <c r="N3575" s="26"/>
      <c r="O3575" s="1"/>
      <c r="P3575" s="1"/>
      <c r="Q3575" s="1"/>
      <c r="R3575" s="1"/>
      <c r="S3575" s="1"/>
      <c r="T3575" s="1"/>
      <c r="U3575" s="1"/>
      <c r="V3575" s="5"/>
      <c r="W3575" s="5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37" t="e">
        <f>BQ3575+BP3575+BO3575+BN3575+BM3575+#REF!+#REF!+BG3575+BF3575+#REF!+BC3575+#REF!+#REF!+AY3575+#REF!+#REF!+#REF!+#REF!+AS3575+#REF!+#REF!+#REF!+#REF!+AM3575+AK3575+#REF!+#REF!+#REF!+AF3575+AD3575+AC3575+AB3575+BL3575+AA3575+Z3575+Y3575+X3575+U3575+T3575+S3575+R3575+Q3575+P3575+O3575+N3575+M3575+L3575+K3575+J3575+I3575+H3575</f>
        <v>#REF!</v>
      </c>
    </row>
    <row r="3576" spans="1:70" hidden="1">
      <c r="A3576" s="6" t="s">
        <v>7090</v>
      </c>
      <c r="B3576" s="6" t="s">
        <v>8092</v>
      </c>
      <c r="C3576" s="6" t="s">
        <v>151</v>
      </c>
      <c r="D3576" s="6"/>
      <c r="E3576" s="6" t="s">
        <v>8186</v>
      </c>
      <c r="F3576" s="6" t="s">
        <v>8214</v>
      </c>
      <c r="G3576" s="6"/>
      <c r="H3576" s="1"/>
      <c r="I3576" s="5"/>
      <c r="J3576" s="5"/>
      <c r="K3576" s="1"/>
      <c r="L3576" s="5"/>
      <c r="M3576" s="5"/>
      <c r="N3576" s="26"/>
      <c r="O3576" s="1"/>
      <c r="P3576" s="1"/>
      <c r="Q3576" s="1"/>
      <c r="R3576" s="1"/>
      <c r="S3576" s="1"/>
      <c r="T3576" s="1"/>
      <c r="U3576" s="1"/>
      <c r="V3576" s="5"/>
      <c r="W3576" s="5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37" t="e">
        <f>BQ3576+BP3576+BO3576+BN3576+BM3576+#REF!+#REF!+BG3576+BF3576+#REF!+BC3576+#REF!+#REF!+AY3576+#REF!+#REF!+#REF!+#REF!+AS3576+#REF!+#REF!+#REF!+#REF!+AM3576+AK3576+#REF!+#REF!+#REF!+AF3576+AD3576+AC3576+AB3576+BL3576+AA3576+Z3576+Y3576+X3576+U3576+T3576+S3576+R3576+Q3576+P3576+O3576+N3576+M3576+L3576+K3576+J3576+I3576+H3576</f>
        <v>#REF!</v>
      </c>
    </row>
    <row r="3577" spans="1:70" hidden="1">
      <c r="A3577" s="6" t="s">
        <v>5778</v>
      </c>
      <c r="B3577" s="6" t="s">
        <v>5779</v>
      </c>
      <c r="C3577" s="6" t="s">
        <v>151</v>
      </c>
      <c r="D3577" s="6"/>
      <c r="E3577" s="6" t="s">
        <v>152</v>
      </c>
      <c r="F3577" s="6" t="s">
        <v>8214</v>
      </c>
      <c r="G3577" s="6"/>
      <c r="H3577" s="1"/>
      <c r="I3577" s="5"/>
      <c r="J3577" s="5"/>
      <c r="K3577" s="1"/>
      <c r="L3577" s="5"/>
      <c r="M3577" s="5"/>
      <c r="N3577" s="26"/>
      <c r="O3577" s="1"/>
      <c r="P3577" s="1"/>
      <c r="Q3577" s="1"/>
      <c r="R3577" s="1"/>
      <c r="S3577" s="1"/>
      <c r="T3577" s="1"/>
      <c r="U3577" s="1"/>
      <c r="V3577" s="5"/>
      <c r="W3577" s="5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37" t="e">
        <f>BQ3577+BP3577+BO3577+BN3577+BM3577+#REF!+#REF!+BG3577+BF3577+#REF!+BC3577+#REF!+#REF!+AY3577+#REF!+#REF!+#REF!+#REF!+AS3577+#REF!+#REF!+#REF!+#REF!+AM3577+AK3577+#REF!+#REF!+#REF!+AF3577+AD3577+AC3577+AB3577+BL3577+AA3577+Z3577+Y3577+X3577+U3577+T3577+S3577+R3577+Q3577+P3577+O3577+N3577+M3577+L3577+K3577+J3577+I3577+H3577</f>
        <v>#REF!</v>
      </c>
    </row>
    <row r="3578" spans="1:70" hidden="1">
      <c r="A3578" s="6" t="s">
        <v>5509</v>
      </c>
      <c r="B3578" s="6" t="s">
        <v>5510</v>
      </c>
      <c r="C3578" s="6" t="s">
        <v>7</v>
      </c>
      <c r="D3578" s="6" t="s">
        <v>8180</v>
      </c>
      <c r="E3578" s="6" t="s">
        <v>13</v>
      </c>
      <c r="F3578" s="6" t="s">
        <v>8214</v>
      </c>
      <c r="G3578" s="6"/>
      <c r="H3578" s="1"/>
      <c r="I3578" s="5"/>
      <c r="J3578" s="5"/>
      <c r="K3578" s="1"/>
      <c r="L3578" s="5"/>
      <c r="M3578" s="5"/>
      <c r="N3578" s="26"/>
      <c r="O3578" s="1"/>
      <c r="P3578" s="1"/>
      <c r="Q3578" s="1"/>
      <c r="R3578" s="1"/>
      <c r="S3578" s="1"/>
      <c r="T3578" s="1"/>
      <c r="U3578" s="1"/>
      <c r="V3578" s="5"/>
      <c r="W3578" s="5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37" t="e">
        <f>BQ3578+BP3578+BO3578+BN3578+BM3578+#REF!+#REF!+BG3578+BF3578+#REF!+BC3578+#REF!+#REF!+AY3578+#REF!+#REF!+#REF!+#REF!+AS3578+#REF!+#REF!+#REF!+#REF!+AM3578+AK3578+#REF!+#REF!+#REF!+AF3578+AD3578+AC3578+AB3578+BL3578+AA3578+Z3578+Y3578+X3578+U3578+T3578+S3578+R3578+Q3578+P3578+O3578+N3578+M3578+L3578+K3578+J3578+I3578+H3578</f>
        <v>#REF!</v>
      </c>
    </row>
    <row r="3579" spans="1:70" hidden="1">
      <c r="A3579" s="6" t="s">
        <v>5511</v>
      </c>
      <c r="B3579" s="6" t="s">
        <v>5512</v>
      </c>
      <c r="C3579" s="6" t="s">
        <v>7</v>
      </c>
      <c r="D3579" s="6" t="s">
        <v>18</v>
      </c>
      <c r="E3579" s="6" t="s">
        <v>21</v>
      </c>
      <c r="F3579" s="6" t="s">
        <v>8214</v>
      </c>
      <c r="G3579" s="6"/>
      <c r="H3579" s="1"/>
      <c r="I3579" s="5"/>
      <c r="J3579" s="5"/>
      <c r="K3579" s="1"/>
      <c r="L3579" s="5"/>
      <c r="M3579" s="5"/>
      <c r="N3579" s="26"/>
      <c r="O3579" s="1"/>
      <c r="P3579" s="1"/>
      <c r="Q3579" s="1"/>
      <c r="R3579" s="1"/>
      <c r="S3579" s="1"/>
      <c r="T3579" s="1"/>
      <c r="U3579" s="1"/>
      <c r="V3579" s="5"/>
      <c r="W3579" s="5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37" t="e">
        <f>BQ3579+BP3579+BO3579+BN3579+BM3579+#REF!+#REF!+BG3579+BF3579+#REF!+BC3579+#REF!+#REF!+AY3579+#REF!+#REF!+#REF!+#REF!+AS3579+#REF!+#REF!+#REF!+#REF!+AM3579+AK3579+#REF!+#REF!+#REF!+AF3579+AD3579+AC3579+AB3579+BL3579+AA3579+Z3579+Y3579+X3579+U3579+T3579+S3579+R3579+Q3579+P3579+O3579+N3579+M3579+L3579+K3579+J3579+I3579+H3579</f>
        <v>#REF!</v>
      </c>
    </row>
    <row r="3580" spans="1:70" hidden="1">
      <c r="A3580" s="6" t="s">
        <v>5513</v>
      </c>
      <c r="B3580" s="6" t="s">
        <v>5514</v>
      </c>
      <c r="C3580" s="6" t="s">
        <v>7</v>
      </c>
      <c r="D3580" s="6" t="s">
        <v>18</v>
      </c>
      <c r="E3580" s="6" t="s">
        <v>13</v>
      </c>
      <c r="F3580" s="6" t="s">
        <v>8214</v>
      </c>
      <c r="G3580" s="6"/>
      <c r="H3580" s="1"/>
      <c r="I3580" s="5"/>
      <c r="J3580" s="5"/>
      <c r="K3580" s="1"/>
      <c r="L3580" s="5"/>
      <c r="M3580" s="5"/>
      <c r="N3580" s="26"/>
      <c r="O3580" s="1"/>
      <c r="P3580" s="1"/>
      <c r="Q3580" s="1"/>
      <c r="R3580" s="1"/>
      <c r="S3580" s="1"/>
      <c r="T3580" s="1"/>
      <c r="U3580" s="1"/>
      <c r="V3580" s="5"/>
      <c r="W3580" s="5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37" t="e">
        <f>BQ3580+BP3580+BO3580+BN3580+BM3580+#REF!+#REF!+BG3580+BF3580+#REF!+BC3580+#REF!+#REF!+AY3580+#REF!+#REF!+#REF!+#REF!+AS3580+#REF!+#REF!+#REF!+#REF!+AM3580+AK3580+#REF!+#REF!+#REF!+AF3580+AD3580+AC3580+AB3580+BL3580+AA3580+Z3580+Y3580+X3580+U3580+T3580+S3580+R3580+Q3580+P3580+O3580+N3580+M3580+L3580+K3580+J3580+I3580+H3580</f>
        <v>#REF!</v>
      </c>
    </row>
    <row r="3581" spans="1:70" hidden="1">
      <c r="A3581" s="6" t="s">
        <v>5515</v>
      </c>
      <c r="B3581" s="6" t="s">
        <v>5516</v>
      </c>
      <c r="C3581" s="6" t="s">
        <v>7</v>
      </c>
      <c r="D3581" s="6" t="s">
        <v>18</v>
      </c>
      <c r="E3581" s="6" t="s">
        <v>13</v>
      </c>
      <c r="F3581" s="6" t="s">
        <v>8214</v>
      </c>
      <c r="G3581" s="6"/>
      <c r="H3581" s="1"/>
      <c r="I3581" s="5"/>
      <c r="J3581" s="5"/>
      <c r="K3581" s="1"/>
      <c r="L3581" s="5"/>
      <c r="M3581" s="5"/>
      <c r="N3581" s="26"/>
      <c r="O3581" s="1"/>
      <c r="P3581" s="1"/>
      <c r="Q3581" s="1"/>
      <c r="R3581" s="1"/>
      <c r="S3581" s="1"/>
      <c r="T3581" s="1"/>
      <c r="U3581" s="1"/>
      <c r="V3581" s="5"/>
      <c r="W3581" s="5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37" t="e">
        <f>BQ3581+BP3581+BO3581+BN3581+BM3581+#REF!+#REF!+BG3581+BF3581+#REF!+BC3581+#REF!+#REF!+AY3581+#REF!+#REF!+#REF!+#REF!+AS3581+#REF!+#REF!+#REF!+#REF!+AM3581+AK3581+#REF!+#REF!+#REF!+AF3581+AD3581+AC3581+AB3581+BL3581+AA3581+Z3581+Y3581+X3581+U3581+T3581+S3581+R3581+Q3581+P3581+O3581+N3581+M3581+L3581+K3581+J3581+I3581+H3581</f>
        <v>#REF!</v>
      </c>
    </row>
    <row r="3582" spans="1:70" hidden="1">
      <c r="A3582" s="6" t="s">
        <v>5517</v>
      </c>
      <c r="B3582" s="6" t="s">
        <v>5518</v>
      </c>
      <c r="C3582" s="6" t="s">
        <v>7</v>
      </c>
      <c r="D3582" s="6" t="s">
        <v>18</v>
      </c>
      <c r="E3582" s="6" t="s">
        <v>13</v>
      </c>
      <c r="F3582" s="6" t="s">
        <v>8214</v>
      </c>
      <c r="G3582" s="6"/>
      <c r="H3582" s="1"/>
      <c r="I3582" s="5"/>
      <c r="J3582" s="5"/>
      <c r="K3582" s="1"/>
      <c r="L3582" s="5"/>
      <c r="M3582" s="5"/>
      <c r="N3582" s="26"/>
      <c r="O3582" s="1"/>
      <c r="P3582" s="1"/>
      <c r="Q3582" s="1"/>
      <c r="R3582" s="1"/>
      <c r="S3582" s="1"/>
      <c r="T3582" s="1"/>
      <c r="U3582" s="1"/>
      <c r="V3582" s="5"/>
      <c r="W3582" s="5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37" t="e">
        <f>BQ3582+BP3582+BO3582+BN3582+BM3582+#REF!+#REF!+BG3582+BF3582+#REF!+BC3582+#REF!+#REF!+AY3582+#REF!+#REF!+#REF!+#REF!+AS3582+#REF!+#REF!+#REF!+#REF!+AM3582+AK3582+#REF!+#REF!+#REF!+AF3582+AD3582+AC3582+AB3582+BL3582+AA3582+Z3582+Y3582+X3582+U3582+T3582+S3582+R3582+Q3582+P3582+O3582+N3582+M3582+L3582+K3582+J3582+I3582+H3582</f>
        <v>#REF!</v>
      </c>
    </row>
    <row r="3583" spans="1:70" hidden="1">
      <c r="A3583" s="6" t="s">
        <v>7091</v>
      </c>
      <c r="B3583" s="6" t="s">
        <v>8093</v>
      </c>
      <c r="C3583" s="6" t="s">
        <v>151</v>
      </c>
      <c r="D3583" s="6"/>
      <c r="E3583" s="6" t="s">
        <v>8186</v>
      </c>
      <c r="F3583" s="6" t="s">
        <v>8214</v>
      </c>
      <c r="G3583" s="6"/>
      <c r="H3583" s="1"/>
      <c r="I3583" s="5"/>
      <c r="J3583" s="5"/>
      <c r="K3583" s="1"/>
      <c r="L3583" s="5"/>
      <c r="M3583" s="5"/>
      <c r="N3583" s="26"/>
      <c r="O3583" s="1"/>
      <c r="P3583" s="1"/>
      <c r="Q3583" s="1"/>
      <c r="R3583" s="1"/>
      <c r="S3583" s="1"/>
      <c r="T3583" s="1"/>
      <c r="U3583" s="1"/>
      <c r="V3583" s="5"/>
      <c r="W3583" s="5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37" t="e">
        <f>BQ3583+BP3583+BO3583+BN3583+BM3583+#REF!+#REF!+BG3583+BF3583+#REF!+BC3583+#REF!+#REF!+AY3583+#REF!+#REF!+#REF!+#REF!+AS3583+#REF!+#REF!+#REF!+#REF!+AM3583+AK3583+#REF!+#REF!+#REF!+AF3583+AD3583+AC3583+AB3583+BL3583+AA3583+Z3583+Y3583+X3583+U3583+T3583+S3583+R3583+Q3583+P3583+O3583+N3583+M3583+L3583+K3583+J3583+I3583+H3583</f>
        <v>#REF!</v>
      </c>
    </row>
    <row r="3584" spans="1:70" hidden="1">
      <c r="A3584" s="6" t="s">
        <v>7092</v>
      </c>
      <c r="B3584" s="6" t="s">
        <v>8094</v>
      </c>
      <c r="C3584" s="6" t="s">
        <v>151</v>
      </c>
      <c r="D3584" s="6"/>
      <c r="E3584" s="6" t="s">
        <v>8192</v>
      </c>
      <c r="F3584" s="6" t="s">
        <v>8214</v>
      </c>
      <c r="G3584" s="6"/>
      <c r="H3584" s="1"/>
      <c r="I3584" s="5"/>
      <c r="J3584" s="5"/>
      <c r="K3584" s="1"/>
      <c r="L3584" s="5"/>
      <c r="M3584" s="5"/>
      <c r="N3584" s="26"/>
      <c r="O3584" s="1"/>
      <c r="P3584" s="1"/>
      <c r="Q3584" s="1"/>
      <c r="R3584" s="1"/>
      <c r="S3584" s="1"/>
      <c r="T3584" s="1"/>
      <c r="U3584" s="1"/>
      <c r="V3584" s="5"/>
      <c r="W3584" s="5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37" t="e">
        <f>BQ3584+BP3584+BO3584+BN3584+BM3584+#REF!+#REF!+BG3584+BF3584+#REF!+BC3584+#REF!+#REF!+AY3584+#REF!+#REF!+#REF!+#REF!+AS3584+#REF!+#REF!+#REF!+#REF!+AM3584+AK3584+#REF!+#REF!+#REF!+AF3584+AD3584+AC3584+AB3584+BL3584+AA3584+Z3584+Y3584+X3584+U3584+T3584+S3584+R3584+Q3584+P3584+O3584+N3584+M3584+L3584+K3584+J3584+I3584+H3584</f>
        <v>#REF!</v>
      </c>
    </row>
    <row r="3585" spans="1:70" hidden="1">
      <c r="A3585" s="6" t="s">
        <v>7093</v>
      </c>
      <c r="B3585" s="6" t="s">
        <v>8095</v>
      </c>
      <c r="C3585" s="6" t="s">
        <v>151</v>
      </c>
      <c r="D3585" s="6"/>
      <c r="E3585" s="6" t="s">
        <v>8186</v>
      </c>
      <c r="F3585" s="6" t="s">
        <v>8214</v>
      </c>
      <c r="G3585" s="6"/>
      <c r="H3585" s="1"/>
      <c r="I3585" s="5"/>
      <c r="J3585" s="5"/>
      <c r="K3585" s="1"/>
      <c r="L3585" s="5"/>
      <c r="M3585" s="5"/>
      <c r="N3585" s="26"/>
      <c r="O3585" s="1"/>
      <c r="P3585" s="1"/>
      <c r="Q3585" s="1"/>
      <c r="R3585" s="1"/>
      <c r="S3585" s="1"/>
      <c r="T3585" s="1"/>
      <c r="U3585" s="1"/>
      <c r="V3585" s="5"/>
      <c r="W3585" s="5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37" t="e">
        <f>BQ3585+BP3585+BO3585+BN3585+BM3585+#REF!+#REF!+BG3585+BF3585+#REF!+BC3585+#REF!+#REF!+AY3585+#REF!+#REF!+#REF!+#REF!+AS3585+#REF!+#REF!+#REF!+#REF!+AM3585+AK3585+#REF!+#REF!+#REF!+AF3585+AD3585+AC3585+AB3585+BL3585+AA3585+Z3585+Y3585+X3585+U3585+T3585+S3585+R3585+Q3585+P3585+O3585+N3585+M3585+L3585+K3585+J3585+I3585+H3585</f>
        <v>#REF!</v>
      </c>
    </row>
    <row r="3586" spans="1:70" hidden="1">
      <c r="A3586" s="6" t="s">
        <v>5780</v>
      </c>
      <c r="B3586" s="6" t="s">
        <v>5781</v>
      </c>
      <c r="C3586" s="6" t="s">
        <v>151</v>
      </c>
      <c r="D3586" s="6"/>
      <c r="E3586" s="6" t="s">
        <v>152</v>
      </c>
      <c r="F3586" s="6" t="s">
        <v>8214</v>
      </c>
      <c r="G3586" s="6"/>
      <c r="H3586" s="1"/>
      <c r="I3586" s="5"/>
      <c r="J3586" s="5"/>
      <c r="K3586" s="1"/>
      <c r="L3586" s="5"/>
      <c r="M3586" s="5"/>
      <c r="N3586" s="26"/>
      <c r="O3586" s="1"/>
      <c r="P3586" s="1"/>
      <c r="Q3586" s="1"/>
      <c r="R3586" s="1"/>
      <c r="S3586" s="1"/>
      <c r="T3586" s="1"/>
      <c r="U3586" s="1"/>
      <c r="V3586" s="5"/>
      <c r="W3586" s="5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37" t="e">
        <f>BQ3586+BP3586+BO3586+BN3586+BM3586+#REF!+#REF!+BG3586+BF3586+#REF!+BC3586+#REF!+#REF!+AY3586+#REF!+#REF!+#REF!+#REF!+AS3586+#REF!+#REF!+#REF!+#REF!+AM3586+AK3586+#REF!+#REF!+#REF!+AF3586+AD3586+AC3586+AB3586+BL3586+AA3586+Z3586+Y3586+X3586+U3586+T3586+S3586+R3586+Q3586+P3586+O3586+N3586+M3586+L3586+K3586+J3586+I3586+H3586</f>
        <v>#REF!</v>
      </c>
    </row>
    <row r="3587" spans="1:70" hidden="1">
      <c r="A3587" s="7" t="s">
        <v>5519</v>
      </c>
      <c r="B3587" s="7" t="s">
        <v>5520</v>
      </c>
      <c r="C3587" s="7" t="s">
        <v>7</v>
      </c>
      <c r="D3587" s="7" t="s">
        <v>8180</v>
      </c>
      <c r="E3587" s="7" t="s">
        <v>21</v>
      </c>
      <c r="F3587" s="7" t="s">
        <v>8214</v>
      </c>
      <c r="G3587" s="25"/>
      <c r="H3587" s="1"/>
      <c r="I3587" s="5"/>
      <c r="J3587" s="5"/>
      <c r="K3587" s="1"/>
      <c r="L3587" s="5"/>
      <c r="M3587" s="5"/>
      <c r="N3587" s="26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37">
        <f t="shared" ref="BR3587:BR3588" si="55">BQ3587+BP3587+BO3587+BN3587+BM3587+BG3587+BF3587+BC3587+AY3587+AS3587+AM3587+AL3587+AK3587+AF3587+AE3587+AD3587+AC3587+AB3587+++BK3587+BL3587+AA3587+Z3587+Y3587+X3587+V3587+U3587+T3587+S3587+R3587+Q3587+P3587+O3587+N3587+M3587+L3587+K3587+J3587+I3587+H3587+G3587</f>
        <v>0</v>
      </c>
    </row>
    <row r="3588" spans="1:70" hidden="1">
      <c r="A3588" s="7" t="s">
        <v>5521</v>
      </c>
      <c r="B3588" s="7" t="s">
        <v>5522</v>
      </c>
      <c r="C3588" s="7" t="s">
        <v>7</v>
      </c>
      <c r="D3588" s="7" t="s">
        <v>8180</v>
      </c>
      <c r="E3588" s="7" t="s">
        <v>21</v>
      </c>
      <c r="F3588" s="7" t="s">
        <v>8214</v>
      </c>
      <c r="G3588" s="25"/>
      <c r="H3588" s="1"/>
      <c r="I3588" s="5"/>
      <c r="J3588" s="5"/>
      <c r="K3588" s="1"/>
      <c r="L3588" s="5"/>
      <c r="M3588" s="5"/>
      <c r="N3588" s="26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37">
        <f t="shared" si="55"/>
        <v>0</v>
      </c>
    </row>
    <row r="3589" spans="1:70" hidden="1">
      <c r="A3589" s="6" t="s">
        <v>7094</v>
      </c>
      <c r="B3589" s="6" t="s">
        <v>8096</v>
      </c>
      <c r="C3589" s="6" t="s">
        <v>151</v>
      </c>
      <c r="D3589" s="6"/>
      <c r="E3589" s="6" t="s">
        <v>8186</v>
      </c>
      <c r="F3589" s="6" t="s">
        <v>8214</v>
      </c>
      <c r="G3589" s="6"/>
      <c r="H3589" s="1"/>
      <c r="I3589" s="5"/>
      <c r="J3589" s="5"/>
      <c r="K3589" s="1"/>
      <c r="L3589" s="5"/>
      <c r="M3589" s="5"/>
      <c r="N3589" s="26"/>
      <c r="O3589" s="1"/>
      <c r="P3589" s="1"/>
      <c r="Q3589" s="1"/>
      <c r="R3589" s="1"/>
      <c r="S3589" s="1"/>
      <c r="T3589" s="1"/>
      <c r="U3589" s="1"/>
      <c r="V3589" s="5"/>
      <c r="W3589" s="5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37" t="e">
        <f>BQ3589+BP3589+BO3589+BN3589+BM3589+#REF!+#REF!+BG3589+BF3589+#REF!+BC3589+#REF!+#REF!+AY3589+#REF!+#REF!+#REF!+#REF!+AS3589+#REF!+#REF!+#REF!+#REF!+AM3589+AK3589+#REF!+#REF!+#REF!+AF3589+AD3589+AC3589+AB3589+BL3589+AA3589+Z3589+Y3589+X3589+U3589+T3589+S3589+R3589+Q3589+P3589+O3589+N3589+M3589+L3589+K3589+J3589+I3589+H3589</f>
        <v>#REF!</v>
      </c>
    </row>
    <row r="3590" spans="1:70" hidden="1">
      <c r="A3590" s="6" t="s">
        <v>5523</v>
      </c>
      <c r="B3590" s="6" t="s">
        <v>5524</v>
      </c>
      <c r="C3590" s="6" t="s">
        <v>7</v>
      </c>
      <c r="D3590" s="6" t="s">
        <v>18</v>
      </c>
      <c r="E3590" s="6" t="s">
        <v>13</v>
      </c>
      <c r="F3590" s="6" t="s">
        <v>8214</v>
      </c>
      <c r="G3590" s="6"/>
      <c r="H3590" s="1"/>
      <c r="I3590" s="5"/>
      <c r="J3590" s="5"/>
      <c r="K3590" s="1"/>
      <c r="L3590" s="5"/>
      <c r="M3590" s="5"/>
      <c r="N3590" s="26"/>
      <c r="O3590" s="1"/>
      <c r="P3590" s="1"/>
      <c r="Q3590" s="1"/>
      <c r="R3590" s="1"/>
      <c r="S3590" s="1"/>
      <c r="T3590" s="1"/>
      <c r="U3590" s="1"/>
      <c r="V3590" s="5"/>
      <c r="W3590" s="5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37" t="e">
        <f>BQ3590+BP3590+BO3590+BN3590+BM3590+#REF!+#REF!+BG3590+BF3590+#REF!+BC3590+#REF!+#REF!+AY3590+#REF!+#REF!+#REF!+#REF!+AS3590+#REF!+#REF!+#REF!+#REF!+AM3590+AK3590+#REF!+#REF!+#REF!+AF3590+AD3590+AC3590+AB3590+BL3590+AA3590+Z3590+Y3590+X3590+U3590+T3590+S3590+R3590+Q3590+P3590+O3590+N3590+M3590+L3590+K3590+J3590+I3590+H3590</f>
        <v>#REF!</v>
      </c>
    </row>
    <row r="3591" spans="1:70" hidden="1">
      <c r="A3591" s="6" t="s">
        <v>7095</v>
      </c>
      <c r="B3591" s="6" t="s">
        <v>7096</v>
      </c>
      <c r="C3591" s="6" t="s">
        <v>151</v>
      </c>
      <c r="D3591" s="6"/>
      <c r="E3591" s="6" t="s">
        <v>8192</v>
      </c>
      <c r="F3591" s="6" t="s">
        <v>8214</v>
      </c>
      <c r="G3591" s="6"/>
      <c r="H3591" s="1"/>
      <c r="I3591" s="5"/>
      <c r="J3591" s="5"/>
      <c r="K3591" s="1"/>
      <c r="L3591" s="5"/>
      <c r="M3591" s="5"/>
      <c r="N3591" s="26"/>
      <c r="O3591" s="1"/>
      <c r="P3591" s="1"/>
      <c r="Q3591" s="1"/>
      <c r="R3591" s="1"/>
      <c r="S3591" s="1"/>
      <c r="T3591" s="1"/>
      <c r="U3591" s="1"/>
      <c r="V3591" s="5"/>
      <c r="W3591" s="5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37" t="e">
        <f>BQ3591+BP3591+BO3591+BN3591+BM3591+#REF!+#REF!+BG3591+BF3591+#REF!+BC3591+#REF!+#REF!+AY3591+#REF!+#REF!+#REF!+#REF!+AS3591+#REF!+#REF!+#REF!+#REF!+AM3591+AK3591+#REF!+#REF!+#REF!+AF3591+AD3591+AC3591+AB3591+BL3591+AA3591+Z3591+Y3591+X3591+U3591+T3591+S3591+R3591+Q3591+P3591+O3591+N3591+M3591+L3591+K3591+J3591+I3591+H3591</f>
        <v>#REF!</v>
      </c>
    </row>
    <row r="3592" spans="1:70" hidden="1">
      <c r="A3592" s="6" t="s">
        <v>5525</v>
      </c>
      <c r="B3592" s="6" t="s">
        <v>5526</v>
      </c>
      <c r="C3592" s="6" t="s">
        <v>7</v>
      </c>
      <c r="D3592" s="6" t="s">
        <v>67</v>
      </c>
      <c r="E3592" s="6" t="s">
        <v>67</v>
      </c>
      <c r="F3592" s="6" t="s">
        <v>8214</v>
      </c>
      <c r="G3592" s="6"/>
      <c r="H3592" s="1"/>
      <c r="I3592" s="5"/>
      <c r="J3592" s="5"/>
      <c r="K3592" s="1"/>
      <c r="L3592" s="5"/>
      <c r="M3592" s="5"/>
      <c r="N3592" s="26"/>
      <c r="O3592" s="1"/>
      <c r="P3592" s="1"/>
      <c r="Q3592" s="1"/>
      <c r="R3592" s="1"/>
      <c r="S3592" s="1"/>
      <c r="T3592" s="1"/>
      <c r="U3592" s="1"/>
      <c r="V3592" s="5"/>
      <c r="W3592" s="5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37" t="e">
        <f>BQ3592+BP3592+BO3592+BN3592+BM3592+#REF!+#REF!+BG3592+BF3592+#REF!+BC3592+#REF!+#REF!+AY3592+#REF!+#REF!+#REF!+#REF!+AS3592+#REF!+#REF!+#REF!+#REF!+AM3592+AK3592+#REF!+#REF!+#REF!+AF3592+AD3592+AC3592+AB3592+BL3592+AA3592+Z3592+Y3592+X3592+U3592+T3592+S3592+R3592+Q3592+P3592+O3592+N3592+M3592+L3592+K3592+J3592+I3592+H3592</f>
        <v>#REF!</v>
      </c>
    </row>
    <row r="3593" spans="1:70" hidden="1">
      <c r="A3593" s="6" t="s">
        <v>5527</v>
      </c>
      <c r="B3593" s="6" t="s">
        <v>5528</v>
      </c>
      <c r="C3593" s="6" t="s">
        <v>7</v>
      </c>
      <c r="D3593" s="6" t="s">
        <v>67</v>
      </c>
      <c r="E3593" s="6" t="s">
        <v>67</v>
      </c>
      <c r="F3593" s="6" t="s">
        <v>8214</v>
      </c>
      <c r="G3593" s="6"/>
      <c r="H3593" s="1"/>
      <c r="I3593" s="5"/>
      <c r="J3593" s="5"/>
      <c r="K3593" s="1"/>
      <c r="L3593" s="5"/>
      <c r="M3593" s="5"/>
      <c r="N3593" s="26"/>
      <c r="O3593" s="1"/>
      <c r="P3593" s="1"/>
      <c r="Q3593" s="1"/>
      <c r="R3593" s="1"/>
      <c r="S3593" s="1"/>
      <c r="T3593" s="1"/>
      <c r="U3593" s="1"/>
      <c r="V3593" s="5"/>
      <c r="W3593" s="5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37" t="e">
        <f>BQ3593+BP3593+BO3593+BN3593+BM3593+#REF!+#REF!+BG3593+BF3593+#REF!+BC3593+#REF!+#REF!+AY3593+#REF!+#REF!+#REF!+#REF!+AS3593+#REF!+#REF!+#REF!+#REF!+AM3593+AK3593+#REF!+#REF!+#REF!+AF3593+AD3593+AC3593+AB3593+BL3593+AA3593+Z3593+Y3593+X3593+U3593+T3593+S3593+R3593+Q3593+P3593+O3593+N3593+M3593+L3593+K3593+J3593+I3593+H3593</f>
        <v>#REF!</v>
      </c>
    </row>
    <row r="3594" spans="1:70" hidden="1">
      <c r="A3594" s="6" t="s">
        <v>5529</v>
      </c>
      <c r="B3594" s="6" t="s">
        <v>5530</v>
      </c>
      <c r="C3594" s="6" t="s">
        <v>7</v>
      </c>
      <c r="D3594" s="6" t="s">
        <v>67</v>
      </c>
      <c r="E3594" s="6" t="s">
        <v>67</v>
      </c>
      <c r="F3594" s="6" t="s">
        <v>8214</v>
      </c>
      <c r="G3594" s="6"/>
      <c r="H3594" s="1"/>
      <c r="I3594" s="5"/>
      <c r="J3594" s="5"/>
      <c r="K3594" s="1"/>
      <c r="L3594" s="5"/>
      <c r="M3594" s="5"/>
      <c r="N3594" s="26"/>
      <c r="O3594" s="1"/>
      <c r="P3594" s="1"/>
      <c r="Q3594" s="1"/>
      <c r="R3594" s="1"/>
      <c r="S3594" s="1"/>
      <c r="T3594" s="1"/>
      <c r="U3594" s="1"/>
      <c r="V3594" s="5"/>
      <c r="W3594" s="5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37" t="e">
        <f>BQ3594+BP3594+BO3594+BN3594+BM3594+#REF!+#REF!+BG3594+BF3594+#REF!+BC3594+#REF!+#REF!+AY3594+#REF!+#REF!+#REF!+#REF!+AS3594+#REF!+#REF!+#REF!+#REF!+AM3594+AK3594+#REF!+#REF!+#REF!+AF3594+AD3594+AC3594+AB3594+BL3594+AA3594+Z3594+Y3594+X3594+U3594+T3594+S3594+R3594+Q3594+P3594+O3594+N3594+M3594+L3594+K3594+J3594+I3594+H3594</f>
        <v>#REF!</v>
      </c>
    </row>
    <row r="3595" spans="1:70" hidden="1">
      <c r="A3595" s="6" t="s">
        <v>5782</v>
      </c>
      <c r="B3595" s="6" t="s">
        <v>5783</v>
      </c>
      <c r="C3595" s="6" t="s">
        <v>151</v>
      </c>
      <c r="D3595" s="6"/>
      <c r="E3595" s="6" t="s">
        <v>152</v>
      </c>
      <c r="F3595" s="6" t="s">
        <v>8214</v>
      </c>
      <c r="G3595" s="6"/>
      <c r="H3595" s="1"/>
      <c r="I3595" s="5"/>
      <c r="J3595" s="5"/>
      <c r="K3595" s="1"/>
      <c r="L3595" s="5"/>
      <c r="M3595" s="5"/>
      <c r="N3595" s="26"/>
      <c r="O3595" s="1"/>
      <c r="P3595" s="1"/>
      <c r="Q3595" s="1"/>
      <c r="R3595" s="1"/>
      <c r="S3595" s="1"/>
      <c r="T3595" s="1"/>
      <c r="U3595" s="1"/>
      <c r="V3595" s="5"/>
      <c r="W3595" s="5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37" t="e">
        <f>BQ3595+BP3595+BO3595+BN3595+BM3595+#REF!+#REF!+BG3595+BF3595+#REF!+BC3595+#REF!+#REF!+AY3595+#REF!+#REF!+#REF!+#REF!+AS3595+#REF!+#REF!+#REF!+#REF!+AM3595+AK3595+#REF!+#REF!+#REF!+AF3595+AD3595+AC3595+AB3595+BL3595+AA3595+Z3595+Y3595+X3595+U3595+T3595+S3595+R3595+Q3595+P3595+O3595+N3595+M3595+L3595+K3595+J3595+I3595+H3595</f>
        <v>#REF!</v>
      </c>
    </row>
    <row r="3596" spans="1:70" hidden="1">
      <c r="A3596" s="6" t="s">
        <v>5784</v>
      </c>
      <c r="B3596" s="6" t="s">
        <v>5785</v>
      </c>
      <c r="C3596" s="6" t="s">
        <v>151</v>
      </c>
      <c r="D3596" s="6"/>
      <c r="E3596" s="6" t="s">
        <v>152</v>
      </c>
      <c r="F3596" s="6" t="s">
        <v>8214</v>
      </c>
      <c r="G3596" s="6"/>
      <c r="H3596" s="1"/>
      <c r="I3596" s="5"/>
      <c r="J3596" s="5"/>
      <c r="K3596" s="1"/>
      <c r="L3596" s="5"/>
      <c r="M3596" s="5"/>
      <c r="N3596" s="26"/>
      <c r="O3596" s="1"/>
      <c r="P3596" s="1"/>
      <c r="Q3596" s="1"/>
      <c r="R3596" s="1"/>
      <c r="S3596" s="1"/>
      <c r="T3596" s="1"/>
      <c r="U3596" s="1"/>
      <c r="V3596" s="5"/>
      <c r="W3596" s="5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37" t="e">
        <f>BQ3596+BP3596+BO3596+BN3596+BM3596+#REF!+#REF!+BG3596+BF3596+#REF!+BC3596+#REF!+#REF!+AY3596+#REF!+#REF!+#REF!+#REF!+AS3596+#REF!+#REF!+#REF!+#REF!+AM3596+AK3596+#REF!+#REF!+#REF!+AF3596+AD3596+AC3596+AB3596+BL3596+AA3596+Z3596+Y3596+X3596+U3596+T3596+S3596+R3596+Q3596+P3596+O3596+N3596+M3596+L3596+K3596+J3596+I3596+H3596</f>
        <v>#REF!</v>
      </c>
    </row>
    <row r="3597" spans="1:70" hidden="1">
      <c r="A3597" s="6" t="s">
        <v>7097</v>
      </c>
      <c r="B3597" s="6" t="s">
        <v>8097</v>
      </c>
      <c r="C3597" s="6" t="s">
        <v>151</v>
      </c>
      <c r="D3597" s="6"/>
      <c r="E3597" s="6" t="s">
        <v>8192</v>
      </c>
      <c r="F3597" s="6" t="s">
        <v>8214</v>
      </c>
      <c r="G3597" s="6"/>
      <c r="H3597" s="1"/>
      <c r="I3597" s="5"/>
      <c r="J3597" s="5"/>
      <c r="K3597" s="1"/>
      <c r="L3597" s="5"/>
      <c r="M3597" s="5"/>
      <c r="N3597" s="26"/>
      <c r="O3597" s="1"/>
      <c r="P3597" s="1"/>
      <c r="Q3597" s="1"/>
      <c r="R3597" s="1"/>
      <c r="S3597" s="1"/>
      <c r="T3597" s="1"/>
      <c r="U3597" s="1"/>
      <c r="V3597" s="5"/>
      <c r="W3597" s="5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37" t="e">
        <f>BQ3597+BP3597+BO3597+BN3597+BM3597+#REF!+#REF!+BG3597+BF3597+#REF!+BC3597+#REF!+#REF!+AY3597+#REF!+#REF!+#REF!+#REF!+AS3597+#REF!+#REF!+#REF!+#REF!+AM3597+AK3597+#REF!+#REF!+#REF!+AF3597+AD3597+AC3597+AB3597+BL3597+AA3597+Z3597+Y3597+X3597+U3597+T3597+S3597+R3597+Q3597+P3597+O3597+N3597+M3597+L3597+K3597+J3597+I3597+H3597</f>
        <v>#REF!</v>
      </c>
    </row>
    <row r="3598" spans="1:70" hidden="1">
      <c r="A3598" s="6" t="s">
        <v>5786</v>
      </c>
      <c r="B3598" s="6" t="s">
        <v>5787</v>
      </c>
      <c r="C3598" s="6" t="s">
        <v>151</v>
      </c>
      <c r="D3598" s="6"/>
      <c r="E3598" s="6" t="s">
        <v>152</v>
      </c>
      <c r="F3598" s="6" t="s">
        <v>8214</v>
      </c>
      <c r="G3598" s="6"/>
      <c r="H3598" s="1"/>
      <c r="I3598" s="5"/>
      <c r="J3598" s="5"/>
      <c r="K3598" s="1"/>
      <c r="L3598" s="5"/>
      <c r="M3598" s="5"/>
      <c r="N3598" s="26"/>
      <c r="O3598" s="1"/>
      <c r="P3598" s="1"/>
      <c r="Q3598" s="1"/>
      <c r="R3598" s="1"/>
      <c r="S3598" s="1"/>
      <c r="T3598" s="1"/>
      <c r="U3598" s="1"/>
      <c r="V3598" s="5"/>
      <c r="W3598" s="5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37" t="e">
        <f>BQ3598+BP3598+BO3598+BN3598+BM3598+#REF!+#REF!+BG3598+BF3598+#REF!+BC3598+#REF!+#REF!+AY3598+#REF!+#REF!+#REF!+#REF!+AS3598+#REF!+#REF!+#REF!+#REF!+AM3598+AK3598+#REF!+#REF!+#REF!+AF3598+AD3598+AC3598+AB3598+BL3598+AA3598+Z3598+Y3598+X3598+U3598+T3598+S3598+R3598+Q3598+P3598+O3598+N3598+M3598+L3598+K3598+J3598+I3598+H3598</f>
        <v>#REF!</v>
      </c>
    </row>
    <row r="3599" spans="1:70" hidden="1">
      <c r="A3599" s="6" t="s">
        <v>5788</v>
      </c>
      <c r="B3599" s="6" t="s">
        <v>5789</v>
      </c>
      <c r="C3599" s="6" t="s">
        <v>151</v>
      </c>
      <c r="D3599" s="6"/>
      <c r="E3599" s="6" t="s">
        <v>152</v>
      </c>
      <c r="F3599" s="6" t="s">
        <v>8214</v>
      </c>
      <c r="G3599" s="6"/>
      <c r="H3599" s="1"/>
      <c r="I3599" s="5"/>
      <c r="J3599" s="5"/>
      <c r="K3599" s="1"/>
      <c r="L3599" s="5"/>
      <c r="M3599" s="5"/>
      <c r="N3599" s="26"/>
      <c r="O3599" s="1"/>
      <c r="P3599" s="1"/>
      <c r="Q3599" s="1"/>
      <c r="R3599" s="1"/>
      <c r="S3599" s="1"/>
      <c r="T3599" s="1"/>
      <c r="U3599" s="1"/>
      <c r="V3599" s="5"/>
      <c r="W3599" s="5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37" t="e">
        <f>BQ3599+BP3599+BO3599+BN3599+BM3599+#REF!+#REF!+BG3599+BF3599+#REF!+BC3599+#REF!+#REF!+AY3599+#REF!+#REF!+#REF!+#REF!+AS3599+#REF!+#REF!+#REF!+#REF!+AM3599+AK3599+#REF!+#REF!+#REF!+AF3599+AD3599+AC3599+AB3599+BL3599+AA3599+Z3599+Y3599+X3599+U3599+T3599+S3599+R3599+Q3599+P3599+O3599+N3599+M3599+L3599+K3599+J3599+I3599+H3599</f>
        <v>#REF!</v>
      </c>
    </row>
    <row r="3600" spans="1:70" hidden="1">
      <c r="A3600" s="6" t="s">
        <v>5790</v>
      </c>
      <c r="B3600" s="6" t="s">
        <v>5791</v>
      </c>
      <c r="C3600" s="6" t="s">
        <v>151</v>
      </c>
      <c r="D3600" s="6"/>
      <c r="E3600" s="6" t="s">
        <v>152</v>
      </c>
      <c r="F3600" s="6" t="s">
        <v>8214</v>
      </c>
      <c r="G3600" s="6"/>
      <c r="H3600" s="1"/>
      <c r="I3600" s="5"/>
      <c r="J3600" s="5"/>
      <c r="K3600" s="1"/>
      <c r="L3600" s="5"/>
      <c r="M3600" s="5"/>
      <c r="N3600" s="26"/>
      <c r="O3600" s="1"/>
      <c r="P3600" s="1"/>
      <c r="Q3600" s="1"/>
      <c r="R3600" s="1"/>
      <c r="S3600" s="1"/>
      <c r="T3600" s="1"/>
      <c r="U3600" s="1"/>
      <c r="V3600" s="5"/>
      <c r="W3600" s="5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37" t="e">
        <f>BQ3600+BP3600+BO3600+BN3600+BM3600+#REF!+#REF!+BG3600+BF3600+#REF!+BC3600+#REF!+#REF!+AY3600+#REF!+#REF!+#REF!+#REF!+AS3600+#REF!+#REF!+#REF!+#REF!+AM3600+AK3600+#REF!+#REF!+#REF!+AF3600+AD3600+AC3600+AB3600+BL3600+AA3600+Z3600+Y3600+X3600+U3600+T3600+S3600+R3600+Q3600+P3600+O3600+N3600+M3600+L3600+K3600+J3600+I3600+H3600</f>
        <v>#REF!</v>
      </c>
    </row>
    <row r="3601" spans="1:70" hidden="1">
      <c r="A3601" s="6" t="s">
        <v>5792</v>
      </c>
      <c r="B3601" s="6" t="s">
        <v>5793</v>
      </c>
      <c r="C3601" s="6" t="s">
        <v>151</v>
      </c>
      <c r="D3601" s="6"/>
      <c r="E3601" s="6" t="s">
        <v>152</v>
      </c>
      <c r="F3601" s="6" t="s">
        <v>8214</v>
      </c>
      <c r="G3601" s="6"/>
      <c r="H3601" s="1"/>
      <c r="I3601" s="5"/>
      <c r="J3601" s="5"/>
      <c r="K3601" s="1"/>
      <c r="L3601" s="5"/>
      <c r="M3601" s="5"/>
      <c r="N3601" s="26"/>
      <c r="O3601" s="1"/>
      <c r="P3601" s="1"/>
      <c r="Q3601" s="1"/>
      <c r="R3601" s="1"/>
      <c r="S3601" s="1"/>
      <c r="T3601" s="1"/>
      <c r="U3601" s="1"/>
      <c r="V3601" s="5"/>
      <c r="W3601" s="5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37" t="e">
        <f>BQ3601+BP3601+BO3601+BN3601+BM3601+#REF!+#REF!+BG3601+BF3601+#REF!+BC3601+#REF!+#REF!+AY3601+#REF!+#REF!+#REF!+#REF!+AS3601+#REF!+#REF!+#REF!+#REF!+AM3601+AK3601+#REF!+#REF!+#REF!+AF3601+AD3601+AC3601+AB3601+BL3601+AA3601+Z3601+Y3601+X3601+U3601+T3601+S3601+R3601+Q3601+P3601+O3601+N3601+M3601+L3601+K3601+J3601+I3601+H3601</f>
        <v>#REF!</v>
      </c>
    </row>
    <row r="3602" spans="1:70" hidden="1">
      <c r="A3602" s="6" t="s">
        <v>5531</v>
      </c>
      <c r="B3602" s="6" t="s">
        <v>5532</v>
      </c>
      <c r="C3602" s="6" t="s">
        <v>7</v>
      </c>
      <c r="D3602" s="6" t="s">
        <v>67</v>
      </c>
      <c r="E3602" s="6" t="s">
        <v>67</v>
      </c>
      <c r="F3602" s="6" t="s">
        <v>8214</v>
      </c>
      <c r="G3602" s="6"/>
      <c r="H3602" s="1"/>
      <c r="I3602" s="5"/>
      <c r="J3602" s="5"/>
      <c r="K3602" s="1"/>
      <c r="L3602" s="5"/>
      <c r="M3602" s="5"/>
      <c r="N3602" s="26"/>
      <c r="O3602" s="1"/>
      <c r="P3602" s="1"/>
      <c r="Q3602" s="1"/>
      <c r="R3602" s="1"/>
      <c r="S3602" s="1"/>
      <c r="T3602" s="1"/>
      <c r="U3602" s="1"/>
      <c r="V3602" s="5"/>
      <c r="W3602" s="5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37" t="e">
        <f>BQ3602+BP3602+BO3602+BN3602+BM3602+#REF!+#REF!+BG3602+BF3602+#REF!+BC3602+#REF!+#REF!+AY3602+#REF!+#REF!+#REF!+#REF!+AS3602+#REF!+#REF!+#REF!+#REF!+AM3602+AK3602+#REF!+#REF!+#REF!+AF3602+AD3602+AC3602+AB3602+BL3602+AA3602+Z3602+Y3602+X3602+U3602+T3602+S3602+R3602+Q3602+P3602+O3602+N3602+M3602+L3602+K3602+J3602+I3602+H3602</f>
        <v>#REF!</v>
      </c>
    </row>
    <row r="3603" spans="1:70" hidden="1">
      <c r="A3603" s="6" t="s">
        <v>5533</v>
      </c>
      <c r="B3603" s="6" t="s">
        <v>5534</v>
      </c>
      <c r="C3603" s="6" t="s">
        <v>7</v>
      </c>
      <c r="D3603" s="6" t="s">
        <v>67</v>
      </c>
      <c r="E3603" s="6" t="s">
        <v>67</v>
      </c>
      <c r="F3603" s="6" t="s">
        <v>8214</v>
      </c>
      <c r="G3603" s="6"/>
      <c r="H3603" s="1"/>
      <c r="I3603" s="5"/>
      <c r="J3603" s="5"/>
      <c r="K3603" s="1"/>
      <c r="L3603" s="5"/>
      <c r="M3603" s="5"/>
      <c r="N3603" s="26"/>
      <c r="O3603" s="1"/>
      <c r="P3603" s="1"/>
      <c r="Q3603" s="1"/>
      <c r="R3603" s="1"/>
      <c r="S3603" s="1"/>
      <c r="T3603" s="1"/>
      <c r="U3603" s="1"/>
      <c r="V3603" s="5"/>
      <c r="W3603" s="5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37" t="e">
        <f>BQ3603+BP3603+BO3603+BN3603+BM3603+#REF!+#REF!+BG3603+BF3603+#REF!+BC3603+#REF!+#REF!+AY3603+#REF!+#REF!+#REF!+#REF!+AS3603+#REF!+#REF!+#REF!+#REF!+AM3603+AK3603+#REF!+#REF!+#REF!+AF3603+AD3603+AC3603+AB3603+BL3603+AA3603+Z3603+Y3603+X3603+U3603+T3603+S3603+R3603+Q3603+P3603+O3603+N3603+M3603+L3603+K3603+J3603+I3603+H3603</f>
        <v>#REF!</v>
      </c>
    </row>
    <row r="3604" spans="1:70" hidden="1">
      <c r="A3604" s="6" t="s">
        <v>5535</v>
      </c>
      <c r="B3604" s="6" t="s">
        <v>5536</v>
      </c>
      <c r="C3604" s="6" t="s">
        <v>7</v>
      </c>
      <c r="D3604" s="6" t="s">
        <v>67</v>
      </c>
      <c r="E3604" s="6" t="s">
        <v>67</v>
      </c>
      <c r="F3604" s="6" t="s">
        <v>8214</v>
      </c>
      <c r="G3604" s="6"/>
      <c r="H3604" s="1"/>
      <c r="I3604" s="5"/>
      <c r="J3604" s="5"/>
      <c r="K3604" s="1"/>
      <c r="L3604" s="5"/>
      <c r="M3604" s="5"/>
      <c r="N3604" s="26"/>
      <c r="O3604" s="1"/>
      <c r="P3604" s="1"/>
      <c r="Q3604" s="1"/>
      <c r="R3604" s="1"/>
      <c r="S3604" s="1"/>
      <c r="T3604" s="1"/>
      <c r="U3604" s="1"/>
      <c r="V3604" s="5"/>
      <c r="W3604" s="5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37" t="e">
        <f>BQ3604+BP3604+BO3604+BN3604+BM3604+#REF!+#REF!+BG3604+BF3604+#REF!+BC3604+#REF!+#REF!+AY3604+#REF!+#REF!+#REF!+#REF!+AS3604+#REF!+#REF!+#REF!+#REF!+AM3604+AK3604+#REF!+#REF!+#REF!+AF3604+AD3604+AC3604+AB3604+BL3604+AA3604+Z3604+Y3604+X3604+U3604+T3604+S3604+R3604+Q3604+P3604+O3604+N3604+M3604+L3604+K3604+J3604+I3604+H3604</f>
        <v>#REF!</v>
      </c>
    </row>
    <row r="3605" spans="1:70" hidden="1">
      <c r="A3605" s="6" t="s">
        <v>5794</v>
      </c>
      <c r="B3605" s="6" t="s">
        <v>5795</v>
      </c>
      <c r="C3605" s="6" t="s">
        <v>151</v>
      </c>
      <c r="D3605" s="6"/>
      <c r="E3605" s="6" t="s">
        <v>152</v>
      </c>
      <c r="F3605" s="6" t="s">
        <v>8214</v>
      </c>
      <c r="G3605" s="6"/>
      <c r="H3605" s="1"/>
      <c r="I3605" s="5"/>
      <c r="J3605" s="5"/>
      <c r="K3605" s="1"/>
      <c r="L3605" s="5"/>
      <c r="M3605" s="5"/>
      <c r="N3605" s="26"/>
      <c r="O3605" s="1"/>
      <c r="P3605" s="1"/>
      <c r="Q3605" s="1"/>
      <c r="R3605" s="1"/>
      <c r="S3605" s="1"/>
      <c r="T3605" s="1"/>
      <c r="U3605" s="1"/>
      <c r="V3605" s="5"/>
      <c r="W3605" s="5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37" t="e">
        <f>BQ3605+BP3605+BO3605+BN3605+BM3605+#REF!+#REF!+BG3605+BF3605+#REF!+BC3605+#REF!+#REF!+AY3605+#REF!+#REF!+#REF!+#REF!+AS3605+#REF!+#REF!+#REF!+#REF!+AM3605+AK3605+#REF!+#REF!+#REF!+AF3605+AD3605+AC3605+AB3605+BL3605+AA3605+Z3605+Y3605+X3605+U3605+T3605+S3605+R3605+Q3605+P3605+O3605+N3605+M3605+L3605+K3605+J3605+I3605+H3605</f>
        <v>#REF!</v>
      </c>
    </row>
    <row r="3606" spans="1:70" hidden="1">
      <c r="A3606" s="6" t="s">
        <v>5537</v>
      </c>
      <c r="B3606" s="6" t="s">
        <v>5538</v>
      </c>
      <c r="C3606" s="6" t="s">
        <v>7</v>
      </c>
      <c r="D3606" s="6" t="s">
        <v>67</v>
      </c>
      <c r="E3606" s="6" t="s">
        <v>67</v>
      </c>
      <c r="F3606" s="6" t="s">
        <v>8214</v>
      </c>
      <c r="G3606" s="6"/>
      <c r="H3606" s="1"/>
      <c r="I3606" s="5"/>
      <c r="J3606" s="5"/>
      <c r="K3606" s="1"/>
      <c r="L3606" s="5"/>
      <c r="M3606" s="5"/>
      <c r="N3606" s="26"/>
      <c r="O3606" s="1"/>
      <c r="P3606" s="1"/>
      <c r="Q3606" s="1"/>
      <c r="R3606" s="1"/>
      <c r="S3606" s="1"/>
      <c r="T3606" s="1"/>
      <c r="U3606" s="1"/>
      <c r="V3606" s="5"/>
      <c r="W3606" s="5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37" t="e">
        <f>BQ3606+BP3606+BO3606+BN3606+BM3606+#REF!+#REF!+BG3606+BF3606+#REF!+BC3606+#REF!+#REF!+AY3606+#REF!+#REF!+#REF!+#REF!+AS3606+#REF!+#REF!+#REF!+#REF!+AM3606+AK3606+#REF!+#REF!+#REF!+AF3606+AD3606+AC3606+AB3606+BL3606+AA3606+Z3606+Y3606+X3606+U3606+T3606+S3606+R3606+Q3606+P3606+O3606+N3606+M3606+L3606+K3606+J3606+I3606+H3606</f>
        <v>#REF!</v>
      </c>
    </row>
    <row r="3607" spans="1:70" hidden="1">
      <c r="A3607" s="6" t="s">
        <v>7098</v>
      </c>
      <c r="B3607" s="6" t="s">
        <v>7099</v>
      </c>
      <c r="C3607" s="6" t="s">
        <v>151</v>
      </c>
      <c r="D3607" s="6"/>
      <c r="E3607" s="6" t="s">
        <v>8186</v>
      </c>
      <c r="F3607" s="6" t="s">
        <v>8214</v>
      </c>
      <c r="G3607" s="6"/>
      <c r="H3607" s="1"/>
      <c r="I3607" s="5"/>
      <c r="J3607" s="5"/>
      <c r="K3607" s="1"/>
      <c r="L3607" s="5"/>
      <c r="M3607" s="5"/>
      <c r="N3607" s="26"/>
      <c r="O3607" s="1"/>
      <c r="P3607" s="1"/>
      <c r="Q3607" s="1"/>
      <c r="R3607" s="1"/>
      <c r="S3607" s="1"/>
      <c r="T3607" s="1"/>
      <c r="U3607" s="1"/>
      <c r="V3607" s="5"/>
      <c r="W3607" s="5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37" t="e">
        <f>BQ3607+BP3607+BO3607+BN3607+BM3607+#REF!+#REF!+BG3607+BF3607+#REF!+BC3607+#REF!+#REF!+AY3607+#REF!+#REF!+#REF!+#REF!+AS3607+#REF!+#REF!+#REF!+#REF!+AM3607+AK3607+#REF!+#REF!+#REF!+AF3607+AD3607+AC3607+AB3607+BL3607+AA3607+Z3607+Y3607+X3607+U3607+T3607+S3607+R3607+Q3607+P3607+O3607+N3607+M3607+L3607+K3607+J3607+I3607+H3607</f>
        <v>#REF!</v>
      </c>
    </row>
    <row r="3608" spans="1:70" hidden="1">
      <c r="A3608" s="6" t="s">
        <v>5796</v>
      </c>
      <c r="B3608" s="6" t="s">
        <v>5797</v>
      </c>
      <c r="C3608" s="6" t="s">
        <v>151</v>
      </c>
      <c r="D3608" s="6"/>
      <c r="E3608" s="6" t="s">
        <v>152</v>
      </c>
      <c r="F3608" s="6" t="s">
        <v>8214</v>
      </c>
      <c r="G3608" s="6"/>
      <c r="H3608" s="1"/>
      <c r="I3608" s="5"/>
      <c r="J3608" s="5"/>
      <c r="K3608" s="1"/>
      <c r="L3608" s="5"/>
      <c r="M3608" s="5"/>
      <c r="N3608" s="26"/>
      <c r="O3608" s="1"/>
      <c r="P3608" s="1"/>
      <c r="Q3608" s="1"/>
      <c r="R3608" s="1"/>
      <c r="S3608" s="1"/>
      <c r="T3608" s="1"/>
      <c r="U3608" s="1"/>
      <c r="V3608" s="5"/>
      <c r="W3608" s="5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37" t="e">
        <f>BQ3608+BP3608+BO3608+BN3608+BM3608+#REF!+#REF!+BG3608+BF3608+#REF!+BC3608+#REF!+#REF!+AY3608+#REF!+#REF!+#REF!+#REF!+AS3608+#REF!+#REF!+#REF!+#REF!+AM3608+AK3608+#REF!+#REF!+#REF!+AF3608+AD3608+AC3608+AB3608+BL3608+AA3608+Z3608+Y3608+X3608+U3608+T3608+S3608+R3608+Q3608+P3608+O3608+N3608+M3608+L3608+K3608+J3608+I3608+H3608</f>
        <v>#REF!</v>
      </c>
    </row>
    <row r="3609" spans="1:70" s="27" customFormat="1">
      <c r="A3609" s="64">
        <v>130803380</v>
      </c>
      <c r="B3609" s="23" t="s">
        <v>8256</v>
      </c>
      <c r="C3609" s="6" t="s">
        <v>151</v>
      </c>
      <c r="D3609" s="6"/>
      <c r="E3609" s="6" t="s">
        <v>152</v>
      </c>
      <c r="F3609" s="23" t="s">
        <v>8214</v>
      </c>
      <c r="G3609" s="51"/>
      <c r="H3609" s="52"/>
      <c r="I3609" s="53"/>
      <c r="J3609" s="53"/>
      <c r="K3609" s="25"/>
      <c r="L3609" s="53"/>
      <c r="M3609" s="53"/>
      <c r="N3609" s="49"/>
      <c r="O3609" s="52"/>
      <c r="P3609" s="25"/>
      <c r="Q3609" s="52"/>
      <c r="R3609" s="52"/>
      <c r="S3609" s="52"/>
      <c r="T3609" s="52"/>
      <c r="U3609" s="25">
        <v>1000</v>
      </c>
      <c r="V3609" s="53"/>
      <c r="W3609" s="17"/>
      <c r="X3609" s="52"/>
      <c r="Y3609" s="52"/>
      <c r="Z3609" s="25"/>
      <c r="AA3609" s="52"/>
      <c r="AB3609" s="52"/>
      <c r="AC3609" s="52"/>
      <c r="AD3609" s="25"/>
      <c r="AE3609" s="25"/>
      <c r="AF3609" s="25"/>
      <c r="AG3609" s="52"/>
      <c r="AH3609" s="52"/>
      <c r="AI3609" s="52"/>
      <c r="AJ3609" s="52"/>
      <c r="AK3609" s="25"/>
      <c r="AL3609" s="52"/>
      <c r="AM3609" s="25"/>
      <c r="AN3609" s="52"/>
      <c r="AO3609" s="52"/>
      <c r="AP3609" s="52"/>
      <c r="AQ3609" s="52"/>
      <c r="AR3609" s="52"/>
      <c r="AS3609" s="52"/>
      <c r="AT3609" s="52"/>
      <c r="AU3609" s="52"/>
      <c r="AV3609" s="52"/>
      <c r="AW3609" s="52"/>
      <c r="AX3609" s="25"/>
      <c r="AY3609" s="25"/>
      <c r="AZ3609" s="52"/>
      <c r="BA3609" s="52"/>
      <c r="BB3609" s="52"/>
      <c r="BC3609" s="25"/>
      <c r="BD3609" s="52"/>
      <c r="BE3609" s="52"/>
      <c r="BF3609" s="52"/>
      <c r="BG3609" s="25"/>
      <c r="BH3609" s="52"/>
      <c r="BI3609" s="52"/>
      <c r="BJ3609" s="52"/>
      <c r="BK3609" s="52"/>
      <c r="BL3609" s="52"/>
      <c r="BM3609" s="52"/>
      <c r="BN3609" s="52"/>
      <c r="BO3609" s="52"/>
      <c r="BP3609" s="52"/>
      <c r="BQ3609" s="52"/>
      <c r="BR3609" s="37">
        <f>BQ3609+BP3609+BO3609+BN3609+BM3609+BG3609+BF3609+BC3609+AY3609+AS3609+AM3609+AL3609+AK3609+AF3609+AE3609+AD3609+AC3609+AB3609+BK3609+BL3609+AA3609+Z3609+Y3609+X3609+V3609+U3609+T3609+S3609+R3609+Q3609+P3609+O3609+N3609+M3609+L3609+K3609+J3609+I3609+H3609+G3609+AX3609+W3609</f>
        <v>1000</v>
      </c>
    </row>
    <row r="3610" spans="1:70" hidden="1">
      <c r="A3610" s="7" t="s">
        <v>5798</v>
      </c>
      <c r="B3610" s="7" t="s">
        <v>5799</v>
      </c>
      <c r="C3610" s="7" t="s">
        <v>151</v>
      </c>
      <c r="D3610" s="7"/>
      <c r="E3610" s="7" t="s">
        <v>152</v>
      </c>
      <c r="F3610" s="7" t="s">
        <v>8214</v>
      </c>
      <c r="G3610" s="25"/>
      <c r="H3610" s="1"/>
      <c r="I3610" s="5"/>
      <c r="J3610" s="5"/>
      <c r="K3610" s="1"/>
      <c r="L3610" s="5"/>
      <c r="M3610" s="5"/>
      <c r="N3610" s="26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37">
        <f t="shared" ref="BR3610" si="56">BQ3610+BP3610+BO3610+BN3610+BM3610+BG3610+BF3610+BC3610+AY3610+AS3610+AM3610+AL3610+AK3610+AF3610+AE3610+AD3610+AC3610+AB3610+++BK3610+BL3610+AA3610+Z3610+Y3610+X3610+V3610+U3610+T3610+S3610+R3610+Q3610+P3610+O3610+N3610+M3610+L3610+K3610+J3610+I3610+H3610+G3610</f>
        <v>0</v>
      </c>
    </row>
    <row r="3611" spans="1:70" hidden="1">
      <c r="A3611" s="6" t="s">
        <v>5539</v>
      </c>
      <c r="B3611" s="6" t="s">
        <v>5540</v>
      </c>
      <c r="C3611" s="6" t="s">
        <v>7</v>
      </c>
      <c r="D3611" s="6" t="s">
        <v>8180</v>
      </c>
      <c r="E3611" s="6" t="s">
        <v>13</v>
      </c>
      <c r="F3611" s="6" t="s">
        <v>8214</v>
      </c>
      <c r="G3611" s="6"/>
      <c r="H3611" s="1"/>
      <c r="I3611" s="5"/>
      <c r="J3611" s="5"/>
      <c r="K3611" s="1"/>
      <c r="L3611" s="5"/>
      <c r="M3611" s="5"/>
      <c r="N3611" s="26"/>
      <c r="O3611" s="1"/>
      <c r="P3611" s="1"/>
      <c r="Q3611" s="1"/>
      <c r="R3611" s="1"/>
      <c r="S3611" s="1"/>
      <c r="T3611" s="1"/>
      <c r="U3611" s="1"/>
      <c r="V3611" s="5"/>
      <c r="W3611" s="5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37" t="e">
        <f>BQ3611+BP3611+BO3611+BN3611+BM3611+#REF!+#REF!+BG3611+BF3611+#REF!+BC3611+#REF!+#REF!+AY3611+#REF!+#REF!+#REF!+#REF!+AS3611+#REF!+#REF!+#REF!+#REF!+AM3611+AK3611+#REF!+#REF!+#REF!+AF3611+AD3611+AC3611+AB3611+BL3611+AA3611+Z3611+Y3611+X3611+U3611+T3611+S3611+R3611+Q3611+P3611+O3611+N3611+M3611+L3611+K3611+J3611+I3611+H3611</f>
        <v>#REF!</v>
      </c>
    </row>
    <row r="3612" spans="1:70" hidden="1">
      <c r="A3612" s="6" t="s">
        <v>5800</v>
      </c>
      <c r="B3612" s="6" t="s">
        <v>5801</v>
      </c>
      <c r="C3612" s="6" t="s">
        <v>151</v>
      </c>
      <c r="D3612" s="6"/>
      <c r="E3612" s="6" t="s">
        <v>152</v>
      </c>
      <c r="F3612" s="6" t="s">
        <v>8214</v>
      </c>
      <c r="G3612" s="6"/>
      <c r="H3612" s="1"/>
      <c r="I3612" s="5"/>
      <c r="J3612" s="5"/>
      <c r="K3612" s="1"/>
      <c r="L3612" s="5"/>
      <c r="M3612" s="5"/>
      <c r="N3612" s="26"/>
      <c r="O3612" s="1"/>
      <c r="P3612" s="1"/>
      <c r="Q3612" s="1"/>
      <c r="R3612" s="1"/>
      <c r="S3612" s="1"/>
      <c r="T3612" s="1"/>
      <c r="U3612" s="1"/>
      <c r="V3612" s="5"/>
      <c r="W3612" s="5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37" t="e">
        <f>BQ3612+BP3612+BO3612+BN3612+BM3612+#REF!+#REF!+BG3612+BF3612+#REF!+BC3612+#REF!+#REF!+AY3612+#REF!+#REF!+#REF!+#REF!+AS3612+#REF!+#REF!+#REF!+#REF!+AM3612+AK3612+#REF!+#REF!+#REF!+AF3612+AD3612+AC3612+AB3612+BL3612+AA3612+Z3612+Y3612+X3612+U3612+T3612+S3612+R3612+Q3612+P3612+O3612+N3612+M3612+L3612+K3612+J3612+I3612+H3612</f>
        <v>#REF!</v>
      </c>
    </row>
    <row r="3613" spans="1:70" hidden="1">
      <c r="A3613" s="6" t="s">
        <v>5802</v>
      </c>
      <c r="B3613" s="6" t="s">
        <v>5803</v>
      </c>
      <c r="C3613" s="6" t="s">
        <v>151</v>
      </c>
      <c r="D3613" s="6"/>
      <c r="E3613" s="6" t="s">
        <v>152</v>
      </c>
      <c r="F3613" s="6" t="s">
        <v>8214</v>
      </c>
      <c r="G3613" s="6"/>
      <c r="H3613" s="1"/>
      <c r="I3613" s="5"/>
      <c r="J3613" s="5"/>
      <c r="K3613" s="1"/>
      <c r="L3613" s="5"/>
      <c r="M3613" s="5"/>
      <c r="N3613" s="26"/>
      <c r="O3613" s="1"/>
      <c r="P3613" s="1"/>
      <c r="Q3613" s="1"/>
      <c r="R3613" s="1"/>
      <c r="S3613" s="1"/>
      <c r="T3613" s="1"/>
      <c r="U3613" s="1"/>
      <c r="V3613" s="5"/>
      <c r="W3613" s="5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37" t="e">
        <f>BQ3613+BP3613+BO3613+BN3613+BM3613+#REF!+#REF!+BG3613+BF3613+#REF!+BC3613+#REF!+#REF!+AY3613+#REF!+#REF!+#REF!+#REF!+AS3613+#REF!+#REF!+#REF!+#REF!+AM3613+AK3613+#REF!+#REF!+#REF!+AF3613+AD3613+AC3613+AB3613+BL3613+AA3613+Z3613+Y3613+X3613+U3613+T3613+S3613+R3613+Q3613+P3613+O3613+N3613+M3613+L3613+K3613+J3613+I3613+H3613</f>
        <v>#REF!</v>
      </c>
    </row>
    <row r="3614" spans="1:70" hidden="1">
      <c r="A3614" s="6" t="s">
        <v>5541</v>
      </c>
      <c r="B3614" s="6" t="s">
        <v>5542</v>
      </c>
      <c r="C3614" s="6" t="s">
        <v>7</v>
      </c>
      <c r="D3614" s="6" t="s">
        <v>18</v>
      </c>
      <c r="E3614" s="6" t="s">
        <v>13</v>
      </c>
      <c r="F3614" s="6" t="s">
        <v>8214</v>
      </c>
      <c r="G3614" s="6"/>
      <c r="H3614" s="1"/>
      <c r="I3614" s="5"/>
      <c r="J3614" s="5"/>
      <c r="K3614" s="1"/>
      <c r="L3614" s="5"/>
      <c r="M3614" s="5"/>
      <c r="N3614" s="26"/>
      <c r="O3614" s="1"/>
      <c r="P3614" s="1"/>
      <c r="Q3614" s="1"/>
      <c r="R3614" s="1"/>
      <c r="S3614" s="1"/>
      <c r="T3614" s="1"/>
      <c r="U3614" s="1"/>
      <c r="V3614" s="5"/>
      <c r="W3614" s="5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37" t="e">
        <f>BQ3614+BP3614+BO3614+BN3614+BM3614+#REF!+#REF!+BG3614+BF3614+#REF!+BC3614+#REF!+#REF!+AY3614+#REF!+#REF!+#REF!+#REF!+AS3614+#REF!+#REF!+#REF!+#REF!+AM3614+AK3614+#REF!+#REF!+#REF!+AF3614+AD3614+AC3614+AB3614+BL3614+AA3614+Z3614+Y3614+X3614+U3614+T3614+S3614+R3614+Q3614+P3614+O3614+N3614+M3614+L3614+K3614+J3614+I3614+H3614</f>
        <v>#REF!</v>
      </c>
    </row>
    <row r="3615" spans="1:70" hidden="1">
      <c r="A3615" s="6" t="s">
        <v>7244</v>
      </c>
      <c r="B3615" s="6" t="s">
        <v>7447</v>
      </c>
      <c r="C3615" s="6" t="s">
        <v>7</v>
      </c>
      <c r="D3615" s="6" t="s">
        <v>8180</v>
      </c>
      <c r="E3615" s="6" t="s">
        <v>8202</v>
      </c>
      <c r="F3615" s="6" t="s">
        <v>8214</v>
      </c>
      <c r="G3615" s="6"/>
      <c r="H3615" s="1"/>
      <c r="I3615" s="5"/>
      <c r="J3615" s="5"/>
      <c r="K3615" s="1"/>
      <c r="L3615" s="5"/>
      <c r="M3615" s="5"/>
      <c r="N3615" s="26"/>
      <c r="O3615" s="1"/>
      <c r="P3615" s="1"/>
      <c r="Q3615" s="1"/>
      <c r="R3615" s="1"/>
      <c r="S3615" s="1"/>
      <c r="T3615" s="1"/>
      <c r="U3615" s="1"/>
      <c r="V3615" s="5"/>
      <c r="W3615" s="5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37" t="e">
        <f>BQ3615+BP3615+BO3615+BN3615+BM3615+#REF!+#REF!+BG3615+BF3615+#REF!+BC3615+#REF!+#REF!+AY3615+#REF!+#REF!+#REF!+#REF!+AS3615+#REF!+#REF!+#REF!+#REF!+AM3615+AK3615+#REF!+#REF!+#REF!+AF3615+AD3615+AC3615+AB3615+BL3615+AA3615+Z3615+Y3615+X3615+U3615+T3615+S3615+R3615+Q3615+P3615+O3615+N3615+M3615+L3615+K3615+J3615+I3615+H3615</f>
        <v>#REF!</v>
      </c>
    </row>
    <row r="3616" spans="1:70" hidden="1">
      <c r="A3616" s="6" t="s">
        <v>5543</v>
      </c>
      <c r="B3616" s="6" t="s">
        <v>5544</v>
      </c>
      <c r="C3616" s="6" t="s">
        <v>7</v>
      </c>
      <c r="D3616" s="6" t="s">
        <v>67</v>
      </c>
      <c r="E3616" s="6" t="s">
        <v>67</v>
      </c>
      <c r="F3616" s="6" t="s">
        <v>8214</v>
      </c>
      <c r="G3616" s="6"/>
      <c r="H3616" s="1"/>
      <c r="I3616" s="5"/>
      <c r="J3616" s="5"/>
      <c r="K3616" s="1"/>
      <c r="L3616" s="5"/>
      <c r="M3616" s="5"/>
      <c r="N3616" s="26"/>
      <c r="O3616" s="1"/>
      <c r="P3616" s="1"/>
      <c r="Q3616" s="1"/>
      <c r="R3616" s="1"/>
      <c r="S3616" s="1"/>
      <c r="T3616" s="1"/>
      <c r="U3616" s="1"/>
      <c r="V3616" s="5"/>
      <c r="W3616" s="5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37" t="e">
        <f>BQ3616+BP3616+BO3616+BN3616+BM3616+#REF!+#REF!+BG3616+BF3616+#REF!+BC3616+#REF!+#REF!+AY3616+#REF!+#REF!+#REF!+#REF!+AS3616+#REF!+#REF!+#REF!+#REF!+AM3616+AK3616+#REF!+#REF!+#REF!+AF3616+AD3616+AC3616+AB3616+BL3616+AA3616+Z3616+Y3616+X3616+U3616+T3616+S3616+R3616+Q3616+P3616+O3616+N3616+M3616+L3616+K3616+J3616+I3616+H3616</f>
        <v>#REF!</v>
      </c>
    </row>
    <row r="3617" spans="1:70" hidden="1">
      <c r="A3617" s="6" t="s">
        <v>5545</v>
      </c>
      <c r="B3617" s="6" t="s">
        <v>5546</v>
      </c>
      <c r="C3617" s="6" t="s">
        <v>7</v>
      </c>
      <c r="D3617" s="6" t="s">
        <v>18</v>
      </c>
      <c r="E3617" s="6" t="s">
        <v>31</v>
      </c>
      <c r="F3617" s="6" t="s">
        <v>8214</v>
      </c>
      <c r="G3617" s="6"/>
      <c r="H3617" s="1"/>
      <c r="I3617" s="5"/>
      <c r="J3617" s="5"/>
      <c r="K3617" s="1"/>
      <c r="L3617" s="5"/>
      <c r="M3617" s="5"/>
      <c r="N3617" s="26"/>
      <c r="O3617" s="1"/>
      <c r="P3617" s="1"/>
      <c r="Q3617" s="1"/>
      <c r="R3617" s="1"/>
      <c r="S3617" s="1"/>
      <c r="T3617" s="1"/>
      <c r="U3617" s="1"/>
      <c r="V3617" s="5"/>
      <c r="W3617" s="5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37" t="e">
        <f>BQ3617+BP3617+BO3617+BN3617+BM3617+#REF!+#REF!+BG3617+BF3617+#REF!+BC3617+#REF!+#REF!+AY3617+#REF!+#REF!+#REF!+#REF!+AS3617+#REF!+#REF!+#REF!+#REF!+AM3617+AK3617+#REF!+#REF!+#REF!+AF3617+AD3617+AC3617+AB3617+BL3617+AA3617+Z3617+Y3617+X3617+U3617+T3617+S3617+R3617+Q3617+P3617+O3617+N3617+M3617+L3617+K3617+J3617+I3617+H3617</f>
        <v>#REF!</v>
      </c>
    </row>
    <row r="3618" spans="1:70" hidden="1">
      <c r="A3618" s="6" t="s">
        <v>5804</v>
      </c>
      <c r="B3618" s="6" t="s">
        <v>5805</v>
      </c>
      <c r="C3618" s="6" t="s">
        <v>151</v>
      </c>
      <c r="D3618" s="6"/>
      <c r="E3618" s="6" t="s">
        <v>152</v>
      </c>
      <c r="F3618" s="6" t="s">
        <v>8214</v>
      </c>
      <c r="G3618" s="6"/>
      <c r="H3618" s="1"/>
      <c r="I3618" s="5"/>
      <c r="J3618" s="5"/>
      <c r="K3618" s="1"/>
      <c r="L3618" s="5"/>
      <c r="M3618" s="5"/>
      <c r="N3618" s="26"/>
      <c r="O3618" s="1"/>
      <c r="P3618" s="1"/>
      <c r="Q3618" s="1"/>
      <c r="R3618" s="1"/>
      <c r="S3618" s="1"/>
      <c r="T3618" s="1"/>
      <c r="U3618" s="1"/>
      <c r="V3618" s="5"/>
      <c r="W3618" s="5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37" t="e">
        <f>BQ3618+BP3618+BO3618+BN3618+BM3618+#REF!+#REF!+BG3618+BF3618+#REF!+BC3618+#REF!+#REF!+AY3618+#REF!+#REF!+#REF!+#REF!+AS3618+#REF!+#REF!+#REF!+#REF!+AM3618+AK3618+#REF!+#REF!+#REF!+AF3618+AD3618+AC3618+AB3618+BL3618+AA3618+Z3618+Y3618+X3618+U3618+T3618+S3618+R3618+Q3618+P3618+O3618+N3618+M3618+L3618+K3618+J3618+I3618+H3618</f>
        <v>#REF!</v>
      </c>
    </row>
    <row r="3619" spans="1:70" hidden="1">
      <c r="A3619" s="6" t="s">
        <v>5806</v>
      </c>
      <c r="B3619" s="6" t="s">
        <v>5807</v>
      </c>
      <c r="C3619" s="6" t="s">
        <v>151</v>
      </c>
      <c r="D3619" s="6"/>
      <c r="E3619" s="6" t="s">
        <v>152</v>
      </c>
      <c r="F3619" s="6" t="s">
        <v>8214</v>
      </c>
      <c r="G3619" s="6"/>
      <c r="H3619" s="1"/>
      <c r="I3619" s="5"/>
      <c r="J3619" s="5"/>
      <c r="K3619" s="1"/>
      <c r="L3619" s="5"/>
      <c r="M3619" s="5"/>
      <c r="N3619" s="26"/>
      <c r="O3619" s="1"/>
      <c r="P3619" s="1"/>
      <c r="Q3619" s="1"/>
      <c r="R3619" s="1"/>
      <c r="S3619" s="1"/>
      <c r="T3619" s="1"/>
      <c r="U3619" s="1"/>
      <c r="V3619" s="5"/>
      <c r="W3619" s="5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37" t="e">
        <f>BQ3619+BP3619+BO3619+BN3619+BM3619+#REF!+#REF!+BG3619+BF3619+#REF!+BC3619+#REF!+#REF!+AY3619+#REF!+#REF!+#REF!+#REF!+AS3619+#REF!+#REF!+#REF!+#REF!+AM3619+AK3619+#REF!+#REF!+#REF!+AF3619+AD3619+AC3619+AB3619+BL3619+AA3619+Z3619+Y3619+X3619+U3619+T3619+S3619+R3619+Q3619+P3619+O3619+N3619+M3619+L3619+K3619+J3619+I3619+H3619</f>
        <v>#REF!</v>
      </c>
    </row>
    <row r="3620" spans="1:70" hidden="1">
      <c r="A3620" s="6" t="s">
        <v>5808</v>
      </c>
      <c r="B3620" s="6" t="s">
        <v>5809</v>
      </c>
      <c r="C3620" s="6" t="s">
        <v>151</v>
      </c>
      <c r="D3620" s="6"/>
      <c r="E3620" s="6" t="s">
        <v>152</v>
      </c>
      <c r="F3620" s="6" t="s">
        <v>8214</v>
      </c>
      <c r="G3620" s="6"/>
      <c r="H3620" s="1"/>
      <c r="I3620" s="5"/>
      <c r="J3620" s="5"/>
      <c r="K3620" s="1"/>
      <c r="L3620" s="5"/>
      <c r="M3620" s="5"/>
      <c r="N3620" s="26"/>
      <c r="O3620" s="1"/>
      <c r="P3620" s="1"/>
      <c r="Q3620" s="1"/>
      <c r="R3620" s="1"/>
      <c r="S3620" s="1"/>
      <c r="T3620" s="1"/>
      <c r="U3620" s="1"/>
      <c r="V3620" s="5"/>
      <c r="W3620" s="5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37" t="e">
        <f>BQ3620+BP3620+BO3620+BN3620+BM3620+#REF!+#REF!+BG3620+BF3620+#REF!+BC3620+#REF!+#REF!+AY3620+#REF!+#REF!+#REF!+#REF!+AS3620+#REF!+#REF!+#REF!+#REF!+AM3620+AK3620+#REF!+#REF!+#REF!+AF3620+AD3620+AC3620+AB3620+BL3620+AA3620+Z3620+Y3620+X3620+U3620+T3620+S3620+R3620+Q3620+P3620+O3620+N3620+M3620+L3620+K3620+J3620+I3620+H3620</f>
        <v>#REF!</v>
      </c>
    </row>
    <row r="3621" spans="1:70" hidden="1">
      <c r="A3621" s="6" t="s">
        <v>5810</v>
      </c>
      <c r="B3621" s="6" t="s">
        <v>5811</v>
      </c>
      <c r="C3621" s="6" t="s">
        <v>151</v>
      </c>
      <c r="D3621" s="6"/>
      <c r="E3621" s="6" t="s">
        <v>152</v>
      </c>
      <c r="F3621" s="6" t="s">
        <v>8214</v>
      </c>
      <c r="G3621" s="6"/>
      <c r="H3621" s="1"/>
      <c r="I3621" s="5"/>
      <c r="J3621" s="5"/>
      <c r="K3621" s="1"/>
      <c r="L3621" s="5"/>
      <c r="M3621" s="5"/>
      <c r="N3621" s="26"/>
      <c r="O3621" s="1"/>
      <c r="P3621" s="1"/>
      <c r="Q3621" s="1"/>
      <c r="R3621" s="1"/>
      <c r="S3621" s="1"/>
      <c r="T3621" s="1"/>
      <c r="U3621" s="1"/>
      <c r="V3621" s="5"/>
      <c r="W3621" s="5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37" t="e">
        <f>BQ3621+BP3621+BO3621+BN3621+BM3621+#REF!+#REF!+BG3621+BF3621+#REF!+BC3621+#REF!+#REF!+AY3621+#REF!+#REF!+#REF!+#REF!+AS3621+#REF!+#REF!+#REF!+#REF!+AM3621+AK3621+#REF!+#REF!+#REF!+AF3621+AD3621+AC3621+AB3621+BL3621+AA3621+Z3621+Y3621+X3621+U3621+T3621+S3621+R3621+Q3621+P3621+O3621+N3621+M3621+L3621+K3621+J3621+I3621+H3621</f>
        <v>#REF!</v>
      </c>
    </row>
    <row r="3622" spans="1:70" hidden="1">
      <c r="A3622" s="6" t="s">
        <v>5547</v>
      </c>
      <c r="B3622" s="6" t="s">
        <v>5548</v>
      </c>
      <c r="C3622" s="6" t="s">
        <v>7</v>
      </c>
      <c r="D3622" s="6" t="s">
        <v>67</v>
      </c>
      <c r="E3622" s="6" t="s">
        <v>67</v>
      </c>
      <c r="F3622" s="6" t="s">
        <v>8214</v>
      </c>
      <c r="G3622" s="6"/>
      <c r="H3622" s="1"/>
      <c r="I3622" s="5"/>
      <c r="J3622" s="5"/>
      <c r="K3622" s="1"/>
      <c r="L3622" s="5"/>
      <c r="M3622" s="5"/>
      <c r="N3622" s="26"/>
      <c r="O3622" s="1"/>
      <c r="P3622" s="1"/>
      <c r="Q3622" s="1"/>
      <c r="R3622" s="1"/>
      <c r="S3622" s="1"/>
      <c r="T3622" s="1"/>
      <c r="U3622" s="1"/>
      <c r="V3622" s="5"/>
      <c r="W3622" s="5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37" t="e">
        <f>BQ3622+BP3622+BO3622+BN3622+BM3622+#REF!+#REF!+BG3622+BF3622+#REF!+BC3622+#REF!+#REF!+AY3622+#REF!+#REF!+#REF!+#REF!+AS3622+#REF!+#REF!+#REF!+#REF!+AM3622+AK3622+#REF!+#REF!+#REF!+AF3622+AD3622+AC3622+AB3622+BL3622+AA3622+Z3622+Y3622+X3622+U3622+T3622+S3622+R3622+Q3622+P3622+O3622+N3622+M3622+L3622+K3622+J3622+I3622+H3622</f>
        <v>#REF!</v>
      </c>
    </row>
    <row r="3623" spans="1:70" hidden="1">
      <c r="A3623" s="6" t="s">
        <v>5812</v>
      </c>
      <c r="B3623" s="6" t="s">
        <v>5813</v>
      </c>
      <c r="C3623" s="6" t="s">
        <v>151</v>
      </c>
      <c r="D3623" s="6"/>
      <c r="E3623" s="6" t="s">
        <v>152</v>
      </c>
      <c r="F3623" s="6" t="s">
        <v>8214</v>
      </c>
      <c r="G3623" s="6"/>
      <c r="H3623" s="1"/>
      <c r="I3623" s="5"/>
      <c r="J3623" s="5"/>
      <c r="K3623" s="1"/>
      <c r="L3623" s="5"/>
      <c r="M3623" s="5"/>
      <c r="N3623" s="26"/>
      <c r="O3623" s="1"/>
      <c r="P3623" s="1"/>
      <c r="Q3623" s="1"/>
      <c r="R3623" s="1"/>
      <c r="S3623" s="1"/>
      <c r="T3623" s="1"/>
      <c r="U3623" s="1"/>
      <c r="V3623" s="5"/>
      <c r="W3623" s="5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37" t="e">
        <f>BQ3623+BP3623+BO3623+BN3623+BM3623+#REF!+#REF!+BG3623+BF3623+#REF!+BC3623+#REF!+#REF!+AY3623+#REF!+#REF!+#REF!+#REF!+AS3623+#REF!+#REF!+#REF!+#REF!+AM3623+AK3623+#REF!+#REF!+#REF!+AF3623+AD3623+AC3623+AB3623+BL3623+AA3623+Z3623+Y3623+X3623+U3623+T3623+S3623+R3623+Q3623+P3623+O3623+N3623+M3623+L3623+K3623+J3623+I3623+H3623</f>
        <v>#REF!</v>
      </c>
    </row>
    <row r="3624" spans="1:70" hidden="1">
      <c r="A3624" s="6" t="s">
        <v>5814</v>
      </c>
      <c r="B3624" s="6" t="s">
        <v>5815</v>
      </c>
      <c r="C3624" s="6" t="s">
        <v>151</v>
      </c>
      <c r="D3624" s="6"/>
      <c r="E3624" s="6" t="s">
        <v>152</v>
      </c>
      <c r="F3624" s="6" t="s">
        <v>8214</v>
      </c>
      <c r="G3624" s="6"/>
      <c r="H3624" s="1"/>
      <c r="I3624" s="5"/>
      <c r="J3624" s="5"/>
      <c r="K3624" s="1"/>
      <c r="L3624" s="5"/>
      <c r="M3624" s="5"/>
      <c r="N3624" s="26"/>
      <c r="O3624" s="1"/>
      <c r="P3624" s="1"/>
      <c r="Q3624" s="1"/>
      <c r="R3624" s="1"/>
      <c r="S3624" s="1"/>
      <c r="T3624" s="1"/>
      <c r="U3624" s="1"/>
      <c r="V3624" s="5"/>
      <c r="W3624" s="5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37" t="e">
        <f>BQ3624+BP3624+BO3624+BN3624+BM3624+#REF!+#REF!+BG3624+BF3624+#REF!+BC3624+#REF!+#REF!+AY3624+#REF!+#REF!+#REF!+#REF!+AS3624+#REF!+#REF!+#REF!+#REF!+AM3624+AK3624+#REF!+#REF!+#REF!+AF3624+AD3624+AC3624+AB3624+BL3624+AA3624+Z3624+Y3624+X3624+U3624+T3624+S3624+R3624+Q3624+P3624+O3624+N3624+M3624+L3624+K3624+J3624+I3624+H3624</f>
        <v>#REF!</v>
      </c>
    </row>
    <row r="3625" spans="1:70" hidden="1">
      <c r="A3625" s="6" t="s">
        <v>5816</v>
      </c>
      <c r="B3625" s="6" t="s">
        <v>5817</v>
      </c>
      <c r="C3625" s="6" t="s">
        <v>151</v>
      </c>
      <c r="D3625" s="6"/>
      <c r="E3625" s="6" t="s">
        <v>152</v>
      </c>
      <c r="F3625" s="6" t="s">
        <v>8214</v>
      </c>
      <c r="G3625" s="6"/>
      <c r="H3625" s="1"/>
      <c r="I3625" s="5"/>
      <c r="J3625" s="5"/>
      <c r="K3625" s="1"/>
      <c r="L3625" s="5"/>
      <c r="M3625" s="5"/>
      <c r="N3625" s="26"/>
      <c r="O3625" s="1"/>
      <c r="P3625" s="1"/>
      <c r="Q3625" s="1"/>
      <c r="R3625" s="1"/>
      <c r="S3625" s="1"/>
      <c r="T3625" s="1"/>
      <c r="U3625" s="1"/>
      <c r="V3625" s="5"/>
      <c r="W3625" s="5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37" t="e">
        <f>BQ3625+BP3625+BO3625+BN3625+BM3625+#REF!+#REF!+BG3625+BF3625+#REF!+BC3625+#REF!+#REF!+AY3625+#REF!+#REF!+#REF!+#REF!+AS3625+#REF!+#REF!+#REF!+#REF!+AM3625+AK3625+#REF!+#REF!+#REF!+AF3625+AD3625+AC3625+AB3625+BL3625+AA3625+Z3625+Y3625+X3625+U3625+T3625+S3625+R3625+Q3625+P3625+O3625+N3625+M3625+L3625+K3625+J3625+I3625+H3625</f>
        <v>#REF!</v>
      </c>
    </row>
    <row r="3626" spans="1:70" hidden="1">
      <c r="A3626" s="6" t="s">
        <v>5549</v>
      </c>
      <c r="B3626" s="6" t="s">
        <v>5550</v>
      </c>
      <c r="C3626" s="6" t="s">
        <v>7</v>
      </c>
      <c r="D3626" s="6" t="s">
        <v>18</v>
      </c>
      <c r="E3626" s="6" t="s">
        <v>13</v>
      </c>
      <c r="F3626" s="6" t="s">
        <v>8214</v>
      </c>
      <c r="G3626" s="6"/>
      <c r="H3626" s="1"/>
      <c r="I3626" s="5"/>
      <c r="J3626" s="5"/>
      <c r="K3626" s="1"/>
      <c r="L3626" s="5"/>
      <c r="M3626" s="5"/>
      <c r="N3626" s="26"/>
      <c r="O3626" s="1"/>
      <c r="P3626" s="1"/>
      <c r="Q3626" s="1"/>
      <c r="R3626" s="1"/>
      <c r="S3626" s="1"/>
      <c r="T3626" s="1"/>
      <c r="U3626" s="1"/>
      <c r="V3626" s="5"/>
      <c r="W3626" s="5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37" t="e">
        <f>BQ3626+BP3626+BO3626+BN3626+BM3626+#REF!+#REF!+BG3626+BF3626+#REF!+BC3626+#REF!+#REF!+AY3626+#REF!+#REF!+#REF!+#REF!+AS3626+#REF!+#REF!+#REF!+#REF!+AM3626+AK3626+#REF!+#REF!+#REF!+AF3626+AD3626+AC3626+AB3626+BL3626+AA3626+Z3626+Y3626+X3626+U3626+T3626+S3626+R3626+Q3626+P3626+O3626+N3626+M3626+L3626+K3626+J3626+I3626+H3626</f>
        <v>#REF!</v>
      </c>
    </row>
    <row r="3627" spans="1:70" hidden="1">
      <c r="A3627" s="6" t="s">
        <v>5818</v>
      </c>
      <c r="B3627" s="6" t="s">
        <v>5819</v>
      </c>
      <c r="C3627" s="6" t="s">
        <v>151</v>
      </c>
      <c r="D3627" s="6"/>
      <c r="E3627" s="6" t="s">
        <v>152</v>
      </c>
      <c r="F3627" s="6" t="s">
        <v>8214</v>
      </c>
      <c r="G3627" s="6"/>
      <c r="H3627" s="1"/>
      <c r="I3627" s="5"/>
      <c r="J3627" s="5"/>
      <c r="K3627" s="1"/>
      <c r="L3627" s="5"/>
      <c r="M3627" s="5"/>
      <c r="N3627" s="26"/>
      <c r="O3627" s="1"/>
      <c r="P3627" s="1"/>
      <c r="Q3627" s="1"/>
      <c r="R3627" s="1"/>
      <c r="S3627" s="1"/>
      <c r="T3627" s="1"/>
      <c r="U3627" s="1"/>
      <c r="V3627" s="5"/>
      <c r="W3627" s="5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37" t="e">
        <f>BQ3627+BP3627+BO3627+BN3627+BM3627+#REF!+#REF!+BG3627+BF3627+#REF!+BC3627+#REF!+#REF!+AY3627+#REF!+#REF!+#REF!+#REF!+AS3627+#REF!+#REF!+#REF!+#REF!+AM3627+AK3627+#REF!+#REF!+#REF!+AF3627+AD3627+AC3627+AB3627+BL3627+AA3627+Z3627+Y3627+X3627+U3627+T3627+S3627+R3627+Q3627+P3627+O3627+N3627+M3627+L3627+K3627+J3627+I3627+H3627</f>
        <v>#REF!</v>
      </c>
    </row>
    <row r="3628" spans="1:70" hidden="1">
      <c r="A3628" s="6" t="s">
        <v>5551</v>
      </c>
      <c r="B3628" s="6" t="s">
        <v>5552</v>
      </c>
      <c r="C3628" s="6" t="s">
        <v>7</v>
      </c>
      <c r="D3628" s="6" t="s">
        <v>18</v>
      </c>
      <c r="E3628" s="6" t="s">
        <v>13</v>
      </c>
      <c r="F3628" s="6" t="s">
        <v>8214</v>
      </c>
      <c r="G3628" s="6"/>
      <c r="H3628" s="1"/>
      <c r="I3628" s="5"/>
      <c r="J3628" s="5"/>
      <c r="K3628" s="1"/>
      <c r="L3628" s="5"/>
      <c r="M3628" s="5"/>
      <c r="N3628" s="26"/>
      <c r="O3628" s="1"/>
      <c r="P3628" s="1"/>
      <c r="Q3628" s="1"/>
      <c r="R3628" s="1"/>
      <c r="S3628" s="1"/>
      <c r="T3628" s="1"/>
      <c r="U3628" s="1"/>
      <c r="V3628" s="5"/>
      <c r="W3628" s="5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37" t="e">
        <f>BQ3628+BP3628+BO3628+BN3628+BM3628+#REF!+#REF!+BG3628+BF3628+#REF!+BC3628+#REF!+#REF!+AY3628+#REF!+#REF!+#REF!+#REF!+AS3628+#REF!+#REF!+#REF!+#REF!+AM3628+AK3628+#REF!+#REF!+#REF!+AF3628+AD3628+AC3628+AB3628+BL3628+AA3628+Z3628+Y3628+X3628+U3628+T3628+S3628+R3628+Q3628+P3628+O3628+N3628+M3628+L3628+K3628+J3628+I3628+H3628</f>
        <v>#REF!</v>
      </c>
    </row>
    <row r="3629" spans="1:70" hidden="1">
      <c r="A3629" s="6" t="s">
        <v>7100</v>
      </c>
      <c r="B3629" s="6" t="s">
        <v>2020</v>
      </c>
      <c r="C3629" s="6" t="s">
        <v>151</v>
      </c>
      <c r="D3629" s="6"/>
      <c r="E3629" s="6" t="s">
        <v>8192</v>
      </c>
      <c r="F3629" s="6" t="s">
        <v>8214</v>
      </c>
      <c r="G3629" s="6"/>
      <c r="H3629" s="1"/>
      <c r="I3629" s="5"/>
      <c r="J3629" s="5"/>
      <c r="K3629" s="1"/>
      <c r="L3629" s="5"/>
      <c r="M3629" s="5"/>
      <c r="N3629" s="26"/>
      <c r="O3629" s="1"/>
      <c r="P3629" s="1"/>
      <c r="Q3629" s="1"/>
      <c r="R3629" s="1"/>
      <c r="S3629" s="1"/>
      <c r="T3629" s="1"/>
      <c r="U3629" s="1"/>
      <c r="V3629" s="5"/>
      <c r="W3629" s="5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37" t="e">
        <f>BQ3629+BP3629+BO3629+BN3629+BM3629+#REF!+#REF!+BG3629+BF3629+#REF!+BC3629+#REF!+#REF!+AY3629+#REF!+#REF!+#REF!+#REF!+AS3629+#REF!+#REF!+#REF!+#REF!+AM3629+AK3629+#REF!+#REF!+#REF!+AF3629+AD3629+AC3629+AB3629+BL3629+AA3629+Z3629+Y3629+X3629+U3629+T3629+S3629+R3629+Q3629+P3629+O3629+N3629+M3629+L3629+K3629+J3629+I3629+H3629</f>
        <v>#REF!</v>
      </c>
    </row>
    <row r="3630" spans="1:70" hidden="1">
      <c r="A3630" s="6" t="s">
        <v>5820</v>
      </c>
      <c r="B3630" s="6" t="s">
        <v>5821</v>
      </c>
      <c r="C3630" s="6" t="s">
        <v>151</v>
      </c>
      <c r="D3630" s="6"/>
      <c r="E3630" s="6" t="s">
        <v>152</v>
      </c>
      <c r="F3630" s="6" t="s">
        <v>8214</v>
      </c>
      <c r="G3630" s="6"/>
      <c r="H3630" s="1"/>
      <c r="I3630" s="5"/>
      <c r="J3630" s="5"/>
      <c r="K3630" s="1"/>
      <c r="L3630" s="5"/>
      <c r="M3630" s="5"/>
      <c r="N3630" s="26"/>
      <c r="O3630" s="1"/>
      <c r="P3630" s="1"/>
      <c r="Q3630" s="1"/>
      <c r="R3630" s="1"/>
      <c r="S3630" s="1"/>
      <c r="T3630" s="1"/>
      <c r="U3630" s="1"/>
      <c r="V3630" s="5"/>
      <c r="W3630" s="5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37" t="e">
        <f>BQ3630+BP3630+BO3630+BN3630+BM3630+#REF!+#REF!+BG3630+BF3630+#REF!+BC3630+#REF!+#REF!+AY3630+#REF!+#REF!+#REF!+#REF!+AS3630+#REF!+#REF!+#REF!+#REF!+AM3630+AK3630+#REF!+#REF!+#REF!+AF3630+AD3630+AC3630+AB3630+BL3630+AA3630+Z3630+Y3630+X3630+U3630+T3630+S3630+R3630+Q3630+P3630+O3630+N3630+M3630+L3630+K3630+J3630+I3630+H3630</f>
        <v>#REF!</v>
      </c>
    </row>
    <row r="3631" spans="1:70" hidden="1">
      <c r="A3631" s="6" t="s">
        <v>5822</v>
      </c>
      <c r="B3631" s="6" t="s">
        <v>5823</v>
      </c>
      <c r="C3631" s="6" t="s">
        <v>151</v>
      </c>
      <c r="D3631" s="6"/>
      <c r="E3631" s="6" t="s">
        <v>152</v>
      </c>
      <c r="F3631" s="6" t="s">
        <v>8214</v>
      </c>
      <c r="G3631" s="6"/>
      <c r="H3631" s="1"/>
      <c r="I3631" s="5"/>
      <c r="J3631" s="5"/>
      <c r="K3631" s="1"/>
      <c r="L3631" s="5"/>
      <c r="M3631" s="5"/>
      <c r="N3631" s="26"/>
      <c r="O3631" s="1"/>
      <c r="P3631" s="1"/>
      <c r="Q3631" s="1"/>
      <c r="R3631" s="1"/>
      <c r="S3631" s="1"/>
      <c r="T3631" s="1"/>
      <c r="U3631" s="1"/>
      <c r="V3631" s="5"/>
      <c r="W3631" s="5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37" t="e">
        <f>BQ3631+BP3631+BO3631+BN3631+BM3631+#REF!+#REF!+BG3631+BF3631+#REF!+BC3631+#REF!+#REF!+AY3631+#REF!+#REF!+#REF!+#REF!+AS3631+#REF!+#REF!+#REF!+#REF!+AM3631+AK3631+#REF!+#REF!+#REF!+AF3631+AD3631+AC3631+AB3631+BL3631+AA3631+Z3631+Y3631+X3631+U3631+T3631+S3631+R3631+Q3631+P3631+O3631+N3631+M3631+L3631+K3631+J3631+I3631+H3631</f>
        <v>#REF!</v>
      </c>
    </row>
    <row r="3632" spans="1:70" hidden="1">
      <c r="A3632" s="6" t="s">
        <v>7262</v>
      </c>
      <c r="B3632" s="6" t="s">
        <v>7499</v>
      </c>
      <c r="C3632" s="6" t="s">
        <v>7</v>
      </c>
      <c r="D3632" s="6" t="s">
        <v>67</v>
      </c>
      <c r="E3632" s="6" t="s">
        <v>67</v>
      </c>
      <c r="F3632" s="6" t="s">
        <v>8214</v>
      </c>
      <c r="G3632" s="6"/>
      <c r="H3632" s="1"/>
      <c r="I3632" s="5"/>
      <c r="J3632" s="5"/>
      <c r="K3632" s="1"/>
      <c r="L3632" s="5"/>
      <c r="M3632" s="5"/>
      <c r="N3632" s="26"/>
      <c r="O3632" s="1"/>
      <c r="P3632" s="1"/>
      <c r="Q3632" s="1"/>
      <c r="R3632" s="1"/>
      <c r="S3632" s="1"/>
      <c r="T3632" s="1"/>
      <c r="U3632" s="1"/>
      <c r="V3632" s="5"/>
      <c r="W3632" s="5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37" t="e">
        <f>BQ3632+BP3632+BO3632+BN3632+BM3632+#REF!+#REF!+BG3632+BF3632+#REF!+BC3632+#REF!+#REF!+AY3632+#REF!+#REF!+#REF!+#REF!+AS3632+#REF!+#REF!+#REF!+#REF!+AM3632+AK3632+#REF!+#REF!+#REF!+AF3632+AD3632+AC3632+AB3632+BL3632+AA3632+Z3632+Y3632+X3632+U3632+T3632+S3632+R3632+Q3632+P3632+O3632+N3632+M3632+L3632+K3632+J3632+I3632+H3632</f>
        <v>#REF!</v>
      </c>
    </row>
    <row r="3633" spans="1:70" hidden="1">
      <c r="A3633" s="6" t="s">
        <v>7101</v>
      </c>
      <c r="B3633" s="6" t="s">
        <v>7102</v>
      </c>
      <c r="C3633" s="6" t="s">
        <v>151</v>
      </c>
      <c r="D3633" s="6"/>
      <c r="E3633" s="6" t="s">
        <v>8186</v>
      </c>
      <c r="F3633" s="6" t="s">
        <v>8214</v>
      </c>
      <c r="G3633" s="6"/>
      <c r="H3633" s="1"/>
      <c r="I3633" s="5"/>
      <c r="J3633" s="5"/>
      <c r="K3633" s="1"/>
      <c r="L3633" s="5"/>
      <c r="M3633" s="5"/>
      <c r="N3633" s="26"/>
      <c r="O3633" s="1"/>
      <c r="P3633" s="1"/>
      <c r="Q3633" s="1"/>
      <c r="R3633" s="1"/>
      <c r="S3633" s="1"/>
      <c r="T3633" s="1"/>
      <c r="U3633" s="1"/>
      <c r="V3633" s="5"/>
      <c r="W3633" s="5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37" t="e">
        <f>BQ3633+BP3633+BO3633+BN3633+BM3633+#REF!+#REF!+BG3633+BF3633+#REF!+BC3633+#REF!+#REF!+AY3633+#REF!+#REF!+#REF!+#REF!+AS3633+#REF!+#REF!+#REF!+#REF!+AM3633+AK3633+#REF!+#REF!+#REF!+AF3633+AD3633+AC3633+AB3633+BL3633+AA3633+Z3633+Y3633+X3633+U3633+T3633+S3633+R3633+Q3633+P3633+O3633+N3633+M3633+L3633+K3633+J3633+I3633+H3633</f>
        <v>#REF!</v>
      </c>
    </row>
    <row r="3634" spans="1:70" hidden="1">
      <c r="A3634" s="6" t="s">
        <v>5824</v>
      </c>
      <c r="B3634" s="6" t="s">
        <v>5825</v>
      </c>
      <c r="C3634" s="6" t="s">
        <v>151</v>
      </c>
      <c r="D3634" s="6"/>
      <c r="E3634" s="6" t="s">
        <v>152</v>
      </c>
      <c r="F3634" s="6" t="s">
        <v>8214</v>
      </c>
      <c r="G3634" s="6"/>
      <c r="H3634" s="1"/>
      <c r="I3634" s="5"/>
      <c r="J3634" s="5"/>
      <c r="K3634" s="1"/>
      <c r="L3634" s="5"/>
      <c r="M3634" s="5"/>
      <c r="N3634" s="26"/>
      <c r="O3634" s="1"/>
      <c r="P3634" s="1"/>
      <c r="Q3634" s="1"/>
      <c r="R3634" s="1"/>
      <c r="S3634" s="1"/>
      <c r="T3634" s="1"/>
      <c r="U3634" s="1"/>
      <c r="V3634" s="5"/>
      <c r="W3634" s="5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37" t="e">
        <f>BQ3634+BP3634+BO3634+BN3634+BM3634+#REF!+#REF!+BG3634+BF3634+#REF!+BC3634+#REF!+#REF!+AY3634+#REF!+#REF!+#REF!+#REF!+AS3634+#REF!+#REF!+#REF!+#REF!+AM3634+AK3634+#REF!+#REF!+#REF!+AF3634+AD3634+AC3634+AB3634+BL3634+AA3634+Z3634+Y3634+X3634+U3634+T3634+S3634+R3634+Q3634+P3634+O3634+N3634+M3634+L3634+K3634+J3634+I3634+H3634</f>
        <v>#REF!</v>
      </c>
    </row>
    <row r="3635" spans="1:70" hidden="1">
      <c r="A3635" s="6" t="s">
        <v>7103</v>
      </c>
      <c r="B3635" s="6" t="s">
        <v>8098</v>
      </c>
      <c r="C3635" s="6" t="s">
        <v>151</v>
      </c>
      <c r="D3635" s="6"/>
      <c r="E3635" s="6" t="s">
        <v>8186</v>
      </c>
      <c r="F3635" s="6" t="s">
        <v>8214</v>
      </c>
      <c r="G3635" s="6"/>
      <c r="H3635" s="1"/>
      <c r="I3635" s="5"/>
      <c r="J3635" s="5"/>
      <c r="K3635" s="1"/>
      <c r="L3635" s="5"/>
      <c r="M3635" s="5"/>
      <c r="N3635" s="26"/>
      <c r="O3635" s="1"/>
      <c r="P3635" s="1"/>
      <c r="Q3635" s="1"/>
      <c r="R3635" s="1"/>
      <c r="S3635" s="1"/>
      <c r="T3635" s="1"/>
      <c r="U3635" s="1"/>
      <c r="V3635" s="5"/>
      <c r="W3635" s="5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37" t="e">
        <f>BQ3635+BP3635+BO3635+BN3635+BM3635+#REF!+#REF!+BG3635+BF3635+#REF!+BC3635+#REF!+#REF!+AY3635+#REF!+#REF!+#REF!+#REF!+AS3635+#REF!+#REF!+#REF!+#REF!+AM3635+AK3635+#REF!+#REF!+#REF!+AF3635+AD3635+AC3635+AB3635+BL3635+AA3635+Z3635+Y3635+X3635+U3635+T3635+S3635+R3635+Q3635+P3635+O3635+N3635+M3635+L3635+K3635+J3635+I3635+H3635</f>
        <v>#REF!</v>
      </c>
    </row>
    <row r="3636" spans="1:70" hidden="1">
      <c r="A3636" s="6" t="s">
        <v>5826</v>
      </c>
      <c r="B3636" s="6" t="s">
        <v>5827</v>
      </c>
      <c r="C3636" s="6" t="s">
        <v>151</v>
      </c>
      <c r="D3636" s="6"/>
      <c r="E3636" s="6" t="s">
        <v>152</v>
      </c>
      <c r="F3636" s="6" t="s">
        <v>8214</v>
      </c>
      <c r="G3636" s="6"/>
      <c r="H3636" s="1"/>
      <c r="I3636" s="5"/>
      <c r="J3636" s="5"/>
      <c r="K3636" s="1"/>
      <c r="L3636" s="5"/>
      <c r="M3636" s="5"/>
      <c r="N3636" s="26"/>
      <c r="O3636" s="1"/>
      <c r="P3636" s="1"/>
      <c r="Q3636" s="1"/>
      <c r="R3636" s="1"/>
      <c r="S3636" s="1"/>
      <c r="T3636" s="1"/>
      <c r="U3636" s="1"/>
      <c r="V3636" s="5"/>
      <c r="W3636" s="5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37" t="e">
        <f>BQ3636+BP3636+BO3636+BN3636+BM3636+#REF!+#REF!+BG3636+BF3636+#REF!+BC3636+#REF!+#REF!+AY3636+#REF!+#REF!+#REF!+#REF!+AS3636+#REF!+#REF!+#REF!+#REF!+AM3636+AK3636+#REF!+#REF!+#REF!+AF3636+AD3636+AC3636+AB3636+BL3636+AA3636+Z3636+Y3636+X3636+U3636+T3636+S3636+R3636+Q3636+P3636+O3636+N3636+M3636+L3636+K3636+J3636+I3636+H3636</f>
        <v>#REF!</v>
      </c>
    </row>
    <row r="3637" spans="1:70" hidden="1">
      <c r="A3637" s="6" t="s">
        <v>7104</v>
      </c>
      <c r="B3637" s="6" t="s">
        <v>7105</v>
      </c>
      <c r="C3637" s="6" t="s">
        <v>151</v>
      </c>
      <c r="D3637" s="6"/>
      <c r="E3637" s="6" t="s">
        <v>8192</v>
      </c>
      <c r="F3637" s="6" t="s">
        <v>8214</v>
      </c>
      <c r="G3637" s="6"/>
      <c r="H3637" s="1"/>
      <c r="I3637" s="5"/>
      <c r="J3637" s="5"/>
      <c r="K3637" s="1"/>
      <c r="L3637" s="5"/>
      <c r="M3637" s="5"/>
      <c r="N3637" s="26"/>
      <c r="O3637" s="1"/>
      <c r="P3637" s="1"/>
      <c r="Q3637" s="1"/>
      <c r="R3637" s="1"/>
      <c r="S3637" s="1"/>
      <c r="T3637" s="1"/>
      <c r="U3637" s="1"/>
      <c r="V3637" s="5"/>
      <c r="W3637" s="5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37" t="e">
        <f>BQ3637+BP3637+BO3637+BN3637+BM3637+#REF!+#REF!+BG3637+BF3637+#REF!+BC3637+#REF!+#REF!+AY3637+#REF!+#REF!+#REF!+#REF!+AS3637+#REF!+#REF!+#REF!+#REF!+AM3637+AK3637+#REF!+#REF!+#REF!+AF3637+AD3637+AC3637+AB3637+BL3637+AA3637+Z3637+Y3637+X3637+U3637+T3637+S3637+R3637+Q3637+P3637+O3637+N3637+M3637+L3637+K3637+J3637+I3637+H3637</f>
        <v>#REF!</v>
      </c>
    </row>
    <row r="3638" spans="1:70">
      <c r="A3638" s="6" t="s">
        <v>5828</v>
      </c>
      <c r="B3638" s="6" t="s">
        <v>5829</v>
      </c>
      <c r="C3638" s="6" t="s">
        <v>151</v>
      </c>
      <c r="D3638" s="6"/>
      <c r="E3638" s="6" t="s">
        <v>152</v>
      </c>
      <c r="F3638" s="6" t="s">
        <v>8214</v>
      </c>
      <c r="G3638" s="6"/>
      <c r="H3638" s="1"/>
      <c r="I3638" s="5"/>
      <c r="J3638" s="5"/>
      <c r="K3638" s="1"/>
      <c r="L3638" s="5"/>
      <c r="M3638" s="5"/>
      <c r="N3638" s="26"/>
      <c r="O3638" s="1"/>
      <c r="P3638" s="1"/>
      <c r="Q3638" s="1"/>
      <c r="R3638" s="1"/>
      <c r="S3638" s="1"/>
      <c r="T3638" s="1"/>
      <c r="U3638" s="1">
        <v>1000</v>
      </c>
      <c r="V3638" s="5"/>
      <c r="W3638" s="5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37">
        <f>BQ3638+BP3638+BO3638+BN3638+BM3638+BG3638+BF3638+BC3638+AY3638+AS3638+AM3638+AL3638+AK3638+AF3638+AE3638+AD3638+AC3638+AB3638+BK3638+BL3638+AA3638+Z3638+Y3638+X3638+V3638+U3638+T3638+S3638+R3638+Q3638+P3638+O3638+N3638+M3638+L3638+K3638+J3638+I3638+H3638+G3638+AX3638+W3638</f>
        <v>1000</v>
      </c>
    </row>
    <row r="3639" spans="1:70" hidden="1">
      <c r="A3639" s="6" t="s">
        <v>5830</v>
      </c>
      <c r="B3639" s="6" t="s">
        <v>5831</v>
      </c>
      <c r="C3639" s="6" t="s">
        <v>151</v>
      </c>
      <c r="D3639" s="6"/>
      <c r="E3639" s="6" t="s">
        <v>152</v>
      </c>
      <c r="F3639" s="6" t="s">
        <v>8214</v>
      </c>
      <c r="G3639" s="6"/>
      <c r="H3639" s="1"/>
      <c r="I3639" s="5"/>
      <c r="J3639" s="5"/>
      <c r="K3639" s="1"/>
      <c r="L3639" s="5"/>
      <c r="M3639" s="5"/>
      <c r="N3639" s="26"/>
      <c r="O3639" s="1"/>
      <c r="P3639" s="1"/>
      <c r="Q3639" s="1"/>
      <c r="R3639" s="1"/>
      <c r="S3639" s="1"/>
      <c r="T3639" s="1"/>
      <c r="U3639" s="1"/>
      <c r="V3639" s="5"/>
      <c r="W3639" s="5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37" t="e">
        <f>BQ3639+BP3639+BO3639+BN3639+BM3639+#REF!+#REF!+BG3639+BF3639+#REF!+BC3639+#REF!+#REF!+AY3639+#REF!+#REF!+#REF!+#REF!+AS3639+#REF!+#REF!+#REF!+#REF!+AM3639+AK3639+#REF!+#REF!+#REF!+AF3639+AD3639+AC3639+AB3639+BL3639+AA3639+Z3639+Y3639+X3639+U3639+T3639+S3639+R3639+Q3639+P3639+O3639+N3639+M3639+L3639+K3639+J3639+I3639+H3639</f>
        <v>#REF!</v>
      </c>
    </row>
    <row r="3640" spans="1:70" hidden="1">
      <c r="A3640" s="6" t="s">
        <v>7366</v>
      </c>
      <c r="B3640" s="6" t="s">
        <v>6809</v>
      </c>
      <c r="C3640" s="6" t="s">
        <v>151</v>
      </c>
      <c r="D3640" s="6"/>
      <c r="E3640" s="6" t="s">
        <v>8190</v>
      </c>
      <c r="F3640" s="6" t="s">
        <v>8214</v>
      </c>
      <c r="G3640" s="6"/>
      <c r="H3640" s="1"/>
      <c r="I3640" s="5"/>
      <c r="J3640" s="5"/>
      <c r="K3640" s="1"/>
      <c r="L3640" s="5"/>
      <c r="M3640" s="5"/>
      <c r="N3640" s="26"/>
      <c r="O3640" s="1"/>
      <c r="P3640" s="1"/>
      <c r="Q3640" s="1"/>
      <c r="R3640" s="1"/>
      <c r="S3640" s="1"/>
      <c r="T3640" s="1"/>
      <c r="U3640" s="1"/>
      <c r="V3640" s="5"/>
      <c r="W3640" s="5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37" t="e">
        <f>BQ3640+BP3640+BO3640+BN3640+BM3640+#REF!+#REF!+BG3640+BF3640+#REF!+BC3640+#REF!+#REF!+AY3640+#REF!+#REF!+#REF!+#REF!+AS3640+#REF!+#REF!+#REF!+#REF!+AM3640+AK3640+#REF!+#REF!+#REF!+AF3640+AD3640+AC3640+AB3640+BL3640+AA3640+Z3640+Y3640+X3640+U3640+T3640+S3640+R3640+Q3640+P3640+O3640+N3640+M3640+L3640+K3640+J3640+I3640+H3640</f>
        <v>#REF!</v>
      </c>
    </row>
    <row r="3641" spans="1:70" hidden="1">
      <c r="A3641" s="6" t="s">
        <v>5832</v>
      </c>
      <c r="B3641" s="6" t="s">
        <v>5833</v>
      </c>
      <c r="C3641" s="6" t="s">
        <v>151</v>
      </c>
      <c r="D3641" s="6"/>
      <c r="E3641" s="6" t="s">
        <v>152</v>
      </c>
      <c r="F3641" s="6" t="s">
        <v>8214</v>
      </c>
      <c r="G3641" s="6"/>
      <c r="H3641" s="1"/>
      <c r="I3641" s="5"/>
      <c r="J3641" s="5"/>
      <c r="K3641" s="1"/>
      <c r="L3641" s="5"/>
      <c r="M3641" s="5"/>
      <c r="N3641" s="26"/>
      <c r="O3641" s="1"/>
      <c r="P3641" s="1"/>
      <c r="Q3641" s="1"/>
      <c r="R3641" s="1"/>
      <c r="S3641" s="1"/>
      <c r="T3641" s="1"/>
      <c r="U3641" s="1"/>
      <c r="V3641" s="5"/>
      <c r="W3641" s="5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37" t="e">
        <f>BQ3641+BP3641+BO3641+BN3641+BM3641+#REF!+#REF!+BG3641+BF3641+#REF!+BC3641+#REF!+#REF!+AY3641+#REF!+#REF!+#REF!+#REF!+AS3641+#REF!+#REF!+#REF!+#REF!+AM3641+AK3641+#REF!+#REF!+#REF!+AF3641+AD3641+AC3641+AB3641+BL3641+AA3641+Z3641+Y3641+X3641+U3641+T3641+S3641+R3641+Q3641+P3641+O3641+N3641+M3641+L3641+K3641+J3641+I3641+H3641</f>
        <v>#REF!</v>
      </c>
    </row>
    <row r="3642" spans="1:70" hidden="1">
      <c r="A3642" s="6" t="s">
        <v>5834</v>
      </c>
      <c r="B3642" s="6" t="s">
        <v>5835</v>
      </c>
      <c r="C3642" s="6" t="s">
        <v>151</v>
      </c>
      <c r="D3642" s="6"/>
      <c r="E3642" s="6" t="s">
        <v>152</v>
      </c>
      <c r="F3642" s="6" t="s">
        <v>8214</v>
      </c>
      <c r="G3642" s="6"/>
      <c r="H3642" s="1"/>
      <c r="I3642" s="5"/>
      <c r="J3642" s="5"/>
      <c r="K3642" s="1"/>
      <c r="L3642" s="5"/>
      <c r="M3642" s="5"/>
      <c r="N3642" s="26"/>
      <c r="O3642" s="1"/>
      <c r="P3642" s="1"/>
      <c r="Q3642" s="1"/>
      <c r="R3642" s="1"/>
      <c r="S3642" s="1"/>
      <c r="T3642" s="1"/>
      <c r="U3642" s="1"/>
      <c r="V3642" s="5"/>
      <c r="W3642" s="5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37" t="e">
        <f>BQ3642+BP3642+BO3642+BN3642+BM3642+#REF!+#REF!+BG3642+BF3642+#REF!+BC3642+#REF!+#REF!+AY3642+#REF!+#REF!+#REF!+#REF!+AS3642+#REF!+#REF!+#REF!+#REF!+AM3642+AK3642+#REF!+#REF!+#REF!+AF3642+AD3642+AC3642+AB3642+BL3642+AA3642+Z3642+Y3642+X3642+U3642+T3642+S3642+R3642+Q3642+P3642+O3642+N3642+M3642+L3642+K3642+J3642+I3642+H3642</f>
        <v>#REF!</v>
      </c>
    </row>
    <row r="3643" spans="1:70" hidden="1">
      <c r="A3643" s="6" t="s">
        <v>5836</v>
      </c>
      <c r="B3643" s="6" t="s">
        <v>5837</v>
      </c>
      <c r="C3643" s="6" t="s">
        <v>151</v>
      </c>
      <c r="D3643" s="6"/>
      <c r="E3643" s="6" t="s">
        <v>152</v>
      </c>
      <c r="F3643" s="6" t="s">
        <v>8214</v>
      </c>
      <c r="G3643" s="6"/>
      <c r="H3643" s="1"/>
      <c r="I3643" s="5"/>
      <c r="J3643" s="5"/>
      <c r="K3643" s="1"/>
      <c r="L3643" s="5"/>
      <c r="M3643" s="5"/>
      <c r="N3643" s="26"/>
      <c r="O3643" s="1"/>
      <c r="P3643" s="1"/>
      <c r="Q3643" s="1"/>
      <c r="R3643" s="1"/>
      <c r="S3643" s="1"/>
      <c r="T3643" s="1"/>
      <c r="U3643" s="1"/>
      <c r="V3643" s="5"/>
      <c r="W3643" s="5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37" t="e">
        <f>BQ3643+BP3643+BO3643+BN3643+BM3643+#REF!+#REF!+BG3643+BF3643+#REF!+BC3643+#REF!+#REF!+AY3643+#REF!+#REF!+#REF!+#REF!+AS3643+#REF!+#REF!+#REF!+#REF!+AM3643+AK3643+#REF!+#REF!+#REF!+AF3643+AD3643+AC3643+AB3643+BL3643+AA3643+Z3643+Y3643+X3643+U3643+T3643+S3643+R3643+Q3643+P3643+O3643+N3643+M3643+L3643+K3643+J3643+I3643+H3643</f>
        <v>#REF!</v>
      </c>
    </row>
    <row r="3644" spans="1:70" hidden="1">
      <c r="A3644" s="6" t="s">
        <v>5838</v>
      </c>
      <c r="B3644" s="6" t="s">
        <v>4438</v>
      </c>
      <c r="C3644" s="6" t="s">
        <v>151</v>
      </c>
      <c r="D3644" s="6"/>
      <c r="E3644" s="6" t="s">
        <v>152</v>
      </c>
      <c r="F3644" s="6" t="s">
        <v>8214</v>
      </c>
      <c r="G3644" s="6"/>
      <c r="H3644" s="1"/>
      <c r="I3644" s="5"/>
      <c r="J3644" s="5"/>
      <c r="K3644" s="1"/>
      <c r="L3644" s="5"/>
      <c r="M3644" s="5"/>
      <c r="N3644" s="26"/>
      <c r="O3644" s="1"/>
      <c r="P3644" s="1"/>
      <c r="Q3644" s="1"/>
      <c r="R3644" s="1"/>
      <c r="S3644" s="1"/>
      <c r="T3644" s="1"/>
      <c r="U3644" s="1"/>
      <c r="V3644" s="5"/>
      <c r="W3644" s="5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37" t="e">
        <f>BQ3644+BP3644+BO3644+BN3644+BM3644+#REF!+#REF!+BG3644+BF3644+#REF!+BC3644+#REF!+#REF!+AY3644+#REF!+#REF!+#REF!+#REF!+AS3644+#REF!+#REF!+#REF!+#REF!+AM3644+AK3644+#REF!+#REF!+#REF!+AF3644+AD3644+AC3644+AB3644+BL3644+AA3644+Z3644+Y3644+X3644+U3644+T3644+S3644+R3644+Q3644+P3644+O3644+N3644+M3644+L3644+K3644+J3644+I3644+H3644</f>
        <v>#REF!</v>
      </c>
    </row>
    <row r="3645" spans="1:70" hidden="1">
      <c r="A3645" s="6" t="s">
        <v>7106</v>
      </c>
      <c r="B3645" s="6" t="s">
        <v>5106</v>
      </c>
      <c r="C3645" s="6" t="s">
        <v>151</v>
      </c>
      <c r="D3645" s="6"/>
      <c r="E3645" s="6" t="s">
        <v>8192</v>
      </c>
      <c r="F3645" s="6" t="s">
        <v>8214</v>
      </c>
      <c r="G3645" s="6"/>
      <c r="H3645" s="1"/>
      <c r="I3645" s="5"/>
      <c r="J3645" s="5"/>
      <c r="K3645" s="1"/>
      <c r="L3645" s="5"/>
      <c r="M3645" s="5"/>
      <c r="N3645" s="26"/>
      <c r="O3645" s="1"/>
      <c r="P3645" s="1"/>
      <c r="Q3645" s="1"/>
      <c r="R3645" s="1"/>
      <c r="S3645" s="1"/>
      <c r="T3645" s="1"/>
      <c r="U3645" s="1"/>
      <c r="V3645" s="5"/>
      <c r="W3645" s="5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37" t="e">
        <f>BQ3645+BP3645+BO3645+BN3645+BM3645+#REF!+#REF!+BG3645+BF3645+#REF!+BC3645+#REF!+#REF!+AY3645+#REF!+#REF!+#REF!+#REF!+AS3645+#REF!+#REF!+#REF!+#REF!+AM3645+AK3645+#REF!+#REF!+#REF!+AF3645+AD3645+AC3645+AB3645+BL3645+AA3645+Z3645+Y3645+X3645+U3645+T3645+S3645+R3645+Q3645+P3645+O3645+N3645+M3645+L3645+K3645+J3645+I3645+H3645</f>
        <v>#REF!</v>
      </c>
    </row>
    <row r="3646" spans="1:70" hidden="1">
      <c r="A3646" s="6" t="s">
        <v>5839</v>
      </c>
      <c r="B3646" s="6" t="s">
        <v>3410</v>
      </c>
      <c r="C3646" s="6" t="s">
        <v>151</v>
      </c>
      <c r="D3646" s="6"/>
      <c r="E3646" s="6" t="s">
        <v>152</v>
      </c>
      <c r="F3646" s="6" t="s">
        <v>8214</v>
      </c>
      <c r="G3646" s="6"/>
      <c r="H3646" s="1"/>
      <c r="I3646" s="5"/>
      <c r="J3646" s="5"/>
      <c r="K3646" s="1"/>
      <c r="L3646" s="5"/>
      <c r="M3646" s="5"/>
      <c r="N3646" s="26"/>
      <c r="O3646" s="1"/>
      <c r="P3646" s="1"/>
      <c r="Q3646" s="1"/>
      <c r="R3646" s="1"/>
      <c r="S3646" s="1"/>
      <c r="T3646" s="1"/>
      <c r="U3646" s="1"/>
      <c r="V3646" s="5"/>
      <c r="W3646" s="5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37" t="e">
        <f>BQ3646+BP3646+BO3646+BN3646+BM3646+#REF!+#REF!+BG3646+BF3646+#REF!+BC3646+#REF!+#REF!+AY3646+#REF!+#REF!+#REF!+#REF!+AS3646+#REF!+#REF!+#REF!+#REF!+AM3646+AK3646+#REF!+#REF!+#REF!+AF3646+AD3646+AC3646+AB3646+BL3646+AA3646+Z3646+Y3646+X3646+U3646+T3646+S3646+R3646+Q3646+P3646+O3646+N3646+M3646+L3646+K3646+J3646+I3646+H3646</f>
        <v>#REF!</v>
      </c>
    </row>
    <row r="3647" spans="1:70" hidden="1">
      <c r="A3647" s="6" t="s">
        <v>5840</v>
      </c>
      <c r="B3647" s="6" t="s">
        <v>5841</v>
      </c>
      <c r="C3647" s="6" t="s">
        <v>151</v>
      </c>
      <c r="D3647" s="6"/>
      <c r="E3647" s="6" t="s">
        <v>152</v>
      </c>
      <c r="F3647" s="6" t="s">
        <v>8214</v>
      </c>
      <c r="G3647" s="6"/>
      <c r="H3647" s="1"/>
      <c r="I3647" s="5"/>
      <c r="J3647" s="5"/>
      <c r="K3647" s="1"/>
      <c r="L3647" s="5"/>
      <c r="M3647" s="5"/>
      <c r="N3647" s="26"/>
      <c r="O3647" s="1"/>
      <c r="P3647" s="1"/>
      <c r="Q3647" s="1"/>
      <c r="R3647" s="1"/>
      <c r="S3647" s="1"/>
      <c r="T3647" s="1"/>
      <c r="U3647" s="1"/>
      <c r="V3647" s="5"/>
      <c r="W3647" s="5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37" t="e">
        <f>BQ3647+BP3647+BO3647+BN3647+BM3647+#REF!+#REF!+BG3647+BF3647+#REF!+BC3647+#REF!+#REF!+AY3647+#REF!+#REF!+#REF!+#REF!+AS3647+#REF!+#REF!+#REF!+#REF!+AM3647+AK3647+#REF!+#REF!+#REF!+AF3647+AD3647+AC3647+AB3647+BL3647+AA3647+Z3647+Y3647+X3647+U3647+T3647+S3647+R3647+Q3647+P3647+O3647+N3647+M3647+L3647+K3647+J3647+I3647+H3647</f>
        <v>#REF!</v>
      </c>
    </row>
    <row r="3648" spans="1:70" hidden="1">
      <c r="A3648" s="6" t="s">
        <v>5842</v>
      </c>
      <c r="B3648" s="6" t="s">
        <v>2136</v>
      </c>
      <c r="C3648" s="6" t="s">
        <v>151</v>
      </c>
      <c r="D3648" s="6"/>
      <c r="E3648" s="6" t="s">
        <v>152</v>
      </c>
      <c r="F3648" s="6" t="s">
        <v>8214</v>
      </c>
      <c r="G3648" s="6"/>
      <c r="H3648" s="1"/>
      <c r="I3648" s="5"/>
      <c r="J3648" s="5"/>
      <c r="K3648" s="1"/>
      <c r="L3648" s="5"/>
      <c r="M3648" s="5"/>
      <c r="N3648" s="26"/>
      <c r="O3648" s="1"/>
      <c r="P3648" s="1"/>
      <c r="Q3648" s="1"/>
      <c r="R3648" s="1"/>
      <c r="S3648" s="1"/>
      <c r="T3648" s="1"/>
      <c r="U3648" s="1"/>
      <c r="V3648" s="5"/>
      <c r="W3648" s="5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37" t="e">
        <f>BQ3648+BP3648+BO3648+BN3648+BM3648+#REF!+#REF!+BG3648+BF3648+#REF!+BC3648+#REF!+#REF!+AY3648+#REF!+#REF!+#REF!+#REF!+AS3648+#REF!+#REF!+#REF!+#REF!+AM3648+AK3648+#REF!+#REF!+#REF!+AF3648+AD3648+AC3648+AB3648+BL3648+AA3648+Z3648+Y3648+X3648+U3648+T3648+S3648+R3648+Q3648+P3648+O3648+N3648+M3648+L3648+K3648+J3648+I3648+H3648</f>
        <v>#REF!</v>
      </c>
    </row>
    <row r="3649" spans="1:70" hidden="1">
      <c r="A3649" s="6" t="s">
        <v>5553</v>
      </c>
      <c r="B3649" s="6" t="s">
        <v>5554</v>
      </c>
      <c r="C3649" s="6" t="s">
        <v>7</v>
      </c>
      <c r="D3649" s="6" t="s">
        <v>8180</v>
      </c>
      <c r="E3649" s="6" t="s">
        <v>21</v>
      </c>
      <c r="F3649" s="6" t="s">
        <v>8214</v>
      </c>
      <c r="G3649" s="6"/>
      <c r="H3649" s="1"/>
      <c r="I3649" s="5"/>
      <c r="J3649" s="5"/>
      <c r="K3649" s="1"/>
      <c r="L3649" s="5"/>
      <c r="M3649" s="5"/>
      <c r="N3649" s="26"/>
      <c r="O3649" s="1"/>
      <c r="P3649" s="1"/>
      <c r="Q3649" s="1"/>
      <c r="R3649" s="1"/>
      <c r="S3649" s="1"/>
      <c r="T3649" s="1"/>
      <c r="U3649" s="1"/>
      <c r="V3649" s="5"/>
      <c r="W3649" s="5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37" t="e">
        <f>BQ3649+BP3649+BO3649+BN3649+BM3649+#REF!+#REF!+BG3649+BF3649+#REF!+BC3649+#REF!+#REF!+AY3649+#REF!+#REF!+#REF!+#REF!+AS3649+#REF!+#REF!+#REF!+#REF!+AM3649+AK3649+#REF!+#REF!+#REF!+AF3649+AD3649+AC3649+AB3649+BL3649+AA3649+Z3649+Y3649+X3649+U3649+T3649+S3649+R3649+Q3649+P3649+O3649+N3649+M3649+L3649+K3649+J3649+I3649+H3649</f>
        <v>#REF!</v>
      </c>
    </row>
    <row r="3650" spans="1:70">
      <c r="A3650" s="6" t="s">
        <v>5555</v>
      </c>
      <c r="B3650" s="6" t="s">
        <v>5556</v>
      </c>
      <c r="C3650" s="6" t="s">
        <v>7</v>
      </c>
      <c r="D3650" s="6" t="s">
        <v>8180</v>
      </c>
      <c r="E3650" s="6" t="s">
        <v>21</v>
      </c>
      <c r="F3650" s="6" t="s">
        <v>8214</v>
      </c>
      <c r="G3650" s="6"/>
      <c r="H3650" s="1"/>
      <c r="I3650" s="5"/>
      <c r="J3650" s="5"/>
      <c r="K3650" s="1"/>
      <c r="L3650" s="5"/>
      <c r="M3650" s="5"/>
      <c r="N3650" s="26"/>
      <c r="O3650" s="1"/>
      <c r="P3650" s="1">
        <f>1000*18.91402</f>
        <v>18914.02</v>
      </c>
      <c r="Q3650" s="1"/>
      <c r="R3650" s="1"/>
      <c r="S3650" s="1"/>
      <c r="T3650" s="1"/>
      <c r="U3650" s="1"/>
      <c r="V3650" s="5"/>
      <c r="W3650" s="5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37">
        <f t="shared" ref="BR3650:BR3652" si="57">BQ3650+BP3650+BO3650+BN3650+BM3650+BG3650+BF3650+BC3650+AY3650+AS3650+AM3650+AL3650+AK3650+AF3650+AE3650+AD3650+AC3650+AB3650+BK3650+BL3650+AA3650+Z3650+Y3650+X3650+V3650+U3650+T3650+S3650+R3650+Q3650+P3650+O3650+N3650+M3650+L3650+K3650+J3650+I3650+H3650+G3650+AX3650+W3650</f>
        <v>18914.02</v>
      </c>
    </row>
    <row r="3651" spans="1:70">
      <c r="A3651" s="6" t="s">
        <v>5557</v>
      </c>
      <c r="B3651" s="6" t="s">
        <v>5558</v>
      </c>
      <c r="C3651" s="6" t="s">
        <v>7</v>
      </c>
      <c r="D3651" s="6" t="s">
        <v>8180</v>
      </c>
      <c r="E3651" s="6" t="s">
        <v>21</v>
      </c>
      <c r="F3651" s="6" t="s">
        <v>8214</v>
      </c>
      <c r="G3651" s="6"/>
      <c r="H3651" s="1"/>
      <c r="I3651" s="5"/>
      <c r="J3651" s="5"/>
      <c r="K3651" s="1"/>
      <c r="L3651" s="5"/>
      <c r="M3651" s="5"/>
      <c r="N3651" s="26"/>
      <c r="O3651" s="1"/>
      <c r="P3651" s="1">
        <f>1000*3.97577</f>
        <v>3975.77</v>
      </c>
      <c r="Q3651" s="1"/>
      <c r="R3651" s="1"/>
      <c r="S3651" s="1"/>
      <c r="T3651" s="1"/>
      <c r="U3651" s="1"/>
      <c r="V3651" s="5"/>
      <c r="W3651" s="5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37">
        <f t="shared" si="57"/>
        <v>3975.77</v>
      </c>
    </row>
    <row r="3652" spans="1:70">
      <c r="A3652" s="7" t="s">
        <v>5559</v>
      </c>
      <c r="B3652" s="7" t="s">
        <v>5560</v>
      </c>
      <c r="C3652" s="7" t="s">
        <v>7</v>
      </c>
      <c r="D3652" s="7" t="s">
        <v>8180</v>
      </c>
      <c r="E3652" s="7" t="s">
        <v>21</v>
      </c>
      <c r="F3652" s="7" t="s">
        <v>8214</v>
      </c>
      <c r="G3652" s="25"/>
      <c r="H3652" s="1"/>
      <c r="I3652" s="5"/>
      <c r="J3652" s="5"/>
      <c r="K3652" s="1"/>
      <c r="L3652" s="5"/>
      <c r="M3652" s="5"/>
      <c r="N3652" s="26"/>
      <c r="O3652" s="1"/>
      <c r="P3652" s="1">
        <f>1000*23.29923</f>
        <v>23299.230000000003</v>
      </c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37">
        <f t="shared" si="57"/>
        <v>23299.230000000003</v>
      </c>
    </row>
    <row r="3653" spans="1:70" hidden="1">
      <c r="A3653" s="6" t="s">
        <v>5561</v>
      </c>
      <c r="B3653" s="6" t="s">
        <v>5562</v>
      </c>
      <c r="C3653" s="6" t="s">
        <v>7</v>
      </c>
      <c r="D3653" s="6" t="s">
        <v>8180</v>
      </c>
      <c r="E3653" s="6" t="s">
        <v>21</v>
      </c>
      <c r="F3653" s="6" t="s">
        <v>8214</v>
      </c>
      <c r="G3653" s="6"/>
      <c r="H3653" s="1"/>
      <c r="I3653" s="5"/>
      <c r="J3653" s="5"/>
      <c r="K3653" s="1"/>
      <c r="L3653" s="5"/>
      <c r="M3653" s="5"/>
      <c r="N3653" s="26"/>
      <c r="O3653" s="1"/>
      <c r="P3653" s="1"/>
      <c r="Q3653" s="1"/>
      <c r="R3653" s="1"/>
      <c r="S3653" s="1"/>
      <c r="T3653" s="1"/>
      <c r="U3653" s="1"/>
      <c r="V3653" s="5"/>
      <c r="W3653" s="5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37" t="e">
        <f>BQ3653+BP3653+BO3653+BN3653+BM3653+#REF!+#REF!+BG3653+BF3653+#REF!+BC3653+#REF!+#REF!+AY3653+#REF!+#REF!+#REF!+#REF!+AS3653+#REF!+#REF!+#REF!+#REF!+AM3653+AK3653+#REF!+#REF!+#REF!+AF3653+AD3653+AC3653+AB3653+BL3653+AA3653+Z3653+Y3653+X3653+U3653+T3653+S3653+R3653+Q3653+P3653+O3653+N3653+M3653+L3653+K3653+J3653+I3653+H3653</f>
        <v>#REF!</v>
      </c>
    </row>
    <row r="3654" spans="1:70">
      <c r="A3654" s="7" t="s">
        <v>5563</v>
      </c>
      <c r="B3654" s="7" t="s">
        <v>5564</v>
      </c>
      <c r="C3654" s="7" t="s">
        <v>7</v>
      </c>
      <c r="D3654" s="7" t="s">
        <v>8180</v>
      </c>
      <c r="E3654" s="7" t="s">
        <v>21</v>
      </c>
      <c r="F3654" s="7" t="s">
        <v>8214</v>
      </c>
      <c r="G3654" s="25"/>
      <c r="H3654" s="1"/>
      <c r="I3654" s="5"/>
      <c r="J3654" s="5"/>
      <c r="K3654" s="1"/>
      <c r="L3654" s="5"/>
      <c r="M3654" s="5"/>
      <c r="N3654" s="26"/>
      <c r="O3654" s="1"/>
      <c r="P3654" s="1">
        <f>1000*114.944295</f>
        <v>114944.295</v>
      </c>
      <c r="Q3654" s="1"/>
      <c r="R3654" s="1"/>
      <c r="S3654" s="1"/>
      <c r="T3654" s="1"/>
      <c r="U3654" s="1"/>
      <c r="V3654" s="1"/>
      <c r="W3654" s="1">
        <f>1000*104.931794333683</f>
        <v>104931.79433368301</v>
      </c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37">
        <f>BQ3654+BP3654+BO3654+BN3654+BM3654+BG3654+BF3654+BC3654+AY3654+AS3654+AM3654+AL3654+AK3654+AF3654+AE3654+AD3654+AC3654+AB3654+BK3654+BL3654+AA3654+Z3654+Y3654+X3654+V3654+U3654+T3654+S3654+R3654+Q3654+P3654+O3654+N3654+M3654+L3654+K3654+J3654+I3654+H3654+G3654+AX3654+W3654</f>
        <v>219876.08933368302</v>
      </c>
    </row>
    <row r="3655" spans="1:70" hidden="1">
      <c r="A3655" s="6" t="s">
        <v>7107</v>
      </c>
      <c r="B3655" s="6" t="s">
        <v>8099</v>
      </c>
      <c r="C3655" s="6" t="s">
        <v>151</v>
      </c>
      <c r="D3655" s="6"/>
      <c r="E3655" s="6" t="s">
        <v>8186</v>
      </c>
      <c r="F3655" s="6" t="s">
        <v>8214</v>
      </c>
      <c r="G3655" s="6"/>
      <c r="H3655" s="1"/>
      <c r="I3655" s="5"/>
      <c r="J3655" s="5"/>
      <c r="K3655" s="1"/>
      <c r="L3655" s="5"/>
      <c r="M3655" s="5"/>
      <c r="N3655" s="26"/>
      <c r="O3655" s="1"/>
      <c r="P3655" s="1"/>
      <c r="Q3655" s="1"/>
      <c r="R3655" s="1"/>
      <c r="S3655" s="1"/>
      <c r="T3655" s="1"/>
      <c r="U3655" s="1"/>
      <c r="V3655" s="5"/>
      <c r="W3655" s="5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37" t="e">
        <f>BQ3655+BP3655+BO3655+BN3655+BM3655+#REF!+#REF!+BG3655+BF3655+#REF!+BC3655+#REF!+#REF!+AY3655+#REF!+#REF!+#REF!+#REF!+AS3655+#REF!+#REF!+#REF!+#REF!+AM3655+AK3655+#REF!+#REF!+#REF!+AF3655+AD3655+AC3655+AB3655+BL3655+AA3655+Z3655+Y3655+X3655+U3655+T3655+S3655+R3655+Q3655+P3655+O3655+N3655+M3655+L3655+K3655+J3655+I3655+H3655</f>
        <v>#REF!</v>
      </c>
    </row>
    <row r="3656" spans="1:70" hidden="1">
      <c r="A3656" s="6" t="s">
        <v>5565</v>
      </c>
      <c r="B3656" s="6" t="s">
        <v>5566</v>
      </c>
      <c r="C3656" s="6" t="s">
        <v>7</v>
      </c>
      <c r="D3656" s="6" t="s">
        <v>18</v>
      </c>
      <c r="E3656" s="6" t="s">
        <v>13</v>
      </c>
      <c r="F3656" s="6" t="s">
        <v>8214</v>
      </c>
      <c r="G3656" s="6"/>
      <c r="H3656" s="1"/>
      <c r="I3656" s="5"/>
      <c r="J3656" s="5"/>
      <c r="K3656" s="1"/>
      <c r="L3656" s="5"/>
      <c r="M3656" s="5"/>
      <c r="N3656" s="26"/>
      <c r="O3656" s="1"/>
      <c r="P3656" s="1"/>
      <c r="Q3656" s="1"/>
      <c r="R3656" s="1"/>
      <c r="S3656" s="1"/>
      <c r="T3656" s="1"/>
      <c r="U3656" s="1"/>
      <c r="V3656" s="5"/>
      <c r="W3656" s="5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37" t="e">
        <f>BQ3656+BP3656+BO3656+BN3656+BM3656+#REF!+#REF!+BG3656+BF3656+#REF!+BC3656+#REF!+#REF!+AY3656+#REF!+#REF!+#REF!+#REF!+AS3656+#REF!+#REF!+#REF!+#REF!+AM3656+AK3656+#REF!+#REF!+#REF!+AF3656+AD3656+AC3656+AB3656+BL3656+AA3656+Z3656+Y3656+X3656+U3656+T3656+S3656+R3656+Q3656+P3656+O3656+N3656+M3656+L3656+K3656+J3656+I3656+H3656</f>
        <v>#REF!</v>
      </c>
    </row>
    <row r="3657" spans="1:70" hidden="1">
      <c r="A3657" s="6" t="s">
        <v>5567</v>
      </c>
      <c r="B3657" s="6" t="s">
        <v>5568</v>
      </c>
      <c r="C3657" s="6" t="s">
        <v>7</v>
      </c>
      <c r="D3657" s="6" t="s">
        <v>18</v>
      </c>
      <c r="E3657" s="6" t="s">
        <v>13</v>
      </c>
      <c r="F3657" s="6" t="s">
        <v>8214</v>
      </c>
      <c r="G3657" s="6"/>
      <c r="H3657" s="1"/>
      <c r="I3657" s="5"/>
      <c r="J3657" s="5"/>
      <c r="K3657" s="1"/>
      <c r="L3657" s="5"/>
      <c r="M3657" s="5"/>
      <c r="N3657" s="26"/>
      <c r="O3657" s="1"/>
      <c r="P3657" s="1"/>
      <c r="Q3657" s="1"/>
      <c r="R3657" s="1"/>
      <c r="S3657" s="1"/>
      <c r="T3657" s="1"/>
      <c r="U3657" s="1"/>
      <c r="V3657" s="5"/>
      <c r="W3657" s="5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37" t="e">
        <f>BQ3657+BP3657+BO3657+BN3657+BM3657+#REF!+#REF!+BG3657+BF3657+#REF!+BC3657+#REF!+#REF!+AY3657+#REF!+#REF!+#REF!+#REF!+AS3657+#REF!+#REF!+#REF!+#REF!+AM3657+AK3657+#REF!+#REF!+#REF!+AF3657+AD3657+AC3657+AB3657+BL3657+AA3657+Z3657+Y3657+X3657+U3657+T3657+S3657+R3657+Q3657+P3657+O3657+N3657+M3657+L3657+K3657+J3657+I3657+H3657</f>
        <v>#REF!</v>
      </c>
    </row>
    <row r="3658" spans="1:70" hidden="1">
      <c r="A3658" s="6" t="s">
        <v>7108</v>
      </c>
      <c r="B3658" s="6" t="s">
        <v>8100</v>
      </c>
      <c r="C3658" s="6" t="s">
        <v>151</v>
      </c>
      <c r="D3658" s="6"/>
      <c r="E3658" s="6" t="s">
        <v>8192</v>
      </c>
      <c r="F3658" s="6" t="s">
        <v>8214</v>
      </c>
      <c r="G3658" s="6"/>
      <c r="H3658" s="1"/>
      <c r="I3658" s="5"/>
      <c r="J3658" s="5"/>
      <c r="K3658" s="1"/>
      <c r="L3658" s="5"/>
      <c r="M3658" s="5"/>
      <c r="N3658" s="26"/>
      <c r="O3658" s="1"/>
      <c r="P3658" s="1"/>
      <c r="Q3658" s="1"/>
      <c r="R3658" s="1"/>
      <c r="S3658" s="1"/>
      <c r="T3658" s="1"/>
      <c r="U3658" s="1"/>
      <c r="V3658" s="5"/>
      <c r="W3658" s="5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37" t="e">
        <f>BQ3658+BP3658+BO3658+BN3658+BM3658+#REF!+#REF!+BG3658+BF3658+#REF!+BC3658+#REF!+#REF!+AY3658+#REF!+#REF!+#REF!+#REF!+AS3658+#REF!+#REF!+#REF!+#REF!+AM3658+AK3658+#REF!+#REF!+#REF!+AF3658+AD3658+AC3658+AB3658+BL3658+AA3658+Z3658+Y3658+X3658+U3658+T3658+S3658+R3658+Q3658+P3658+O3658+N3658+M3658+L3658+K3658+J3658+I3658+H3658</f>
        <v>#REF!</v>
      </c>
    </row>
    <row r="3659" spans="1:70" hidden="1">
      <c r="A3659" s="6" t="s">
        <v>7109</v>
      </c>
      <c r="B3659" s="6" t="s">
        <v>7110</v>
      </c>
      <c r="C3659" s="6" t="s">
        <v>151</v>
      </c>
      <c r="D3659" s="6"/>
      <c r="E3659" s="6" t="s">
        <v>8186</v>
      </c>
      <c r="F3659" s="6" t="s">
        <v>8214</v>
      </c>
      <c r="G3659" s="6"/>
      <c r="H3659" s="1"/>
      <c r="I3659" s="5"/>
      <c r="J3659" s="5"/>
      <c r="K3659" s="1"/>
      <c r="L3659" s="5"/>
      <c r="M3659" s="5"/>
      <c r="N3659" s="26"/>
      <c r="O3659" s="1"/>
      <c r="P3659" s="1"/>
      <c r="Q3659" s="1"/>
      <c r="R3659" s="1"/>
      <c r="S3659" s="1"/>
      <c r="T3659" s="1"/>
      <c r="U3659" s="1"/>
      <c r="V3659" s="5"/>
      <c r="W3659" s="5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37" t="e">
        <f>BQ3659+BP3659+BO3659+BN3659+BM3659+#REF!+#REF!+BG3659+BF3659+#REF!+BC3659+#REF!+#REF!+AY3659+#REF!+#REF!+#REF!+#REF!+AS3659+#REF!+#REF!+#REF!+#REF!+AM3659+AK3659+#REF!+#REF!+#REF!+AF3659+AD3659+AC3659+AB3659+BL3659+AA3659+Z3659+Y3659+X3659+U3659+T3659+S3659+R3659+Q3659+P3659+O3659+N3659+M3659+L3659+K3659+J3659+I3659+H3659</f>
        <v>#REF!</v>
      </c>
    </row>
    <row r="3660" spans="1:70" hidden="1">
      <c r="A3660" s="6" t="s">
        <v>7111</v>
      </c>
      <c r="B3660" s="6" t="s">
        <v>8101</v>
      </c>
      <c r="C3660" s="6" t="s">
        <v>151</v>
      </c>
      <c r="D3660" s="6"/>
      <c r="E3660" s="6" t="s">
        <v>8186</v>
      </c>
      <c r="F3660" s="6" t="s">
        <v>8214</v>
      </c>
      <c r="G3660" s="6"/>
      <c r="H3660" s="1"/>
      <c r="I3660" s="5"/>
      <c r="J3660" s="5"/>
      <c r="K3660" s="1"/>
      <c r="L3660" s="5"/>
      <c r="M3660" s="5"/>
      <c r="N3660" s="26"/>
      <c r="O3660" s="1"/>
      <c r="P3660" s="1"/>
      <c r="Q3660" s="1"/>
      <c r="R3660" s="1"/>
      <c r="S3660" s="1"/>
      <c r="T3660" s="1"/>
      <c r="U3660" s="1"/>
      <c r="V3660" s="5"/>
      <c r="W3660" s="5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37" t="e">
        <f>BQ3660+BP3660+BO3660+BN3660+BM3660+#REF!+#REF!+BG3660+BF3660+#REF!+BC3660+#REF!+#REF!+AY3660+#REF!+#REF!+#REF!+#REF!+AS3660+#REF!+#REF!+#REF!+#REF!+AM3660+AK3660+#REF!+#REF!+#REF!+AF3660+AD3660+AC3660+AB3660+BL3660+AA3660+Z3660+Y3660+X3660+U3660+T3660+S3660+R3660+Q3660+P3660+O3660+N3660+M3660+L3660+K3660+J3660+I3660+H3660</f>
        <v>#REF!</v>
      </c>
    </row>
    <row r="3661" spans="1:70" hidden="1">
      <c r="A3661" s="6" t="s">
        <v>7112</v>
      </c>
      <c r="B3661" s="6" t="s">
        <v>8102</v>
      </c>
      <c r="C3661" s="6" t="s">
        <v>151</v>
      </c>
      <c r="D3661" s="6"/>
      <c r="E3661" s="6" t="s">
        <v>8186</v>
      </c>
      <c r="F3661" s="6" t="s">
        <v>8214</v>
      </c>
      <c r="G3661" s="6"/>
      <c r="H3661" s="1"/>
      <c r="I3661" s="5"/>
      <c r="J3661" s="5"/>
      <c r="K3661" s="1"/>
      <c r="L3661" s="5"/>
      <c r="M3661" s="5"/>
      <c r="N3661" s="26"/>
      <c r="O3661" s="1"/>
      <c r="P3661" s="1"/>
      <c r="Q3661" s="1"/>
      <c r="R3661" s="1"/>
      <c r="S3661" s="1"/>
      <c r="T3661" s="1"/>
      <c r="U3661" s="1"/>
      <c r="V3661" s="5"/>
      <c r="W3661" s="5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37" t="e">
        <f>BQ3661+BP3661+BO3661+BN3661+BM3661+#REF!+#REF!+BG3661+BF3661+#REF!+BC3661+#REF!+#REF!+AY3661+#REF!+#REF!+#REF!+#REF!+AS3661+#REF!+#REF!+#REF!+#REF!+AM3661+AK3661+#REF!+#REF!+#REF!+AF3661+AD3661+AC3661+AB3661+BL3661+AA3661+Z3661+Y3661+X3661+U3661+T3661+S3661+R3661+Q3661+P3661+O3661+N3661+M3661+L3661+K3661+J3661+I3661+H3661</f>
        <v>#REF!</v>
      </c>
    </row>
    <row r="3662" spans="1:70" hidden="1">
      <c r="A3662" s="6" t="s">
        <v>7113</v>
      </c>
      <c r="B3662" s="6" t="s">
        <v>8103</v>
      </c>
      <c r="C3662" s="6" t="s">
        <v>151</v>
      </c>
      <c r="D3662" s="6"/>
      <c r="E3662" s="6" t="s">
        <v>8186</v>
      </c>
      <c r="F3662" s="6" t="s">
        <v>8214</v>
      </c>
      <c r="G3662" s="6"/>
      <c r="H3662" s="1"/>
      <c r="I3662" s="5"/>
      <c r="J3662" s="5"/>
      <c r="K3662" s="1"/>
      <c r="L3662" s="5"/>
      <c r="M3662" s="5"/>
      <c r="N3662" s="26"/>
      <c r="O3662" s="1"/>
      <c r="P3662" s="1"/>
      <c r="Q3662" s="1"/>
      <c r="R3662" s="1"/>
      <c r="S3662" s="1"/>
      <c r="T3662" s="1"/>
      <c r="U3662" s="1"/>
      <c r="V3662" s="5"/>
      <c r="W3662" s="5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37" t="e">
        <f>BQ3662+BP3662+BO3662+BN3662+BM3662+#REF!+#REF!+BG3662+BF3662+#REF!+BC3662+#REF!+#REF!+AY3662+#REF!+#REF!+#REF!+#REF!+AS3662+#REF!+#REF!+#REF!+#REF!+AM3662+AK3662+#REF!+#REF!+#REF!+AF3662+AD3662+AC3662+AB3662+BL3662+AA3662+Z3662+Y3662+X3662+U3662+T3662+S3662+R3662+Q3662+P3662+O3662+N3662+M3662+L3662+K3662+J3662+I3662+H3662</f>
        <v>#REF!</v>
      </c>
    </row>
    <row r="3663" spans="1:70" hidden="1">
      <c r="A3663" s="6" t="s">
        <v>5843</v>
      </c>
      <c r="B3663" s="6" t="s">
        <v>5844</v>
      </c>
      <c r="C3663" s="6" t="s">
        <v>151</v>
      </c>
      <c r="D3663" s="6"/>
      <c r="E3663" s="6" t="s">
        <v>152</v>
      </c>
      <c r="F3663" s="6" t="s">
        <v>8214</v>
      </c>
      <c r="G3663" s="6"/>
      <c r="H3663" s="1"/>
      <c r="I3663" s="5"/>
      <c r="J3663" s="5"/>
      <c r="K3663" s="1"/>
      <c r="L3663" s="5"/>
      <c r="M3663" s="5"/>
      <c r="N3663" s="26"/>
      <c r="O3663" s="1"/>
      <c r="P3663" s="1"/>
      <c r="Q3663" s="1"/>
      <c r="R3663" s="1"/>
      <c r="S3663" s="1"/>
      <c r="T3663" s="1"/>
      <c r="U3663" s="1"/>
      <c r="V3663" s="5"/>
      <c r="W3663" s="5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37" t="e">
        <f>BQ3663+BP3663+BO3663+BN3663+BM3663+#REF!+#REF!+BG3663+BF3663+#REF!+BC3663+#REF!+#REF!+AY3663+#REF!+#REF!+#REF!+#REF!+AS3663+#REF!+#REF!+#REF!+#REF!+AM3663+AK3663+#REF!+#REF!+#REF!+AF3663+AD3663+AC3663+AB3663+BL3663+AA3663+Z3663+Y3663+X3663+U3663+T3663+S3663+R3663+Q3663+P3663+O3663+N3663+M3663+L3663+K3663+J3663+I3663+H3663</f>
        <v>#REF!</v>
      </c>
    </row>
    <row r="3664" spans="1:70" hidden="1">
      <c r="A3664" s="6" t="s">
        <v>7114</v>
      </c>
      <c r="B3664" s="6" t="s">
        <v>8104</v>
      </c>
      <c r="C3664" s="6" t="s">
        <v>151</v>
      </c>
      <c r="D3664" s="6"/>
      <c r="E3664" s="6" t="s">
        <v>8186</v>
      </c>
      <c r="F3664" s="6" t="s">
        <v>8214</v>
      </c>
      <c r="G3664" s="6"/>
      <c r="H3664" s="1"/>
      <c r="I3664" s="5"/>
      <c r="J3664" s="5"/>
      <c r="K3664" s="1"/>
      <c r="L3664" s="5"/>
      <c r="M3664" s="5"/>
      <c r="N3664" s="26"/>
      <c r="O3664" s="1"/>
      <c r="P3664" s="1"/>
      <c r="Q3664" s="1"/>
      <c r="R3664" s="1"/>
      <c r="S3664" s="1"/>
      <c r="T3664" s="1"/>
      <c r="U3664" s="1"/>
      <c r="V3664" s="5"/>
      <c r="W3664" s="5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37" t="e">
        <f>BQ3664+BP3664+BO3664+BN3664+BM3664+#REF!+#REF!+BG3664+BF3664+#REF!+BC3664+#REF!+#REF!+AY3664+#REF!+#REF!+#REF!+#REF!+AS3664+#REF!+#REF!+#REF!+#REF!+AM3664+AK3664+#REF!+#REF!+#REF!+AF3664+AD3664+AC3664+AB3664+BL3664+AA3664+Z3664+Y3664+X3664+U3664+T3664+S3664+R3664+Q3664+P3664+O3664+N3664+M3664+L3664+K3664+J3664+I3664+H3664</f>
        <v>#REF!</v>
      </c>
    </row>
    <row r="3665" spans="1:70" hidden="1">
      <c r="A3665" s="6" t="s">
        <v>7115</v>
      </c>
      <c r="B3665" s="6" t="s">
        <v>8105</v>
      </c>
      <c r="C3665" s="6" t="s">
        <v>151</v>
      </c>
      <c r="D3665" s="6"/>
      <c r="E3665" s="6" t="s">
        <v>8186</v>
      </c>
      <c r="F3665" s="6" t="s">
        <v>8214</v>
      </c>
      <c r="G3665" s="6"/>
      <c r="H3665" s="1"/>
      <c r="I3665" s="5"/>
      <c r="J3665" s="5"/>
      <c r="K3665" s="1"/>
      <c r="L3665" s="5"/>
      <c r="M3665" s="5"/>
      <c r="N3665" s="26"/>
      <c r="O3665" s="1"/>
      <c r="P3665" s="1"/>
      <c r="Q3665" s="1"/>
      <c r="R3665" s="1"/>
      <c r="S3665" s="1"/>
      <c r="T3665" s="1"/>
      <c r="U3665" s="1"/>
      <c r="V3665" s="5"/>
      <c r="W3665" s="5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37" t="e">
        <f>BQ3665+BP3665+BO3665+BN3665+BM3665+#REF!+#REF!+BG3665+BF3665+#REF!+BC3665+#REF!+#REF!+AY3665+#REF!+#REF!+#REF!+#REF!+AS3665+#REF!+#REF!+#REF!+#REF!+AM3665+AK3665+#REF!+#REF!+#REF!+AF3665+AD3665+AC3665+AB3665+BL3665+AA3665+Z3665+Y3665+X3665+U3665+T3665+S3665+R3665+Q3665+P3665+O3665+N3665+M3665+L3665+K3665+J3665+I3665+H3665</f>
        <v>#REF!</v>
      </c>
    </row>
    <row r="3666" spans="1:70" hidden="1">
      <c r="A3666" s="6" t="s">
        <v>7116</v>
      </c>
      <c r="B3666" s="6" t="s">
        <v>7117</v>
      </c>
      <c r="C3666" s="6" t="s">
        <v>151</v>
      </c>
      <c r="D3666" s="6"/>
      <c r="E3666" s="6" t="s">
        <v>8186</v>
      </c>
      <c r="F3666" s="6" t="s">
        <v>8214</v>
      </c>
      <c r="G3666" s="6"/>
      <c r="H3666" s="1"/>
      <c r="I3666" s="5"/>
      <c r="J3666" s="5"/>
      <c r="K3666" s="1"/>
      <c r="L3666" s="5"/>
      <c r="M3666" s="5"/>
      <c r="N3666" s="26"/>
      <c r="O3666" s="1"/>
      <c r="P3666" s="1"/>
      <c r="Q3666" s="1"/>
      <c r="R3666" s="1"/>
      <c r="S3666" s="1"/>
      <c r="T3666" s="1"/>
      <c r="U3666" s="1"/>
      <c r="V3666" s="5"/>
      <c r="W3666" s="5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37" t="e">
        <f>BQ3666+BP3666+BO3666+BN3666+BM3666+#REF!+#REF!+BG3666+BF3666+#REF!+BC3666+#REF!+#REF!+AY3666+#REF!+#REF!+#REF!+#REF!+AS3666+#REF!+#REF!+#REF!+#REF!+AM3666+AK3666+#REF!+#REF!+#REF!+AF3666+AD3666+AC3666+AB3666+BL3666+AA3666+Z3666+Y3666+X3666+U3666+T3666+S3666+R3666+Q3666+P3666+O3666+N3666+M3666+L3666+K3666+J3666+I3666+H3666</f>
        <v>#REF!</v>
      </c>
    </row>
    <row r="3667" spans="1:70" hidden="1">
      <c r="A3667" s="6" t="s">
        <v>5569</v>
      </c>
      <c r="B3667" s="6" t="s">
        <v>5570</v>
      </c>
      <c r="C3667" s="6" t="s">
        <v>7</v>
      </c>
      <c r="D3667" s="6" t="s">
        <v>18</v>
      </c>
      <c r="E3667" s="6" t="s">
        <v>2663</v>
      </c>
      <c r="F3667" s="6" t="s">
        <v>8214</v>
      </c>
      <c r="G3667" s="6"/>
      <c r="H3667" s="1"/>
      <c r="I3667" s="5"/>
      <c r="J3667" s="5"/>
      <c r="K3667" s="1"/>
      <c r="L3667" s="5"/>
      <c r="M3667" s="5"/>
      <c r="N3667" s="26"/>
      <c r="O3667" s="1"/>
      <c r="P3667" s="1"/>
      <c r="Q3667" s="1"/>
      <c r="R3667" s="1"/>
      <c r="S3667" s="1"/>
      <c r="T3667" s="1"/>
      <c r="U3667" s="1"/>
      <c r="V3667" s="5"/>
      <c r="W3667" s="5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37" t="e">
        <f>BQ3667+BP3667+BO3667+BN3667+BM3667+#REF!+#REF!+BG3667+BF3667+#REF!+BC3667+#REF!+#REF!+AY3667+#REF!+#REF!+#REF!+#REF!+AS3667+#REF!+#REF!+#REF!+#REF!+AM3667+AK3667+#REF!+#REF!+#REF!+AF3667+AD3667+AC3667+AB3667+BL3667+AA3667+Z3667+Y3667+X3667+U3667+T3667+S3667+R3667+Q3667+P3667+O3667+N3667+M3667+L3667+K3667+J3667+I3667+H3667</f>
        <v>#REF!</v>
      </c>
    </row>
    <row r="3668" spans="1:70" hidden="1">
      <c r="A3668" s="6" t="s">
        <v>7245</v>
      </c>
      <c r="B3668" s="6" t="s">
        <v>7448</v>
      </c>
      <c r="C3668" s="6" t="s">
        <v>7</v>
      </c>
      <c r="D3668" s="6" t="s">
        <v>8180</v>
      </c>
      <c r="E3668" s="6" t="s">
        <v>8203</v>
      </c>
      <c r="F3668" s="6" t="s">
        <v>8214</v>
      </c>
      <c r="G3668" s="6"/>
      <c r="H3668" s="1"/>
      <c r="I3668" s="5"/>
      <c r="J3668" s="5"/>
      <c r="K3668" s="1"/>
      <c r="L3668" s="5"/>
      <c r="M3668" s="5"/>
      <c r="N3668" s="26"/>
      <c r="O3668" s="1"/>
      <c r="P3668" s="1"/>
      <c r="Q3668" s="1"/>
      <c r="R3668" s="1"/>
      <c r="S3668" s="1"/>
      <c r="T3668" s="1"/>
      <c r="U3668" s="1"/>
      <c r="V3668" s="5"/>
      <c r="W3668" s="5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37" t="e">
        <f>BQ3668+BP3668+BO3668+BN3668+BM3668+#REF!+#REF!+BG3668+BF3668+#REF!+BC3668+#REF!+#REF!+AY3668+#REF!+#REF!+#REF!+#REF!+AS3668+#REF!+#REF!+#REF!+#REF!+AM3668+AK3668+#REF!+#REF!+#REF!+AF3668+AD3668+AC3668+AB3668+BL3668+AA3668+Z3668+Y3668+X3668+U3668+T3668+S3668+R3668+Q3668+P3668+O3668+N3668+M3668+L3668+K3668+J3668+I3668+H3668</f>
        <v>#REF!</v>
      </c>
    </row>
    <row r="3669" spans="1:70" hidden="1">
      <c r="A3669" s="6" t="s">
        <v>5571</v>
      </c>
      <c r="B3669" s="6" t="s">
        <v>5572</v>
      </c>
      <c r="C3669" s="6" t="s">
        <v>7</v>
      </c>
      <c r="D3669" s="6" t="s">
        <v>18</v>
      </c>
      <c r="E3669" s="6" t="s">
        <v>21</v>
      </c>
      <c r="F3669" s="6" t="s">
        <v>8214</v>
      </c>
      <c r="G3669" s="6"/>
      <c r="H3669" s="1"/>
      <c r="I3669" s="5"/>
      <c r="J3669" s="5"/>
      <c r="K3669" s="1"/>
      <c r="L3669" s="5"/>
      <c r="M3669" s="5"/>
      <c r="N3669" s="26"/>
      <c r="O3669" s="1"/>
      <c r="P3669" s="1"/>
      <c r="Q3669" s="1"/>
      <c r="R3669" s="1"/>
      <c r="S3669" s="1"/>
      <c r="T3669" s="1"/>
      <c r="U3669" s="1"/>
      <c r="V3669" s="5"/>
      <c r="W3669" s="5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37" t="e">
        <f>BQ3669+BP3669+BO3669+BN3669+BM3669+#REF!+#REF!+BG3669+BF3669+#REF!+BC3669+#REF!+#REF!+AY3669+#REF!+#REF!+#REF!+#REF!+AS3669+#REF!+#REF!+#REF!+#REF!+AM3669+AK3669+#REF!+#REF!+#REF!+AF3669+AD3669+AC3669+AB3669+BL3669+AA3669+Z3669+Y3669+X3669+U3669+T3669+S3669+R3669+Q3669+P3669+O3669+N3669+M3669+L3669+K3669+J3669+I3669+H3669</f>
        <v>#REF!</v>
      </c>
    </row>
    <row r="3670" spans="1:70" hidden="1">
      <c r="A3670" s="6" t="s">
        <v>7118</v>
      </c>
      <c r="B3670" s="6" t="s">
        <v>8106</v>
      </c>
      <c r="C3670" s="6" t="s">
        <v>151</v>
      </c>
      <c r="D3670" s="6"/>
      <c r="E3670" s="6" t="s">
        <v>8186</v>
      </c>
      <c r="F3670" s="6" t="s">
        <v>8214</v>
      </c>
      <c r="G3670" s="6"/>
      <c r="H3670" s="1"/>
      <c r="I3670" s="5"/>
      <c r="J3670" s="5"/>
      <c r="K3670" s="1"/>
      <c r="L3670" s="5"/>
      <c r="M3670" s="5"/>
      <c r="N3670" s="26"/>
      <c r="O3670" s="1"/>
      <c r="P3670" s="1"/>
      <c r="Q3670" s="1"/>
      <c r="R3670" s="1"/>
      <c r="S3670" s="1"/>
      <c r="T3670" s="1"/>
      <c r="U3670" s="1"/>
      <c r="V3670" s="5"/>
      <c r="W3670" s="5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37" t="e">
        <f>BQ3670+BP3670+BO3670+BN3670+BM3670+#REF!+#REF!+BG3670+BF3670+#REF!+BC3670+#REF!+#REF!+AY3670+#REF!+#REF!+#REF!+#REF!+AS3670+#REF!+#REF!+#REF!+#REF!+AM3670+AK3670+#REF!+#REF!+#REF!+AF3670+AD3670+AC3670+AB3670+BL3670+AA3670+Z3670+Y3670+X3670+U3670+T3670+S3670+R3670+Q3670+P3670+O3670+N3670+M3670+L3670+K3670+J3670+I3670+H3670</f>
        <v>#REF!</v>
      </c>
    </row>
    <row r="3671" spans="1:70" hidden="1">
      <c r="A3671" s="6" t="s">
        <v>5573</v>
      </c>
      <c r="B3671" s="6" t="s">
        <v>5574</v>
      </c>
      <c r="C3671" s="6" t="s">
        <v>7</v>
      </c>
      <c r="D3671" s="6" t="s">
        <v>18</v>
      </c>
      <c r="E3671" s="6" t="s">
        <v>13</v>
      </c>
      <c r="F3671" s="6" t="s">
        <v>8214</v>
      </c>
      <c r="G3671" s="6"/>
      <c r="H3671" s="1"/>
      <c r="I3671" s="5"/>
      <c r="J3671" s="5"/>
      <c r="K3671" s="1"/>
      <c r="L3671" s="5"/>
      <c r="M3671" s="5"/>
      <c r="N3671" s="26"/>
      <c r="O3671" s="1"/>
      <c r="P3671" s="1"/>
      <c r="Q3671" s="1"/>
      <c r="R3671" s="1"/>
      <c r="S3671" s="1"/>
      <c r="T3671" s="1"/>
      <c r="U3671" s="1"/>
      <c r="V3671" s="5"/>
      <c r="W3671" s="5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37" t="e">
        <f>BQ3671+BP3671+BO3671+BN3671+BM3671+#REF!+#REF!+BG3671+BF3671+#REF!+BC3671+#REF!+#REF!+AY3671+#REF!+#REF!+#REF!+#REF!+AS3671+#REF!+#REF!+#REF!+#REF!+AM3671+AK3671+#REF!+#REF!+#REF!+AF3671+AD3671+AC3671+AB3671+BL3671+AA3671+Z3671+Y3671+X3671+U3671+T3671+S3671+R3671+Q3671+P3671+O3671+N3671+M3671+L3671+K3671+J3671+I3671+H3671</f>
        <v>#REF!</v>
      </c>
    </row>
    <row r="3672" spans="1:70" hidden="1">
      <c r="A3672" s="6" t="s">
        <v>7119</v>
      </c>
      <c r="B3672" s="6" t="s">
        <v>8107</v>
      </c>
      <c r="C3672" s="6" t="s">
        <v>151</v>
      </c>
      <c r="D3672" s="6"/>
      <c r="E3672" s="6" t="s">
        <v>8192</v>
      </c>
      <c r="F3672" s="6" t="s">
        <v>8214</v>
      </c>
      <c r="G3672" s="6"/>
      <c r="H3672" s="1"/>
      <c r="I3672" s="5"/>
      <c r="J3672" s="5"/>
      <c r="K3672" s="1"/>
      <c r="L3672" s="5"/>
      <c r="M3672" s="5"/>
      <c r="N3672" s="26"/>
      <c r="O3672" s="1"/>
      <c r="P3672" s="1"/>
      <c r="Q3672" s="1"/>
      <c r="R3672" s="1"/>
      <c r="S3672" s="1"/>
      <c r="T3672" s="1"/>
      <c r="U3672" s="1"/>
      <c r="V3672" s="5"/>
      <c r="W3672" s="5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37" t="e">
        <f>BQ3672+BP3672+BO3672+BN3672+BM3672+#REF!+#REF!+BG3672+BF3672+#REF!+BC3672+#REF!+#REF!+AY3672+#REF!+#REF!+#REF!+#REF!+AS3672+#REF!+#REF!+#REF!+#REF!+AM3672+AK3672+#REF!+#REF!+#REF!+AF3672+AD3672+AC3672+AB3672+BL3672+AA3672+Z3672+Y3672+X3672+U3672+T3672+S3672+R3672+Q3672+P3672+O3672+N3672+M3672+L3672+K3672+J3672+I3672+H3672</f>
        <v>#REF!</v>
      </c>
    </row>
    <row r="3673" spans="1:70" hidden="1">
      <c r="A3673" s="6" t="s">
        <v>5575</v>
      </c>
      <c r="B3673" s="6" t="s">
        <v>5576</v>
      </c>
      <c r="C3673" s="6" t="s">
        <v>7</v>
      </c>
      <c r="D3673" s="6" t="s">
        <v>8180</v>
      </c>
      <c r="E3673" s="6" t="s">
        <v>13</v>
      </c>
      <c r="F3673" s="6" t="s">
        <v>8214</v>
      </c>
      <c r="G3673" s="6"/>
      <c r="H3673" s="1"/>
      <c r="I3673" s="5"/>
      <c r="J3673" s="5"/>
      <c r="K3673" s="1"/>
      <c r="L3673" s="5"/>
      <c r="M3673" s="5"/>
      <c r="N3673" s="26"/>
      <c r="O3673" s="1"/>
      <c r="P3673" s="1"/>
      <c r="Q3673" s="1"/>
      <c r="R3673" s="1"/>
      <c r="S3673" s="1"/>
      <c r="T3673" s="1"/>
      <c r="U3673" s="1"/>
      <c r="V3673" s="5"/>
      <c r="W3673" s="5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37" t="e">
        <f>BQ3673+BP3673+BO3673+BN3673+BM3673+#REF!+#REF!+BG3673+BF3673+#REF!+BC3673+#REF!+#REF!+AY3673+#REF!+#REF!+#REF!+#REF!+AS3673+#REF!+#REF!+#REF!+#REF!+AM3673+AK3673+#REF!+#REF!+#REF!+AF3673+AD3673+AC3673+AB3673+BL3673+AA3673+Z3673+Y3673+X3673+U3673+T3673+S3673+R3673+Q3673+P3673+O3673+N3673+M3673+L3673+K3673+J3673+I3673+H3673</f>
        <v>#REF!</v>
      </c>
    </row>
    <row r="3674" spans="1:70" hidden="1">
      <c r="A3674" s="6" t="s">
        <v>7120</v>
      </c>
      <c r="B3674" s="6" t="s">
        <v>8108</v>
      </c>
      <c r="C3674" s="6" t="s">
        <v>151</v>
      </c>
      <c r="D3674" s="6"/>
      <c r="E3674" s="6" t="s">
        <v>8186</v>
      </c>
      <c r="F3674" s="6" t="s">
        <v>8214</v>
      </c>
      <c r="G3674" s="6"/>
      <c r="H3674" s="1"/>
      <c r="I3674" s="5"/>
      <c r="J3674" s="5"/>
      <c r="K3674" s="1"/>
      <c r="L3674" s="5"/>
      <c r="M3674" s="5"/>
      <c r="N3674" s="26"/>
      <c r="O3674" s="1"/>
      <c r="P3674" s="1"/>
      <c r="Q3674" s="1"/>
      <c r="R3674" s="1"/>
      <c r="S3674" s="1"/>
      <c r="T3674" s="1"/>
      <c r="U3674" s="1"/>
      <c r="V3674" s="5"/>
      <c r="W3674" s="5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37" t="e">
        <f>BQ3674+BP3674+BO3674+BN3674+BM3674+#REF!+#REF!+BG3674+BF3674+#REF!+BC3674+#REF!+#REF!+AY3674+#REF!+#REF!+#REF!+#REF!+AS3674+#REF!+#REF!+#REF!+#REF!+AM3674+AK3674+#REF!+#REF!+#REF!+AF3674+AD3674+AC3674+AB3674+BL3674+AA3674+Z3674+Y3674+X3674+U3674+T3674+S3674+R3674+Q3674+P3674+O3674+N3674+M3674+L3674+K3674+J3674+I3674+H3674</f>
        <v>#REF!</v>
      </c>
    </row>
    <row r="3675" spans="1:70" hidden="1">
      <c r="A3675" s="6" t="s">
        <v>5845</v>
      </c>
      <c r="B3675" s="6" t="s">
        <v>5846</v>
      </c>
      <c r="C3675" s="6" t="s">
        <v>151</v>
      </c>
      <c r="D3675" s="6"/>
      <c r="E3675" s="6" t="s">
        <v>152</v>
      </c>
      <c r="F3675" s="6" t="s">
        <v>8214</v>
      </c>
      <c r="G3675" s="6"/>
      <c r="H3675" s="1"/>
      <c r="I3675" s="5"/>
      <c r="J3675" s="5"/>
      <c r="K3675" s="1"/>
      <c r="L3675" s="5"/>
      <c r="M3675" s="5"/>
      <c r="N3675" s="26"/>
      <c r="O3675" s="1"/>
      <c r="P3675" s="1"/>
      <c r="Q3675" s="1"/>
      <c r="R3675" s="1"/>
      <c r="S3675" s="1"/>
      <c r="T3675" s="1"/>
      <c r="U3675" s="1"/>
      <c r="V3675" s="5"/>
      <c r="W3675" s="5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37" t="e">
        <f>BQ3675+BP3675+BO3675+BN3675+BM3675+#REF!+#REF!+BG3675+BF3675+#REF!+BC3675+#REF!+#REF!+AY3675+#REF!+#REF!+#REF!+#REF!+AS3675+#REF!+#REF!+#REF!+#REF!+AM3675+AK3675+#REF!+#REF!+#REF!+AF3675+AD3675+AC3675+AB3675+BL3675+AA3675+Z3675+Y3675+X3675+U3675+T3675+S3675+R3675+Q3675+P3675+O3675+N3675+M3675+L3675+K3675+J3675+I3675+H3675</f>
        <v>#REF!</v>
      </c>
    </row>
    <row r="3676" spans="1:70" hidden="1">
      <c r="A3676" s="6" t="s">
        <v>5847</v>
      </c>
      <c r="B3676" s="6" t="s">
        <v>5848</v>
      </c>
      <c r="C3676" s="6" t="s">
        <v>151</v>
      </c>
      <c r="D3676" s="6"/>
      <c r="E3676" s="6" t="s">
        <v>152</v>
      </c>
      <c r="F3676" s="6" t="s">
        <v>8214</v>
      </c>
      <c r="G3676" s="6"/>
      <c r="H3676" s="1"/>
      <c r="I3676" s="5"/>
      <c r="J3676" s="5"/>
      <c r="K3676" s="1"/>
      <c r="L3676" s="5"/>
      <c r="M3676" s="5"/>
      <c r="N3676" s="26"/>
      <c r="O3676" s="1"/>
      <c r="P3676" s="1"/>
      <c r="Q3676" s="1"/>
      <c r="R3676" s="1"/>
      <c r="S3676" s="1"/>
      <c r="T3676" s="1"/>
      <c r="U3676" s="1"/>
      <c r="V3676" s="5"/>
      <c r="W3676" s="5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37" t="e">
        <f>BQ3676+BP3676+BO3676+BN3676+BM3676+#REF!+#REF!+BG3676+BF3676+#REF!+BC3676+#REF!+#REF!+AY3676+#REF!+#REF!+#REF!+#REF!+AS3676+#REF!+#REF!+#REF!+#REF!+AM3676+AK3676+#REF!+#REF!+#REF!+AF3676+AD3676+AC3676+AB3676+BL3676+AA3676+Z3676+Y3676+X3676+U3676+T3676+S3676+R3676+Q3676+P3676+O3676+N3676+M3676+L3676+K3676+J3676+I3676+H3676</f>
        <v>#REF!</v>
      </c>
    </row>
    <row r="3677" spans="1:70" hidden="1">
      <c r="A3677" s="6" t="s">
        <v>5849</v>
      </c>
      <c r="B3677" s="6" t="s">
        <v>5850</v>
      </c>
      <c r="C3677" s="6" t="s">
        <v>151</v>
      </c>
      <c r="D3677" s="6"/>
      <c r="E3677" s="6" t="s">
        <v>152</v>
      </c>
      <c r="F3677" s="6" t="s">
        <v>8214</v>
      </c>
      <c r="G3677" s="6"/>
      <c r="H3677" s="1"/>
      <c r="I3677" s="5"/>
      <c r="J3677" s="5"/>
      <c r="K3677" s="1"/>
      <c r="L3677" s="5"/>
      <c r="M3677" s="5"/>
      <c r="N3677" s="26"/>
      <c r="O3677" s="1"/>
      <c r="P3677" s="1"/>
      <c r="Q3677" s="1"/>
      <c r="R3677" s="1"/>
      <c r="S3677" s="1"/>
      <c r="T3677" s="1"/>
      <c r="U3677" s="1"/>
      <c r="V3677" s="5"/>
      <c r="W3677" s="5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37" t="e">
        <f>BQ3677+BP3677+BO3677+BN3677+BM3677+#REF!+#REF!+BG3677+BF3677+#REF!+BC3677+#REF!+#REF!+AY3677+#REF!+#REF!+#REF!+#REF!+AS3677+#REF!+#REF!+#REF!+#REF!+AM3677+AK3677+#REF!+#REF!+#REF!+AF3677+AD3677+AC3677+AB3677+BL3677+AA3677+Z3677+Y3677+X3677+U3677+T3677+S3677+R3677+Q3677+P3677+O3677+N3677+M3677+L3677+K3677+J3677+I3677+H3677</f>
        <v>#REF!</v>
      </c>
    </row>
    <row r="3678" spans="1:70" hidden="1">
      <c r="A3678" s="6" t="s">
        <v>5577</v>
      </c>
      <c r="B3678" s="6" t="s">
        <v>5578</v>
      </c>
      <c r="C3678" s="6" t="s">
        <v>7</v>
      </c>
      <c r="D3678" s="6" t="s">
        <v>67</v>
      </c>
      <c r="E3678" s="6" t="s">
        <v>67</v>
      </c>
      <c r="F3678" s="6" t="s">
        <v>8214</v>
      </c>
      <c r="G3678" s="6"/>
      <c r="H3678" s="1"/>
      <c r="I3678" s="5"/>
      <c r="J3678" s="5"/>
      <c r="K3678" s="1"/>
      <c r="L3678" s="5"/>
      <c r="M3678" s="5"/>
      <c r="N3678" s="26"/>
      <c r="O3678" s="1"/>
      <c r="P3678" s="1"/>
      <c r="Q3678" s="1"/>
      <c r="R3678" s="1"/>
      <c r="S3678" s="1"/>
      <c r="T3678" s="1"/>
      <c r="U3678" s="1"/>
      <c r="V3678" s="5"/>
      <c r="W3678" s="5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37" t="e">
        <f>BQ3678+BP3678+BO3678+BN3678+BM3678+#REF!+#REF!+BG3678+BF3678+#REF!+BC3678+#REF!+#REF!+AY3678+#REF!+#REF!+#REF!+#REF!+AS3678+#REF!+#REF!+#REF!+#REF!+AM3678+AK3678+#REF!+#REF!+#REF!+AF3678+AD3678+AC3678+AB3678+BL3678+AA3678+Z3678+Y3678+X3678+U3678+T3678+S3678+R3678+Q3678+P3678+O3678+N3678+M3678+L3678+K3678+J3678+I3678+H3678</f>
        <v>#REF!</v>
      </c>
    </row>
    <row r="3679" spans="1:70" hidden="1">
      <c r="A3679" s="6" t="s">
        <v>5579</v>
      </c>
      <c r="B3679" s="6" t="s">
        <v>5580</v>
      </c>
      <c r="C3679" s="6" t="s">
        <v>7</v>
      </c>
      <c r="D3679" s="6" t="s">
        <v>67</v>
      </c>
      <c r="E3679" s="6" t="s">
        <v>67</v>
      </c>
      <c r="F3679" s="6" t="s">
        <v>8214</v>
      </c>
      <c r="G3679" s="6"/>
      <c r="H3679" s="1"/>
      <c r="I3679" s="5"/>
      <c r="J3679" s="5"/>
      <c r="K3679" s="1"/>
      <c r="L3679" s="5"/>
      <c r="M3679" s="5"/>
      <c r="N3679" s="26"/>
      <c r="O3679" s="1"/>
      <c r="P3679" s="1"/>
      <c r="Q3679" s="1"/>
      <c r="R3679" s="1"/>
      <c r="S3679" s="1"/>
      <c r="T3679" s="1"/>
      <c r="U3679" s="1"/>
      <c r="V3679" s="5"/>
      <c r="W3679" s="5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37" t="e">
        <f>BQ3679+BP3679+BO3679+BN3679+BM3679+#REF!+#REF!+BG3679+BF3679+#REF!+BC3679+#REF!+#REF!+AY3679+#REF!+#REF!+#REF!+#REF!+AS3679+#REF!+#REF!+#REF!+#REF!+AM3679+AK3679+#REF!+#REF!+#REF!+AF3679+AD3679+AC3679+AB3679+BL3679+AA3679+Z3679+Y3679+X3679+U3679+T3679+S3679+R3679+Q3679+P3679+O3679+N3679+M3679+L3679+K3679+J3679+I3679+H3679</f>
        <v>#REF!</v>
      </c>
    </row>
    <row r="3680" spans="1:70" hidden="1">
      <c r="A3680" s="6" t="s">
        <v>5581</v>
      </c>
      <c r="B3680" s="6" t="s">
        <v>5582</v>
      </c>
      <c r="C3680" s="6" t="s">
        <v>7</v>
      </c>
      <c r="D3680" s="6" t="s">
        <v>67</v>
      </c>
      <c r="E3680" s="6" t="s">
        <v>67</v>
      </c>
      <c r="F3680" s="6" t="s">
        <v>8214</v>
      </c>
      <c r="G3680" s="6"/>
      <c r="H3680" s="1"/>
      <c r="I3680" s="5"/>
      <c r="J3680" s="5"/>
      <c r="K3680" s="1"/>
      <c r="L3680" s="5"/>
      <c r="M3680" s="5"/>
      <c r="N3680" s="26"/>
      <c r="O3680" s="1"/>
      <c r="P3680" s="1"/>
      <c r="Q3680" s="1"/>
      <c r="R3680" s="1"/>
      <c r="S3680" s="1"/>
      <c r="T3680" s="1"/>
      <c r="U3680" s="1"/>
      <c r="V3680" s="5"/>
      <c r="W3680" s="5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37" t="e">
        <f>BQ3680+BP3680+BO3680+BN3680+BM3680+#REF!+#REF!+BG3680+BF3680+#REF!+BC3680+#REF!+#REF!+AY3680+#REF!+#REF!+#REF!+#REF!+AS3680+#REF!+#REF!+#REF!+#REF!+AM3680+AK3680+#REF!+#REF!+#REF!+AF3680+AD3680+AC3680+AB3680+BL3680+AA3680+Z3680+Y3680+X3680+U3680+T3680+S3680+R3680+Q3680+P3680+O3680+N3680+M3680+L3680+K3680+J3680+I3680+H3680</f>
        <v>#REF!</v>
      </c>
    </row>
    <row r="3681" spans="1:70" hidden="1">
      <c r="A3681" s="6" t="s">
        <v>5583</v>
      </c>
      <c r="B3681" s="6" t="s">
        <v>5584</v>
      </c>
      <c r="C3681" s="6" t="s">
        <v>7</v>
      </c>
      <c r="D3681" s="6" t="s">
        <v>67</v>
      </c>
      <c r="E3681" s="6" t="s">
        <v>67</v>
      </c>
      <c r="F3681" s="6" t="s">
        <v>8214</v>
      </c>
      <c r="G3681" s="6"/>
      <c r="H3681" s="1"/>
      <c r="I3681" s="5"/>
      <c r="J3681" s="5"/>
      <c r="K3681" s="1"/>
      <c r="L3681" s="5"/>
      <c r="M3681" s="5"/>
      <c r="N3681" s="26"/>
      <c r="O3681" s="1"/>
      <c r="P3681" s="1"/>
      <c r="Q3681" s="1"/>
      <c r="R3681" s="1"/>
      <c r="S3681" s="1"/>
      <c r="T3681" s="1"/>
      <c r="U3681" s="1"/>
      <c r="V3681" s="5"/>
      <c r="W3681" s="5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37" t="e">
        <f>BQ3681+BP3681+BO3681+BN3681+BM3681+#REF!+#REF!+BG3681+BF3681+#REF!+BC3681+#REF!+#REF!+AY3681+#REF!+#REF!+#REF!+#REF!+AS3681+#REF!+#REF!+#REF!+#REF!+AM3681+AK3681+#REF!+#REF!+#REF!+AF3681+AD3681+AC3681+AB3681+BL3681+AA3681+Z3681+Y3681+X3681+U3681+T3681+S3681+R3681+Q3681+P3681+O3681+N3681+M3681+L3681+K3681+J3681+I3681+H3681</f>
        <v>#REF!</v>
      </c>
    </row>
    <row r="3682" spans="1:70" hidden="1">
      <c r="A3682" s="6" t="s">
        <v>5585</v>
      </c>
      <c r="B3682" s="6" t="s">
        <v>5586</v>
      </c>
      <c r="C3682" s="6" t="s">
        <v>7</v>
      </c>
      <c r="D3682" s="6" t="s">
        <v>67</v>
      </c>
      <c r="E3682" s="6" t="s">
        <v>67</v>
      </c>
      <c r="F3682" s="6" t="s">
        <v>8214</v>
      </c>
      <c r="G3682" s="6"/>
      <c r="H3682" s="1"/>
      <c r="I3682" s="5"/>
      <c r="J3682" s="5"/>
      <c r="K3682" s="1"/>
      <c r="L3682" s="5"/>
      <c r="M3682" s="5"/>
      <c r="N3682" s="26"/>
      <c r="O3682" s="1"/>
      <c r="P3682" s="1"/>
      <c r="Q3682" s="1"/>
      <c r="R3682" s="1"/>
      <c r="S3682" s="1"/>
      <c r="T3682" s="1"/>
      <c r="U3682" s="1"/>
      <c r="V3682" s="5"/>
      <c r="W3682" s="5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37" t="e">
        <f>BQ3682+BP3682+BO3682+BN3682+BM3682+#REF!+#REF!+BG3682+BF3682+#REF!+BC3682+#REF!+#REF!+AY3682+#REF!+#REF!+#REF!+#REF!+AS3682+#REF!+#REF!+#REF!+#REF!+AM3682+AK3682+#REF!+#REF!+#REF!+AF3682+AD3682+AC3682+AB3682+BL3682+AA3682+Z3682+Y3682+X3682+U3682+T3682+S3682+R3682+Q3682+P3682+O3682+N3682+M3682+L3682+K3682+J3682+I3682+H3682</f>
        <v>#REF!</v>
      </c>
    </row>
    <row r="3683" spans="1:70" hidden="1">
      <c r="A3683" s="6" t="s">
        <v>5587</v>
      </c>
      <c r="B3683" s="6" t="s">
        <v>5588</v>
      </c>
      <c r="C3683" s="6" t="s">
        <v>7</v>
      </c>
      <c r="D3683" s="6" t="s">
        <v>67</v>
      </c>
      <c r="E3683" s="6" t="s">
        <v>67</v>
      </c>
      <c r="F3683" s="6" t="s">
        <v>8214</v>
      </c>
      <c r="G3683" s="6"/>
      <c r="H3683" s="1"/>
      <c r="I3683" s="5"/>
      <c r="J3683" s="5"/>
      <c r="K3683" s="1"/>
      <c r="L3683" s="5"/>
      <c r="M3683" s="5"/>
      <c r="N3683" s="26"/>
      <c r="O3683" s="1"/>
      <c r="P3683" s="1"/>
      <c r="Q3683" s="1"/>
      <c r="R3683" s="1"/>
      <c r="S3683" s="1"/>
      <c r="T3683" s="1"/>
      <c r="U3683" s="1"/>
      <c r="V3683" s="5"/>
      <c r="W3683" s="5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37" t="e">
        <f>BQ3683+BP3683+BO3683+BN3683+BM3683+#REF!+#REF!+BG3683+BF3683+#REF!+BC3683+#REF!+#REF!+AY3683+#REF!+#REF!+#REF!+#REF!+AS3683+#REF!+#REF!+#REF!+#REF!+AM3683+AK3683+#REF!+#REF!+#REF!+AF3683+AD3683+AC3683+AB3683+BL3683+AA3683+Z3683+Y3683+X3683+U3683+T3683+S3683+R3683+Q3683+P3683+O3683+N3683+M3683+L3683+K3683+J3683+I3683+H3683</f>
        <v>#REF!</v>
      </c>
    </row>
    <row r="3684" spans="1:70" hidden="1">
      <c r="A3684" s="6" t="s">
        <v>5851</v>
      </c>
      <c r="B3684" s="6" t="s">
        <v>5852</v>
      </c>
      <c r="C3684" s="6" t="s">
        <v>151</v>
      </c>
      <c r="D3684" s="6"/>
      <c r="E3684" s="6" t="s">
        <v>152</v>
      </c>
      <c r="F3684" s="6" t="s">
        <v>8214</v>
      </c>
      <c r="G3684" s="6"/>
      <c r="H3684" s="1"/>
      <c r="I3684" s="5"/>
      <c r="J3684" s="5"/>
      <c r="K3684" s="1"/>
      <c r="L3684" s="5"/>
      <c r="M3684" s="5"/>
      <c r="N3684" s="26"/>
      <c r="O3684" s="1"/>
      <c r="P3684" s="1"/>
      <c r="Q3684" s="1"/>
      <c r="R3684" s="1"/>
      <c r="S3684" s="1"/>
      <c r="T3684" s="1"/>
      <c r="U3684" s="1"/>
      <c r="V3684" s="5"/>
      <c r="W3684" s="5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37" t="e">
        <f>BQ3684+BP3684+BO3684+BN3684+BM3684+#REF!+#REF!+BG3684+BF3684+#REF!+BC3684+#REF!+#REF!+AY3684+#REF!+#REF!+#REF!+#REF!+AS3684+#REF!+#REF!+#REF!+#REF!+AM3684+AK3684+#REF!+#REF!+#REF!+AF3684+AD3684+AC3684+AB3684+BL3684+AA3684+Z3684+Y3684+X3684+U3684+T3684+S3684+R3684+Q3684+P3684+O3684+N3684+M3684+L3684+K3684+J3684+I3684+H3684</f>
        <v>#REF!</v>
      </c>
    </row>
    <row r="3685" spans="1:70" hidden="1">
      <c r="A3685" s="6" t="s">
        <v>5589</v>
      </c>
      <c r="B3685" s="6" t="s">
        <v>5590</v>
      </c>
      <c r="C3685" s="6" t="s">
        <v>7</v>
      </c>
      <c r="D3685" s="6" t="s">
        <v>67</v>
      </c>
      <c r="E3685" s="6" t="s">
        <v>67</v>
      </c>
      <c r="F3685" s="6" t="s">
        <v>8214</v>
      </c>
      <c r="G3685" s="6"/>
      <c r="H3685" s="1"/>
      <c r="I3685" s="5"/>
      <c r="J3685" s="5"/>
      <c r="K3685" s="1"/>
      <c r="L3685" s="5"/>
      <c r="M3685" s="5"/>
      <c r="N3685" s="26"/>
      <c r="O3685" s="1"/>
      <c r="P3685" s="1"/>
      <c r="Q3685" s="1"/>
      <c r="R3685" s="1"/>
      <c r="S3685" s="1"/>
      <c r="T3685" s="1"/>
      <c r="U3685" s="1"/>
      <c r="V3685" s="5"/>
      <c r="W3685" s="5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37" t="e">
        <f>BQ3685+BP3685+BO3685+BN3685+BM3685+#REF!+#REF!+BG3685+BF3685+#REF!+BC3685+#REF!+#REF!+AY3685+#REF!+#REF!+#REF!+#REF!+AS3685+#REF!+#REF!+#REF!+#REF!+AM3685+AK3685+#REF!+#REF!+#REF!+AF3685+AD3685+AC3685+AB3685+BL3685+AA3685+Z3685+Y3685+X3685+U3685+T3685+S3685+R3685+Q3685+P3685+O3685+N3685+M3685+L3685+K3685+J3685+I3685+H3685</f>
        <v>#REF!</v>
      </c>
    </row>
    <row r="3686" spans="1:70" hidden="1">
      <c r="A3686" s="6" t="s">
        <v>5591</v>
      </c>
      <c r="B3686" s="6" t="s">
        <v>5592</v>
      </c>
      <c r="C3686" s="6" t="s">
        <v>7</v>
      </c>
      <c r="D3686" s="6" t="s">
        <v>67</v>
      </c>
      <c r="E3686" s="6" t="s">
        <v>67</v>
      </c>
      <c r="F3686" s="6" t="s">
        <v>8214</v>
      </c>
      <c r="G3686" s="6"/>
      <c r="H3686" s="1"/>
      <c r="I3686" s="5"/>
      <c r="J3686" s="5"/>
      <c r="K3686" s="1"/>
      <c r="L3686" s="5"/>
      <c r="M3686" s="5"/>
      <c r="N3686" s="26"/>
      <c r="O3686" s="1"/>
      <c r="P3686" s="1"/>
      <c r="Q3686" s="1"/>
      <c r="R3686" s="1"/>
      <c r="S3686" s="1"/>
      <c r="T3686" s="1"/>
      <c r="U3686" s="1"/>
      <c r="V3686" s="5"/>
      <c r="W3686" s="5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37" t="e">
        <f>BQ3686+BP3686+BO3686+BN3686+BM3686+#REF!+#REF!+BG3686+BF3686+#REF!+BC3686+#REF!+#REF!+AY3686+#REF!+#REF!+#REF!+#REF!+AS3686+#REF!+#REF!+#REF!+#REF!+AM3686+AK3686+#REF!+#REF!+#REF!+AF3686+AD3686+AC3686+AB3686+BL3686+AA3686+Z3686+Y3686+X3686+U3686+T3686+S3686+R3686+Q3686+P3686+O3686+N3686+M3686+L3686+K3686+J3686+I3686+H3686</f>
        <v>#REF!</v>
      </c>
    </row>
    <row r="3687" spans="1:70" hidden="1">
      <c r="A3687" s="6" t="s">
        <v>5853</v>
      </c>
      <c r="B3687" s="6" t="s">
        <v>5854</v>
      </c>
      <c r="C3687" s="6" t="s">
        <v>151</v>
      </c>
      <c r="D3687" s="6"/>
      <c r="E3687" s="6" t="s">
        <v>152</v>
      </c>
      <c r="F3687" s="6" t="s">
        <v>8214</v>
      </c>
      <c r="G3687" s="6"/>
      <c r="H3687" s="1"/>
      <c r="I3687" s="5"/>
      <c r="J3687" s="5"/>
      <c r="K3687" s="1"/>
      <c r="L3687" s="5"/>
      <c r="M3687" s="5"/>
      <c r="N3687" s="26"/>
      <c r="O3687" s="1"/>
      <c r="P3687" s="1"/>
      <c r="Q3687" s="1"/>
      <c r="R3687" s="1"/>
      <c r="S3687" s="1"/>
      <c r="T3687" s="1"/>
      <c r="U3687" s="1"/>
      <c r="V3687" s="5"/>
      <c r="W3687" s="5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37" t="e">
        <f>BQ3687+BP3687+BO3687+BN3687+BM3687+#REF!+#REF!+BG3687+BF3687+#REF!+BC3687+#REF!+#REF!+AY3687+#REF!+#REF!+#REF!+#REF!+AS3687+#REF!+#REF!+#REF!+#REF!+AM3687+AK3687+#REF!+#REF!+#REF!+AF3687+AD3687+AC3687+AB3687+BL3687+AA3687+Z3687+Y3687+X3687+U3687+T3687+S3687+R3687+Q3687+P3687+O3687+N3687+M3687+L3687+K3687+J3687+I3687+H3687</f>
        <v>#REF!</v>
      </c>
    </row>
    <row r="3688" spans="1:70" hidden="1">
      <c r="A3688" s="6" t="s">
        <v>7121</v>
      </c>
      <c r="B3688" s="6" t="s">
        <v>8109</v>
      </c>
      <c r="C3688" s="6" t="s">
        <v>151</v>
      </c>
      <c r="D3688" s="6"/>
      <c r="E3688" s="6" t="s">
        <v>8192</v>
      </c>
      <c r="F3688" s="6" t="s">
        <v>8214</v>
      </c>
      <c r="G3688" s="6"/>
      <c r="H3688" s="1"/>
      <c r="I3688" s="5"/>
      <c r="J3688" s="5"/>
      <c r="K3688" s="1"/>
      <c r="L3688" s="5"/>
      <c r="M3688" s="5"/>
      <c r="N3688" s="26"/>
      <c r="O3688" s="1"/>
      <c r="P3688" s="1"/>
      <c r="Q3688" s="1"/>
      <c r="R3688" s="1"/>
      <c r="S3688" s="1"/>
      <c r="T3688" s="1"/>
      <c r="U3688" s="1"/>
      <c r="V3688" s="5"/>
      <c r="W3688" s="5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37" t="e">
        <f>BQ3688+BP3688+BO3688+BN3688+BM3688+#REF!+#REF!+BG3688+BF3688+#REF!+BC3688+#REF!+#REF!+AY3688+#REF!+#REF!+#REF!+#REF!+AS3688+#REF!+#REF!+#REF!+#REF!+AM3688+AK3688+#REF!+#REF!+#REF!+AF3688+AD3688+AC3688+AB3688+BL3688+AA3688+Z3688+Y3688+X3688+U3688+T3688+S3688+R3688+Q3688+P3688+O3688+N3688+M3688+L3688+K3688+J3688+I3688+H3688</f>
        <v>#REF!</v>
      </c>
    </row>
    <row r="3689" spans="1:70" hidden="1">
      <c r="A3689" s="6" t="s">
        <v>5855</v>
      </c>
      <c r="B3689" s="6" t="s">
        <v>5856</v>
      </c>
      <c r="C3689" s="6" t="s">
        <v>151</v>
      </c>
      <c r="D3689" s="6"/>
      <c r="E3689" s="6" t="s">
        <v>152</v>
      </c>
      <c r="F3689" s="6" t="s">
        <v>8214</v>
      </c>
      <c r="G3689" s="6"/>
      <c r="H3689" s="1"/>
      <c r="I3689" s="5"/>
      <c r="J3689" s="5"/>
      <c r="K3689" s="1"/>
      <c r="L3689" s="5"/>
      <c r="M3689" s="5"/>
      <c r="N3689" s="26"/>
      <c r="O3689" s="1"/>
      <c r="P3689" s="1"/>
      <c r="Q3689" s="1"/>
      <c r="R3689" s="1"/>
      <c r="S3689" s="1"/>
      <c r="T3689" s="1"/>
      <c r="U3689" s="1"/>
      <c r="V3689" s="5"/>
      <c r="W3689" s="5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37" t="e">
        <f>BQ3689+BP3689+BO3689+BN3689+BM3689+#REF!+#REF!+BG3689+BF3689+#REF!+BC3689+#REF!+#REF!+AY3689+#REF!+#REF!+#REF!+#REF!+AS3689+#REF!+#REF!+#REF!+#REF!+AM3689+AK3689+#REF!+#REF!+#REF!+AF3689+AD3689+AC3689+AB3689+BL3689+AA3689+Z3689+Y3689+X3689+U3689+T3689+S3689+R3689+Q3689+P3689+O3689+N3689+M3689+L3689+K3689+J3689+I3689+H3689</f>
        <v>#REF!</v>
      </c>
    </row>
    <row r="3690" spans="1:70" hidden="1">
      <c r="A3690" s="6" t="s">
        <v>5593</v>
      </c>
      <c r="B3690" s="6" t="s">
        <v>5594</v>
      </c>
      <c r="C3690" s="6" t="s">
        <v>7</v>
      </c>
      <c r="D3690" s="6" t="s">
        <v>8180</v>
      </c>
      <c r="E3690" s="6" t="s">
        <v>21</v>
      </c>
      <c r="F3690" s="6" t="s">
        <v>8214</v>
      </c>
      <c r="G3690" s="6"/>
      <c r="H3690" s="1"/>
      <c r="I3690" s="5"/>
      <c r="J3690" s="5"/>
      <c r="K3690" s="1"/>
      <c r="L3690" s="5"/>
      <c r="M3690" s="5"/>
      <c r="N3690" s="26"/>
      <c r="O3690" s="1"/>
      <c r="P3690" s="1"/>
      <c r="Q3690" s="1"/>
      <c r="R3690" s="1"/>
      <c r="S3690" s="1"/>
      <c r="T3690" s="1"/>
      <c r="U3690" s="1"/>
      <c r="V3690" s="5"/>
      <c r="W3690" s="5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37" t="e">
        <f>BQ3690+BP3690+BO3690+BN3690+BM3690+#REF!+#REF!+BG3690+BF3690+#REF!+BC3690+#REF!+#REF!+AY3690+#REF!+#REF!+#REF!+#REF!+AS3690+#REF!+#REF!+#REF!+#REF!+AM3690+AK3690+#REF!+#REF!+#REF!+AF3690+AD3690+AC3690+AB3690+BL3690+AA3690+Z3690+Y3690+X3690+U3690+T3690+S3690+R3690+Q3690+P3690+O3690+N3690+M3690+L3690+K3690+J3690+I3690+H3690</f>
        <v>#REF!</v>
      </c>
    </row>
    <row r="3691" spans="1:70" hidden="1">
      <c r="A3691" s="6" t="s">
        <v>5595</v>
      </c>
      <c r="B3691" s="6" t="s">
        <v>5596</v>
      </c>
      <c r="C3691" s="6" t="s">
        <v>7</v>
      </c>
      <c r="D3691" s="6" t="s">
        <v>18</v>
      </c>
      <c r="E3691" s="6" t="s">
        <v>31</v>
      </c>
      <c r="F3691" s="6" t="s">
        <v>8214</v>
      </c>
      <c r="G3691" s="6"/>
      <c r="H3691" s="1"/>
      <c r="I3691" s="5"/>
      <c r="J3691" s="5"/>
      <c r="K3691" s="1"/>
      <c r="L3691" s="5"/>
      <c r="M3691" s="5"/>
      <c r="N3691" s="26"/>
      <c r="O3691" s="1"/>
      <c r="P3691" s="1"/>
      <c r="Q3691" s="1"/>
      <c r="R3691" s="1"/>
      <c r="S3691" s="1"/>
      <c r="T3691" s="1"/>
      <c r="U3691" s="1"/>
      <c r="V3691" s="5"/>
      <c r="W3691" s="5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37" t="e">
        <f>BQ3691+BP3691+BO3691+BN3691+BM3691+#REF!+#REF!+BG3691+BF3691+#REF!+BC3691+#REF!+#REF!+AY3691+#REF!+#REF!+#REF!+#REF!+AS3691+#REF!+#REF!+#REF!+#REF!+AM3691+AK3691+#REF!+#REF!+#REF!+AF3691+AD3691+AC3691+AB3691+BL3691+AA3691+Z3691+Y3691+X3691+U3691+T3691+S3691+R3691+Q3691+P3691+O3691+N3691+M3691+L3691+K3691+J3691+I3691+H3691</f>
        <v>#REF!</v>
      </c>
    </row>
    <row r="3692" spans="1:70" hidden="1">
      <c r="A3692" s="6" t="s">
        <v>5597</v>
      </c>
      <c r="B3692" s="6" t="s">
        <v>5598</v>
      </c>
      <c r="C3692" s="6" t="s">
        <v>7</v>
      </c>
      <c r="D3692" s="6" t="s">
        <v>8180</v>
      </c>
      <c r="E3692" s="6" t="s">
        <v>21</v>
      </c>
      <c r="F3692" s="6" t="s">
        <v>8214</v>
      </c>
      <c r="G3692" s="6"/>
      <c r="H3692" s="1"/>
      <c r="I3692" s="5"/>
      <c r="J3692" s="5"/>
      <c r="K3692" s="1"/>
      <c r="L3692" s="5"/>
      <c r="M3692" s="5"/>
      <c r="N3692" s="26"/>
      <c r="O3692" s="1"/>
      <c r="P3692" s="1"/>
      <c r="Q3692" s="1"/>
      <c r="R3692" s="1"/>
      <c r="S3692" s="1"/>
      <c r="T3692" s="1"/>
      <c r="U3692" s="1"/>
      <c r="V3692" s="5"/>
      <c r="W3692" s="5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37" t="e">
        <f>BQ3692+BP3692+BO3692+BN3692+BM3692+#REF!+#REF!+BG3692+BF3692+#REF!+BC3692+#REF!+#REF!+AY3692+#REF!+#REF!+#REF!+#REF!+AS3692+#REF!+#REF!+#REF!+#REF!+AM3692+AK3692+#REF!+#REF!+#REF!+AF3692+AD3692+AC3692+AB3692+BL3692+AA3692+Z3692+Y3692+X3692+U3692+T3692+S3692+R3692+Q3692+P3692+O3692+N3692+M3692+L3692+K3692+J3692+I3692+H3692</f>
        <v>#REF!</v>
      </c>
    </row>
    <row r="3693" spans="1:70" hidden="1">
      <c r="A3693" s="6" t="s">
        <v>5599</v>
      </c>
      <c r="B3693" s="6" t="s">
        <v>5600</v>
      </c>
      <c r="C3693" s="6" t="s">
        <v>7</v>
      </c>
      <c r="D3693" s="6" t="s">
        <v>18</v>
      </c>
      <c r="E3693" s="6" t="s">
        <v>31</v>
      </c>
      <c r="F3693" s="6" t="s">
        <v>8214</v>
      </c>
      <c r="G3693" s="6"/>
      <c r="H3693" s="1"/>
      <c r="I3693" s="5"/>
      <c r="J3693" s="5"/>
      <c r="K3693" s="1"/>
      <c r="L3693" s="5"/>
      <c r="M3693" s="5"/>
      <c r="N3693" s="26"/>
      <c r="O3693" s="1"/>
      <c r="P3693" s="1"/>
      <c r="Q3693" s="1"/>
      <c r="R3693" s="1"/>
      <c r="S3693" s="1"/>
      <c r="T3693" s="1"/>
      <c r="U3693" s="1"/>
      <c r="V3693" s="5"/>
      <c r="W3693" s="5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37" t="e">
        <f>BQ3693+BP3693+BO3693+BN3693+BM3693+#REF!+#REF!+BG3693+BF3693+#REF!+BC3693+#REF!+#REF!+AY3693+#REF!+#REF!+#REF!+#REF!+AS3693+#REF!+#REF!+#REF!+#REF!+AM3693+AK3693+#REF!+#REF!+#REF!+AF3693+AD3693+AC3693+AB3693+BL3693+AA3693+Z3693+Y3693+X3693+U3693+T3693+S3693+R3693+Q3693+P3693+O3693+N3693+M3693+L3693+K3693+J3693+I3693+H3693</f>
        <v>#REF!</v>
      </c>
    </row>
    <row r="3694" spans="1:70" hidden="1">
      <c r="A3694" s="6" t="s">
        <v>5601</v>
      </c>
      <c r="B3694" s="6" t="s">
        <v>5602</v>
      </c>
      <c r="C3694" s="6" t="s">
        <v>7</v>
      </c>
      <c r="D3694" s="6" t="s">
        <v>18</v>
      </c>
      <c r="E3694" s="6" t="s">
        <v>31</v>
      </c>
      <c r="F3694" s="6" t="s">
        <v>8214</v>
      </c>
      <c r="G3694" s="6"/>
      <c r="H3694" s="1"/>
      <c r="I3694" s="5"/>
      <c r="J3694" s="5"/>
      <c r="K3694" s="1"/>
      <c r="L3694" s="5"/>
      <c r="M3694" s="5"/>
      <c r="N3694" s="26"/>
      <c r="O3694" s="1"/>
      <c r="P3694" s="1"/>
      <c r="Q3694" s="1"/>
      <c r="R3694" s="1"/>
      <c r="S3694" s="1"/>
      <c r="T3694" s="1"/>
      <c r="U3694" s="1"/>
      <c r="V3694" s="5"/>
      <c r="W3694" s="5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37" t="e">
        <f>BQ3694+BP3694+BO3694+BN3694+BM3694+#REF!+#REF!+BG3694+BF3694+#REF!+BC3694+#REF!+#REF!+AY3694+#REF!+#REF!+#REF!+#REF!+AS3694+#REF!+#REF!+#REF!+#REF!+AM3694+AK3694+#REF!+#REF!+#REF!+AF3694+AD3694+AC3694+AB3694+BL3694+AA3694+Z3694+Y3694+X3694+U3694+T3694+S3694+R3694+Q3694+P3694+O3694+N3694+M3694+L3694+K3694+J3694+I3694+H3694</f>
        <v>#REF!</v>
      </c>
    </row>
    <row r="3695" spans="1:70" hidden="1">
      <c r="A3695" s="6" t="s">
        <v>5603</v>
      </c>
      <c r="B3695" s="6" t="s">
        <v>5604</v>
      </c>
      <c r="C3695" s="6" t="s">
        <v>7</v>
      </c>
      <c r="D3695" s="6" t="s">
        <v>8180</v>
      </c>
      <c r="E3695" s="6" t="s">
        <v>21</v>
      </c>
      <c r="F3695" s="6" t="s">
        <v>8214</v>
      </c>
      <c r="G3695" s="6"/>
      <c r="H3695" s="1"/>
      <c r="I3695" s="5"/>
      <c r="J3695" s="5"/>
      <c r="K3695" s="1"/>
      <c r="L3695" s="5"/>
      <c r="M3695" s="5"/>
      <c r="N3695" s="26"/>
      <c r="O3695" s="1"/>
      <c r="P3695" s="1"/>
      <c r="Q3695" s="1"/>
      <c r="R3695" s="1"/>
      <c r="S3695" s="1"/>
      <c r="T3695" s="1"/>
      <c r="U3695" s="1"/>
      <c r="V3695" s="5"/>
      <c r="W3695" s="5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37" t="e">
        <f>BQ3695+BP3695+BO3695+BN3695+BM3695+#REF!+#REF!+BG3695+BF3695+#REF!+BC3695+#REF!+#REF!+AY3695+#REF!+#REF!+#REF!+#REF!+AS3695+#REF!+#REF!+#REF!+#REF!+AM3695+AK3695+#REF!+#REF!+#REF!+AF3695+AD3695+AC3695+AB3695+BL3695+AA3695+Z3695+Y3695+X3695+U3695+T3695+S3695+R3695+Q3695+P3695+O3695+N3695+M3695+L3695+K3695+J3695+I3695+H3695</f>
        <v>#REF!</v>
      </c>
    </row>
    <row r="3696" spans="1:70" hidden="1">
      <c r="A3696" s="6" t="s">
        <v>5605</v>
      </c>
      <c r="B3696" s="6" t="s">
        <v>5606</v>
      </c>
      <c r="C3696" s="6" t="s">
        <v>7</v>
      </c>
      <c r="D3696" s="6" t="s">
        <v>18</v>
      </c>
      <c r="E3696" s="6" t="s">
        <v>31</v>
      </c>
      <c r="F3696" s="6" t="s">
        <v>8214</v>
      </c>
      <c r="G3696" s="6"/>
      <c r="H3696" s="1"/>
      <c r="I3696" s="5"/>
      <c r="J3696" s="5"/>
      <c r="K3696" s="1"/>
      <c r="L3696" s="5"/>
      <c r="M3696" s="5"/>
      <c r="N3696" s="26"/>
      <c r="O3696" s="1"/>
      <c r="P3696" s="1"/>
      <c r="Q3696" s="1"/>
      <c r="R3696" s="1"/>
      <c r="S3696" s="1"/>
      <c r="T3696" s="1"/>
      <c r="U3696" s="1"/>
      <c r="V3696" s="5"/>
      <c r="W3696" s="5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37" t="e">
        <f>BQ3696+BP3696+BO3696+BN3696+BM3696+#REF!+#REF!+BG3696+BF3696+#REF!+BC3696+#REF!+#REF!+AY3696+#REF!+#REF!+#REF!+#REF!+AS3696+#REF!+#REF!+#REF!+#REF!+AM3696+AK3696+#REF!+#REF!+#REF!+AF3696+AD3696+AC3696+AB3696+BL3696+AA3696+Z3696+Y3696+X3696+U3696+T3696+S3696+R3696+Q3696+P3696+O3696+N3696+M3696+L3696+K3696+J3696+I3696+H3696</f>
        <v>#REF!</v>
      </c>
    </row>
    <row r="3697" spans="1:70" hidden="1">
      <c r="A3697" s="6" t="s">
        <v>5607</v>
      </c>
      <c r="B3697" s="6" t="s">
        <v>5608</v>
      </c>
      <c r="C3697" s="6" t="s">
        <v>7</v>
      </c>
      <c r="D3697" s="6" t="s">
        <v>8180</v>
      </c>
      <c r="E3697" s="6" t="s">
        <v>21</v>
      </c>
      <c r="F3697" s="6" t="s">
        <v>8214</v>
      </c>
      <c r="G3697" s="6"/>
      <c r="H3697" s="1"/>
      <c r="I3697" s="5"/>
      <c r="J3697" s="5"/>
      <c r="K3697" s="1"/>
      <c r="L3697" s="5"/>
      <c r="M3697" s="5"/>
      <c r="N3697" s="26"/>
      <c r="O3697" s="1"/>
      <c r="P3697" s="1"/>
      <c r="Q3697" s="1"/>
      <c r="R3697" s="1"/>
      <c r="S3697" s="1"/>
      <c r="T3697" s="1"/>
      <c r="U3697" s="1"/>
      <c r="V3697" s="5"/>
      <c r="W3697" s="5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37" t="e">
        <f>BQ3697+BP3697+BO3697+BN3697+BM3697+#REF!+#REF!+BG3697+BF3697+#REF!+BC3697+#REF!+#REF!+AY3697+#REF!+#REF!+#REF!+#REF!+AS3697+#REF!+#REF!+#REF!+#REF!+AM3697+AK3697+#REF!+#REF!+#REF!+AF3697+AD3697+AC3697+AB3697+BL3697+AA3697+Z3697+Y3697+X3697+U3697+T3697+S3697+R3697+Q3697+P3697+O3697+N3697+M3697+L3697+K3697+J3697+I3697+H3697</f>
        <v>#REF!</v>
      </c>
    </row>
    <row r="3698" spans="1:70" hidden="1">
      <c r="A3698" s="6" t="s">
        <v>5609</v>
      </c>
      <c r="B3698" s="6" t="s">
        <v>5610</v>
      </c>
      <c r="C3698" s="6" t="s">
        <v>7</v>
      </c>
      <c r="D3698" s="6" t="s">
        <v>8180</v>
      </c>
      <c r="E3698" s="6" t="s">
        <v>21</v>
      </c>
      <c r="F3698" s="6" t="s">
        <v>8214</v>
      </c>
      <c r="G3698" s="6"/>
      <c r="H3698" s="1"/>
      <c r="I3698" s="5"/>
      <c r="J3698" s="5"/>
      <c r="K3698" s="1"/>
      <c r="L3698" s="5"/>
      <c r="M3698" s="5"/>
      <c r="N3698" s="26"/>
      <c r="O3698" s="1"/>
      <c r="P3698" s="1"/>
      <c r="Q3698" s="1"/>
      <c r="R3698" s="1"/>
      <c r="S3698" s="1"/>
      <c r="T3698" s="1"/>
      <c r="U3698" s="1"/>
      <c r="V3698" s="5"/>
      <c r="W3698" s="5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37" t="e">
        <f>BQ3698+BP3698+BO3698+BN3698+BM3698+#REF!+#REF!+BG3698+BF3698+#REF!+BC3698+#REF!+#REF!+AY3698+#REF!+#REF!+#REF!+#REF!+AS3698+#REF!+#REF!+#REF!+#REF!+AM3698+AK3698+#REF!+#REF!+#REF!+AF3698+AD3698+AC3698+AB3698+BL3698+AA3698+Z3698+Y3698+X3698+U3698+T3698+S3698+R3698+Q3698+P3698+O3698+N3698+M3698+L3698+K3698+J3698+I3698+H3698</f>
        <v>#REF!</v>
      </c>
    </row>
    <row r="3699" spans="1:70" hidden="1">
      <c r="A3699" s="6" t="s">
        <v>5611</v>
      </c>
      <c r="B3699" s="6" t="s">
        <v>5612</v>
      </c>
      <c r="C3699" s="6" t="s">
        <v>7</v>
      </c>
      <c r="D3699" s="6" t="s">
        <v>18</v>
      </c>
      <c r="E3699" s="6" t="s">
        <v>21</v>
      </c>
      <c r="F3699" s="6" t="s">
        <v>8214</v>
      </c>
      <c r="G3699" s="6"/>
      <c r="H3699" s="1"/>
      <c r="I3699" s="5"/>
      <c r="J3699" s="5"/>
      <c r="K3699" s="1"/>
      <c r="L3699" s="5"/>
      <c r="M3699" s="5"/>
      <c r="N3699" s="26"/>
      <c r="O3699" s="1"/>
      <c r="P3699" s="1"/>
      <c r="Q3699" s="1"/>
      <c r="R3699" s="1"/>
      <c r="S3699" s="1"/>
      <c r="T3699" s="1"/>
      <c r="U3699" s="1"/>
      <c r="V3699" s="5"/>
      <c r="W3699" s="5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37" t="e">
        <f>BQ3699+BP3699+BO3699+BN3699+BM3699+#REF!+#REF!+BG3699+BF3699+#REF!+BC3699+#REF!+#REF!+AY3699+#REF!+#REF!+#REF!+#REF!+AS3699+#REF!+#REF!+#REF!+#REF!+AM3699+AK3699+#REF!+#REF!+#REF!+AF3699+AD3699+AC3699+AB3699+BL3699+AA3699+Z3699+Y3699+X3699+U3699+T3699+S3699+R3699+Q3699+P3699+O3699+N3699+M3699+L3699+K3699+J3699+I3699+H3699</f>
        <v>#REF!</v>
      </c>
    </row>
    <row r="3700" spans="1:70" hidden="1">
      <c r="A3700" s="6" t="s">
        <v>5857</v>
      </c>
      <c r="B3700" s="6" t="s">
        <v>5858</v>
      </c>
      <c r="C3700" s="6" t="s">
        <v>151</v>
      </c>
      <c r="D3700" s="6"/>
      <c r="E3700" s="6" t="s">
        <v>152</v>
      </c>
      <c r="F3700" s="6" t="s">
        <v>8214</v>
      </c>
      <c r="G3700" s="6"/>
      <c r="H3700" s="1"/>
      <c r="I3700" s="5"/>
      <c r="J3700" s="5"/>
      <c r="K3700" s="1"/>
      <c r="L3700" s="5"/>
      <c r="M3700" s="5"/>
      <c r="N3700" s="26"/>
      <c r="O3700" s="1"/>
      <c r="P3700" s="1"/>
      <c r="Q3700" s="1"/>
      <c r="R3700" s="1"/>
      <c r="S3700" s="1"/>
      <c r="T3700" s="1"/>
      <c r="U3700" s="1"/>
      <c r="V3700" s="5"/>
      <c r="W3700" s="5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37" t="e">
        <f>BQ3700+BP3700+BO3700+BN3700+BM3700+#REF!+#REF!+BG3700+BF3700+#REF!+BC3700+#REF!+#REF!+AY3700+#REF!+#REF!+#REF!+#REF!+AS3700+#REF!+#REF!+#REF!+#REF!+AM3700+AK3700+#REF!+#REF!+#REF!+AF3700+AD3700+AC3700+AB3700+BL3700+AA3700+Z3700+Y3700+X3700+U3700+T3700+S3700+R3700+Q3700+P3700+O3700+N3700+M3700+L3700+K3700+J3700+I3700+H3700</f>
        <v>#REF!</v>
      </c>
    </row>
    <row r="3701" spans="1:70" hidden="1">
      <c r="A3701" s="6" t="s">
        <v>5859</v>
      </c>
      <c r="B3701" s="6" t="s">
        <v>5860</v>
      </c>
      <c r="C3701" s="6" t="s">
        <v>151</v>
      </c>
      <c r="D3701" s="6"/>
      <c r="E3701" s="6" t="s">
        <v>152</v>
      </c>
      <c r="F3701" s="6" t="s">
        <v>8214</v>
      </c>
      <c r="G3701" s="6"/>
      <c r="H3701" s="1"/>
      <c r="I3701" s="5"/>
      <c r="J3701" s="5"/>
      <c r="K3701" s="1"/>
      <c r="L3701" s="5"/>
      <c r="M3701" s="5"/>
      <c r="N3701" s="26"/>
      <c r="O3701" s="1"/>
      <c r="P3701" s="1"/>
      <c r="Q3701" s="1"/>
      <c r="R3701" s="1"/>
      <c r="S3701" s="1"/>
      <c r="T3701" s="1"/>
      <c r="U3701" s="1"/>
      <c r="V3701" s="5"/>
      <c r="W3701" s="5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37" t="e">
        <f>BQ3701+BP3701+BO3701+BN3701+BM3701+#REF!+#REF!+BG3701+BF3701+#REF!+BC3701+#REF!+#REF!+AY3701+#REF!+#REF!+#REF!+#REF!+AS3701+#REF!+#REF!+#REF!+#REF!+AM3701+AK3701+#REF!+#REF!+#REF!+AF3701+AD3701+AC3701+AB3701+BL3701+AA3701+Z3701+Y3701+X3701+U3701+T3701+S3701+R3701+Q3701+P3701+O3701+N3701+M3701+L3701+K3701+J3701+I3701+H3701</f>
        <v>#REF!</v>
      </c>
    </row>
    <row r="3702" spans="1:70">
      <c r="A3702" s="7" t="s">
        <v>5613</v>
      </c>
      <c r="B3702" s="7" t="s">
        <v>5614</v>
      </c>
      <c r="C3702" s="7" t="s">
        <v>7</v>
      </c>
      <c r="D3702" s="7" t="s">
        <v>8180</v>
      </c>
      <c r="E3702" s="7" t="s">
        <v>13</v>
      </c>
      <c r="F3702" s="7" t="s">
        <v>8214</v>
      </c>
      <c r="G3702" s="25"/>
      <c r="H3702" s="1"/>
      <c r="I3702" s="5"/>
      <c r="J3702" s="5"/>
      <c r="K3702" s="1"/>
      <c r="L3702" s="5"/>
      <c r="M3702" s="5"/>
      <c r="N3702" s="26"/>
      <c r="O3702" s="1"/>
      <c r="P3702" s="1">
        <f>1000*0.581969999999999</f>
        <v>581.969999999999</v>
      </c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37">
        <f>BQ3702+BP3702+BO3702+BN3702+BM3702+BG3702+BF3702+BC3702+AY3702+AS3702+AM3702+AL3702+AK3702+AF3702+AE3702+AD3702+AC3702+AB3702+BK3702+BL3702+AA3702+Z3702+Y3702+X3702+V3702+U3702+T3702+S3702+R3702+Q3702+P3702+O3702+N3702+M3702+L3702+K3702+J3702+I3702+H3702+G3702+AX3702+W3702</f>
        <v>581.969999999999</v>
      </c>
    </row>
    <row r="3703" spans="1:70" hidden="1">
      <c r="A3703" s="6" t="s">
        <v>5861</v>
      </c>
      <c r="B3703" s="6" t="s">
        <v>5862</v>
      </c>
      <c r="C3703" s="6" t="s">
        <v>151</v>
      </c>
      <c r="D3703" s="6"/>
      <c r="E3703" s="6" t="s">
        <v>152</v>
      </c>
      <c r="F3703" s="6" t="s">
        <v>8214</v>
      </c>
      <c r="G3703" s="6"/>
      <c r="H3703" s="1"/>
      <c r="I3703" s="5"/>
      <c r="J3703" s="5"/>
      <c r="K3703" s="1"/>
      <c r="L3703" s="5"/>
      <c r="M3703" s="5"/>
      <c r="N3703" s="26"/>
      <c r="O3703" s="1"/>
      <c r="P3703" s="1"/>
      <c r="Q3703" s="1"/>
      <c r="R3703" s="1"/>
      <c r="S3703" s="1"/>
      <c r="T3703" s="1"/>
      <c r="U3703" s="1"/>
      <c r="V3703" s="5"/>
      <c r="W3703" s="5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37" t="e">
        <f>BQ3703+BP3703+BO3703+BN3703+BM3703+#REF!+#REF!+BG3703+BF3703+#REF!+BC3703+#REF!+#REF!+AY3703+#REF!+#REF!+#REF!+#REF!+AS3703+#REF!+#REF!+#REF!+#REF!+AM3703+AK3703+#REF!+#REF!+#REF!+AF3703+AD3703+AC3703+AB3703+BL3703+AA3703+Z3703+Y3703+X3703+U3703+T3703+S3703+R3703+Q3703+P3703+O3703+N3703+M3703+L3703+K3703+J3703+I3703+H3703</f>
        <v>#REF!</v>
      </c>
    </row>
    <row r="3704" spans="1:70" hidden="1">
      <c r="A3704" s="6" t="s">
        <v>5863</v>
      </c>
      <c r="B3704" s="6" t="s">
        <v>416</v>
      </c>
      <c r="C3704" s="6" t="s">
        <v>151</v>
      </c>
      <c r="D3704" s="6"/>
      <c r="E3704" s="6" t="s">
        <v>152</v>
      </c>
      <c r="F3704" s="6" t="s">
        <v>8214</v>
      </c>
      <c r="G3704" s="6"/>
      <c r="H3704" s="1"/>
      <c r="I3704" s="5"/>
      <c r="J3704" s="5"/>
      <c r="K3704" s="1"/>
      <c r="L3704" s="5"/>
      <c r="M3704" s="5"/>
      <c r="N3704" s="26"/>
      <c r="O3704" s="1"/>
      <c r="P3704" s="1"/>
      <c r="Q3704" s="1"/>
      <c r="R3704" s="1"/>
      <c r="S3704" s="1"/>
      <c r="T3704" s="1"/>
      <c r="U3704" s="1"/>
      <c r="V3704" s="5"/>
      <c r="W3704" s="5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37" t="e">
        <f>BQ3704+BP3704+BO3704+BN3704+BM3704+#REF!+#REF!+BG3704+BF3704+#REF!+BC3704+#REF!+#REF!+AY3704+#REF!+#REF!+#REF!+#REF!+AS3704+#REF!+#REF!+#REF!+#REF!+AM3704+AK3704+#REF!+#REF!+#REF!+AF3704+AD3704+AC3704+AB3704+BL3704+AA3704+Z3704+Y3704+X3704+U3704+T3704+S3704+R3704+Q3704+P3704+O3704+N3704+M3704+L3704+K3704+J3704+I3704+H3704</f>
        <v>#REF!</v>
      </c>
    </row>
    <row r="3705" spans="1:70" hidden="1">
      <c r="A3705" s="6" t="s">
        <v>7122</v>
      </c>
      <c r="B3705" s="6" t="s">
        <v>6958</v>
      </c>
      <c r="C3705" s="6" t="s">
        <v>151</v>
      </c>
      <c r="D3705" s="6"/>
      <c r="E3705" s="6" t="s">
        <v>8192</v>
      </c>
      <c r="F3705" s="6" t="s">
        <v>8214</v>
      </c>
      <c r="G3705" s="6"/>
      <c r="H3705" s="1"/>
      <c r="I3705" s="5"/>
      <c r="J3705" s="5"/>
      <c r="K3705" s="1"/>
      <c r="L3705" s="5"/>
      <c r="M3705" s="5"/>
      <c r="N3705" s="26"/>
      <c r="O3705" s="1"/>
      <c r="P3705" s="1"/>
      <c r="Q3705" s="1"/>
      <c r="R3705" s="1"/>
      <c r="S3705" s="1"/>
      <c r="T3705" s="1"/>
      <c r="U3705" s="1"/>
      <c r="V3705" s="5"/>
      <c r="W3705" s="5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37" t="e">
        <f>BQ3705+BP3705+BO3705+BN3705+BM3705+#REF!+#REF!+BG3705+BF3705+#REF!+BC3705+#REF!+#REF!+AY3705+#REF!+#REF!+#REF!+#REF!+AS3705+#REF!+#REF!+#REF!+#REF!+AM3705+AK3705+#REF!+#REF!+#REF!+AF3705+AD3705+AC3705+AB3705+BL3705+AA3705+Z3705+Y3705+X3705+U3705+T3705+S3705+R3705+Q3705+P3705+O3705+N3705+M3705+L3705+K3705+J3705+I3705+H3705</f>
        <v>#REF!</v>
      </c>
    </row>
    <row r="3706" spans="1:70" hidden="1">
      <c r="A3706" s="6" t="s">
        <v>5615</v>
      </c>
      <c r="B3706" s="6" t="s">
        <v>5616</v>
      </c>
      <c r="C3706" s="6" t="s">
        <v>7</v>
      </c>
      <c r="D3706" s="6" t="s">
        <v>8180</v>
      </c>
      <c r="E3706" s="6" t="s">
        <v>21</v>
      </c>
      <c r="F3706" s="6" t="s">
        <v>8214</v>
      </c>
      <c r="G3706" s="6"/>
      <c r="H3706" s="1"/>
      <c r="I3706" s="5"/>
      <c r="J3706" s="5"/>
      <c r="K3706" s="1"/>
      <c r="L3706" s="5"/>
      <c r="M3706" s="5"/>
      <c r="N3706" s="26"/>
      <c r="O3706" s="1"/>
      <c r="P3706" s="1"/>
      <c r="Q3706" s="1"/>
      <c r="R3706" s="1"/>
      <c r="S3706" s="1"/>
      <c r="T3706" s="1"/>
      <c r="U3706" s="1"/>
      <c r="V3706" s="5"/>
      <c r="W3706" s="5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37" t="e">
        <f>BQ3706+BP3706+BO3706+BN3706+BM3706+#REF!+#REF!+BG3706+BF3706+#REF!+BC3706+#REF!+#REF!+AY3706+#REF!+#REF!+#REF!+#REF!+AS3706+#REF!+#REF!+#REF!+#REF!+AM3706+AK3706+#REF!+#REF!+#REF!+AF3706+AD3706+AC3706+AB3706+BL3706+AA3706+Z3706+Y3706+X3706+U3706+T3706+S3706+R3706+Q3706+P3706+O3706+N3706+M3706+L3706+K3706+J3706+I3706+H3706</f>
        <v>#REF!</v>
      </c>
    </row>
    <row r="3707" spans="1:70" hidden="1">
      <c r="A3707" s="6" t="s">
        <v>5864</v>
      </c>
      <c r="B3707" s="6" t="s">
        <v>8110</v>
      </c>
      <c r="C3707" s="6" t="s">
        <v>151</v>
      </c>
      <c r="D3707" s="6"/>
      <c r="E3707" s="6" t="s">
        <v>8202</v>
      </c>
      <c r="F3707" s="6" t="s">
        <v>8214</v>
      </c>
      <c r="G3707" s="6"/>
      <c r="H3707" s="1"/>
      <c r="I3707" s="5"/>
      <c r="J3707" s="5"/>
      <c r="K3707" s="1"/>
      <c r="L3707" s="5"/>
      <c r="M3707" s="5"/>
      <c r="N3707" s="26"/>
      <c r="O3707" s="1"/>
      <c r="P3707" s="1"/>
      <c r="Q3707" s="1"/>
      <c r="R3707" s="1"/>
      <c r="S3707" s="1"/>
      <c r="T3707" s="1"/>
      <c r="U3707" s="1"/>
      <c r="V3707" s="5"/>
      <c r="W3707" s="5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37" t="e">
        <f>BQ3707+BP3707+BO3707+BN3707+BM3707+#REF!+#REF!+BG3707+BF3707+#REF!+BC3707+#REF!+#REF!+AY3707+#REF!+#REF!+#REF!+#REF!+AS3707+#REF!+#REF!+#REF!+#REF!+AM3707+AK3707+#REF!+#REF!+#REF!+AF3707+AD3707+AC3707+AB3707+BL3707+AA3707+Z3707+Y3707+X3707+U3707+T3707+S3707+R3707+Q3707+P3707+O3707+N3707+M3707+L3707+K3707+J3707+I3707+H3707</f>
        <v>#REF!</v>
      </c>
    </row>
    <row r="3708" spans="1:70">
      <c r="A3708" s="7" t="s">
        <v>5617</v>
      </c>
      <c r="B3708" s="7" t="s">
        <v>5618</v>
      </c>
      <c r="C3708" s="7" t="s">
        <v>7</v>
      </c>
      <c r="D3708" s="7" t="s">
        <v>8180</v>
      </c>
      <c r="E3708" s="7" t="s">
        <v>21</v>
      </c>
      <c r="F3708" s="7" t="s">
        <v>8214</v>
      </c>
      <c r="G3708" s="25"/>
      <c r="H3708" s="1"/>
      <c r="I3708" s="5"/>
      <c r="J3708" s="5"/>
      <c r="K3708" s="1"/>
      <c r="L3708" s="5"/>
      <c r="M3708" s="5"/>
      <c r="N3708" s="26"/>
      <c r="O3708" s="1"/>
      <c r="P3708" s="1">
        <f>1000*71.136643</f>
        <v>71136.643000000011</v>
      </c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37">
        <f>BQ3708+BP3708+BO3708+BN3708+BM3708+BG3708+BF3708+BC3708+AY3708+AS3708+AM3708+AL3708+AK3708+AF3708+AE3708+AD3708+AC3708+AB3708+BK3708+BL3708+AA3708+Z3708+Y3708+X3708+V3708+U3708+T3708+S3708+R3708+Q3708+P3708+O3708+N3708+M3708+L3708+K3708+J3708+I3708+H3708+G3708+AX3708+W3708</f>
        <v>71136.643000000011</v>
      </c>
    </row>
    <row r="3709" spans="1:70" hidden="1">
      <c r="A3709" s="6" t="s">
        <v>5619</v>
      </c>
      <c r="B3709" s="6" t="s">
        <v>5620</v>
      </c>
      <c r="C3709" s="6" t="s">
        <v>7</v>
      </c>
      <c r="D3709" s="6" t="s">
        <v>67</v>
      </c>
      <c r="E3709" s="6" t="s">
        <v>67</v>
      </c>
      <c r="F3709" s="6" t="s">
        <v>8214</v>
      </c>
      <c r="G3709" s="6"/>
      <c r="H3709" s="1"/>
      <c r="I3709" s="5"/>
      <c r="J3709" s="5"/>
      <c r="K3709" s="1"/>
      <c r="L3709" s="5"/>
      <c r="M3709" s="5"/>
      <c r="N3709" s="26"/>
      <c r="O3709" s="1"/>
      <c r="P3709" s="1"/>
      <c r="Q3709" s="1"/>
      <c r="R3709" s="1"/>
      <c r="S3709" s="1"/>
      <c r="T3709" s="1"/>
      <c r="U3709" s="1"/>
      <c r="V3709" s="5"/>
      <c r="W3709" s="5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37" t="e">
        <f>BQ3709+BP3709+BO3709+BN3709+BM3709+#REF!+#REF!+BG3709+BF3709+#REF!+BC3709+#REF!+#REF!+AY3709+#REF!+#REF!+#REF!+#REF!+AS3709+#REF!+#REF!+#REF!+#REF!+AM3709+AK3709+#REF!+#REF!+#REF!+AF3709+AD3709+AC3709+AB3709+BL3709+AA3709+Z3709+Y3709+X3709+U3709+T3709+S3709+R3709+Q3709+P3709+O3709+N3709+M3709+L3709+K3709+J3709+I3709+H3709</f>
        <v>#REF!</v>
      </c>
    </row>
    <row r="3710" spans="1:70" hidden="1">
      <c r="A3710" s="6" t="s">
        <v>5621</v>
      </c>
      <c r="B3710" s="6" t="s">
        <v>5622</v>
      </c>
      <c r="C3710" s="6" t="s">
        <v>7</v>
      </c>
      <c r="D3710" s="6" t="s">
        <v>67</v>
      </c>
      <c r="E3710" s="6" t="s">
        <v>67</v>
      </c>
      <c r="F3710" s="6" t="s">
        <v>8214</v>
      </c>
      <c r="G3710" s="6"/>
      <c r="H3710" s="1"/>
      <c r="I3710" s="5"/>
      <c r="J3710" s="5"/>
      <c r="K3710" s="1"/>
      <c r="L3710" s="5"/>
      <c r="M3710" s="5"/>
      <c r="N3710" s="26"/>
      <c r="O3710" s="1"/>
      <c r="P3710" s="1"/>
      <c r="Q3710" s="1"/>
      <c r="R3710" s="1"/>
      <c r="S3710" s="1"/>
      <c r="T3710" s="1"/>
      <c r="U3710" s="1"/>
      <c r="V3710" s="5"/>
      <c r="W3710" s="5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37" t="e">
        <f>BQ3710+BP3710+BO3710+BN3710+BM3710+#REF!+#REF!+BG3710+BF3710+#REF!+BC3710+#REF!+#REF!+AY3710+#REF!+#REF!+#REF!+#REF!+AS3710+#REF!+#REF!+#REF!+#REF!+AM3710+AK3710+#REF!+#REF!+#REF!+AF3710+AD3710+AC3710+AB3710+BL3710+AA3710+Z3710+Y3710+X3710+U3710+T3710+S3710+R3710+Q3710+P3710+O3710+N3710+M3710+L3710+K3710+J3710+I3710+H3710</f>
        <v>#REF!</v>
      </c>
    </row>
    <row r="3711" spans="1:70" hidden="1">
      <c r="A3711" s="6" t="s">
        <v>5623</v>
      </c>
      <c r="B3711" s="6" t="s">
        <v>5624</v>
      </c>
      <c r="C3711" s="6" t="s">
        <v>7</v>
      </c>
      <c r="D3711" s="6" t="s">
        <v>67</v>
      </c>
      <c r="E3711" s="6" t="s">
        <v>67</v>
      </c>
      <c r="F3711" s="6" t="s">
        <v>8214</v>
      </c>
      <c r="G3711" s="6"/>
      <c r="H3711" s="1"/>
      <c r="I3711" s="5"/>
      <c r="J3711" s="5"/>
      <c r="K3711" s="1"/>
      <c r="L3711" s="5"/>
      <c r="M3711" s="5"/>
      <c r="N3711" s="26"/>
      <c r="O3711" s="1"/>
      <c r="P3711" s="1"/>
      <c r="Q3711" s="1"/>
      <c r="R3711" s="1"/>
      <c r="S3711" s="1"/>
      <c r="T3711" s="1"/>
      <c r="U3711" s="1"/>
      <c r="V3711" s="5"/>
      <c r="W3711" s="5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37" t="e">
        <f>BQ3711+BP3711+BO3711+BN3711+BM3711+#REF!+#REF!+BG3711+BF3711+#REF!+BC3711+#REF!+#REF!+AY3711+#REF!+#REF!+#REF!+#REF!+AS3711+#REF!+#REF!+#REF!+#REF!+AM3711+AK3711+#REF!+#REF!+#REF!+AF3711+AD3711+AC3711+AB3711+BL3711+AA3711+Z3711+Y3711+X3711+U3711+T3711+S3711+R3711+Q3711+P3711+O3711+N3711+M3711+L3711+K3711+J3711+I3711+H3711</f>
        <v>#REF!</v>
      </c>
    </row>
    <row r="3712" spans="1:70" hidden="1">
      <c r="A3712" s="6" t="s">
        <v>5865</v>
      </c>
      <c r="B3712" s="6" t="s">
        <v>5866</v>
      </c>
      <c r="C3712" s="6" t="s">
        <v>151</v>
      </c>
      <c r="D3712" s="6"/>
      <c r="E3712" s="6" t="s">
        <v>152</v>
      </c>
      <c r="F3712" s="6" t="s">
        <v>8214</v>
      </c>
      <c r="G3712" s="6"/>
      <c r="H3712" s="1"/>
      <c r="I3712" s="5"/>
      <c r="J3712" s="5"/>
      <c r="K3712" s="1"/>
      <c r="L3712" s="5"/>
      <c r="M3712" s="5"/>
      <c r="N3712" s="26"/>
      <c r="O3712" s="1"/>
      <c r="P3712" s="1"/>
      <c r="Q3712" s="1"/>
      <c r="R3712" s="1"/>
      <c r="S3712" s="1"/>
      <c r="T3712" s="1"/>
      <c r="U3712" s="1"/>
      <c r="V3712" s="5"/>
      <c r="W3712" s="5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37" t="e">
        <f>BQ3712+BP3712+BO3712+BN3712+BM3712+#REF!+#REF!+BG3712+BF3712+#REF!+BC3712+#REF!+#REF!+AY3712+#REF!+#REF!+#REF!+#REF!+AS3712+#REF!+#REF!+#REF!+#REF!+AM3712+AK3712+#REF!+#REF!+#REF!+AF3712+AD3712+AC3712+AB3712+BL3712+AA3712+Z3712+Y3712+X3712+U3712+T3712+S3712+R3712+Q3712+P3712+O3712+N3712+M3712+L3712+K3712+J3712+I3712+H3712</f>
        <v>#REF!</v>
      </c>
    </row>
    <row r="3713" spans="1:70" hidden="1">
      <c r="A3713" s="6" t="s">
        <v>5867</v>
      </c>
      <c r="B3713" s="6" t="s">
        <v>5868</v>
      </c>
      <c r="C3713" s="6" t="s">
        <v>151</v>
      </c>
      <c r="D3713" s="6"/>
      <c r="E3713" s="6" t="s">
        <v>152</v>
      </c>
      <c r="F3713" s="6" t="s">
        <v>8214</v>
      </c>
      <c r="G3713" s="6"/>
      <c r="H3713" s="1"/>
      <c r="I3713" s="5"/>
      <c r="J3713" s="5"/>
      <c r="K3713" s="1"/>
      <c r="L3713" s="5"/>
      <c r="M3713" s="5"/>
      <c r="N3713" s="26"/>
      <c r="O3713" s="1"/>
      <c r="P3713" s="1"/>
      <c r="Q3713" s="1"/>
      <c r="R3713" s="1"/>
      <c r="S3713" s="1"/>
      <c r="T3713" s="1"/>
      <c r="U3713" s="1"/>
      <c r="V3713" s="5"/>
      <c r="W3713" s="5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37" t="e">
        <f>BQ3713+BP3713+BO3713+BN3713+BM3713+#REF!+#REF!+BG3713+BF3713+#REF!+BC3713+#REF!+#REF!+AY3713+#REF!+#REF!+#REF!+#REF!+AS3713+#REF!+#REF!+#REF!+#REF!+AM3713+AK3713+#REF!+#REF!+#REF!+AF3713+AD3713+AC3713+AB3713+BL3713+AA3713+Z3713+Y3713+X3713+U3713+T3713+S3713+R3713+Q3713+P3713+O3713+N3713+M3713+L3713+K3713+J3713+I3713+H3713</f>
        <v>#REF!</v>
      </c>
    </row>
    <row r="3714" spans="1:70" hidden="1">
      <c r="A3714" s="6" t="s">
        <v>5625</v>
      </c>
      <c r="B3714" s="6" t="s">
        <v>5626</v>
      </c>
      <c r="C3714" s="6" t="s">
        <v>7</v>
      </c>
      <c r="D3714" s="6" t="s">
        <v>8180</v>
      </c>
      <c r="E3714" s="6" t="s">
        <v>13</v>
      </c>
      <c r="F3714" s="6" t="s">
        <v>8214</v>
      </c>
      <c r="G3714" s="6"/>
      <c r="H3714" s="1"/>
      <c r="I3714" s="5"/>
      <c r="J3714" s="5"/>
      <c r="K3714" s="1"/>
      <c r="L3714" s="5"/>
      <c r="M3714" s="5"/>
      <c r="N3714" s="26"/>
      <c r="O3714" s="1"/>
      <c r="P3714" s="1"/>
      <c r="Q3714" s="1"/>
      <c r="R3714" s="1"/>
      <c r="S3714" s="1"/>
      <c r="T3714" s="1"/>
      <c r="U3714" s="1"/>
      <c r="V3714" s="5"/>
      <c r="W3714" s="5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37" t="e">
        <f>BQ3714+BP3714+BO3714+BN3714+BM3714+#REF!+#REF!+BG3714+BF3714+#REF!+BC3714+#REF!+#REF!+AY3714+#REF!+#REF!+#REF!+#REF!+AS3714+#REF!+#REF!+#REF!+#REF!+AM3714+AK3714+#REF!+#REF!+#REF!+AF3714+AD3714+AC3714+AB3714+BL3714+AA3714+Z3714+Y3714+X3714+U3714+T3714+S3714+R3714+Q3714+P3714+O3714+N3714+M3714+L3714+K3714+J3714+I3714+H3714</f>
        <v>#REF!</v>
      </c>
    </row>
    <row r="3715" spans="1:70" hidden="1">
      <c r="A3715" s="6" t="s">
        <v>5627</v>
      </c>
      <c r="B3715" s="6" t="s">
        <v>5628</v>
      </c>
      <c r="C3715" s="6" t="s">
        <v>7</v>
      </c>
      <c r="D3715" s="6" t="s">
        <v>67</v>
      </c>
      <c r="E3715" s="6" t="s">
        <v>67</v>
      </c>
      <c r="F3715" s="6" t="s">
        <v>8214</v>
      </c>
      <c r="G3715" s="6"/>
      <c r="H3715" s="1"/>
      <c r="I3715" s="5"/>
      <c r="J3715" s="5"/>
      <c r="K3715" s="1"/>
      <c r="L3715" s="5"/>
      <c r="M3715" s="5"/>
      <c r="N3715" s="26"/>
      <c r="O3715" s="1"/>
      <c r="P3715" s="1"/>
      <c r="Q3715" s="1"/>
      <c r="R3715" s="1"/>
      <c r="S3715" s="1"/>
      <c r="T3715" s="1"/>
      <c r="U3715" s="1"/>
      <c r="V3715" s="5"/>
      <c r="W3715" s="5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37" t="e">
        <f>BQ3715+BP3715+BO3715+BN3715+BM3715+#REF!+#REF!+BG3715+BF3715+#REF!+BC3715+#REF!+#REF!+AY3715+#REF!+#REF!+#REF!+#REF!+AS3715+#REF!+#REF!+#REF!+#REF!+AM3715+AK3715+#REF!+#REF!+#REF!+AF3715+AD3715+AC3715+AB3715+BL3715+AA3715+Z3715+Y3715+X3715+U3715+T3715+S3715+R3715+Q3715+P3715+O3715+N3715+M3715+L3715+K3715+J3715+I3715+H3715</f>
        <v>#REF!</v>
      </c>
    </row>
    <row r="3716" spans="1:70" hidden="1">
      <c r="A3716" s="6" t="s">
        <v>5629</v>
      </c>
      <c r="B3716" s="6" t="s">
        <v>5630</v>
      </c>
      <c r="C3716" s="6" t="s">
        <v>7</v>
      </c>
      <c r="D3716" s="6" t="s">
        <v>67</v>
      </c>
      <c r="E3716" s="6" t="s">
        <v>67</v>
      </c>
      <c r="F3716" s="6" t="s">
        <v>8214</v>
      </c>
      <c r="G3716" s="6"/>
      <c r="H3716" s="1"/>
      <c r="I3716" s="5"/>
      <c r="J3716" s="5"/>
      <c r="K3716" s="1"/>
      <c r="L3716" s="5"/>
      <c r="M3716" s="5"/>
      <c r="N3716" s="26"/>
      <c r="O3716" s="1"/>
      <c r="P3716" s="1"/>
      <c r="Q3716" s="1"/>
      <c r="R3716" s="1"/>
      <c r="S3716" s="1"/>
      <c r="T3716" s="1"/>
      <c r="U3716" s="1"/>
      <c r="V3716" s="5"/>
      <c r="W3716" s="5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37" t="e">
        <f>BQ3716+BP3716+BO3716+BN3716+BM3716+#REF!+#REF!+BG3716+BF3716+#REF!+BC3716+#REF!+#REF!+AY3716+#REF!+#REF!+#REF!+#REF!+AS3716+#REF!+#REF!+#REF!+#REF!+AM3716+AK3716+#REF!+#REF!+#REF!+AF3716+AD3716+AC3716+AB3716+BL3716+AA3716+Z3716+Y3716+X3716+U3716+T3716+S3716+R3716+Q3716+P3716+O3716+N3716+M3716+L3716+K3716+J3716+I3716+H3716</f>
        <v>#REF!</v>
      </c>
    </row>
    <row r="3717" spans="1:70" hidden="1">
      <c r="A3717" s="6" t="s">
        <v>5869</v>
      </c>
      <c r="B3717" s="6" t="s">
        <v>5870</v>
      </c>
      <c r="C3717" s="6" t="s">
        <v>151</v>
      </c>
      <c r="D3717" s="6"/>
      <c r="E3717" s="6" t="s">
        <v>152</v>
      </c>
      <c r="F3717" s="6" t="s">
        <v>8214</v>
      </c>
      <c r="G3717" s="6"/>
      <c r="H3717" s="1"/>
      <c r="I3717" s="5"/>
      <c r="J3717" s="5"/>
      <c r="K3717" s="1"/>
      <c r="L3717" s="5"/>
      <c r="M3717" s="5"/>
      <c r="N3717" s="26"/>
      <c r="O3717" s="1"/>
      <c r="P3717" s="1"/>
      <c r="Q3717" s="1"/>
      <c r="R3717" s="1"/>
      <c r="S3717" s="1"/>
      <c r="T3717" s="1"/>
      <c r="U3717" s="1"/>
      <c r="V3717" s="5"/>
      <c r="W3717" s="5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37" t="e">
        <f>BQ3717+BP3717+BO3717+BN3717+BM3717+#REF!+#REF!+BG3717+BF3717+#REF!+BC3717+#REF!+#REF!+AY3717+#REF!+#REF!+#REF!+#REF!+AS3717+#REF!+#REF!+#REF!+#REF!+AM3717+AK3717+#REF!+#REF!+#REF!+AF3717+AD3717+AC3717+AB3717+BL3717+AA3717+Z3717+Y3717+X3717+U3717+T3717+S3717+R3717+Q3717+P3717+O3717+N3717+M3717+L3717+K3717+J3717+I3717+H3717</f>
        <v>#REF!</v>
      </c>
    </row>
    <row r="3718" spans="1:70" hidden="1">
      <c r="A3718" s="6" t="s">
        <v>5871</v>
      </c>
      <c r="B3718" s="6" t="s">
        <v>5872</v>
      </c>
      <c r="C3718" s="6" t="s">
        <v>151</v>
      </c>
      <c r="D3718" s="6"/>
      <c r="E3718" s="6" t="s">
        <v>152</v>
      </c>
      <c r="F3718" s="6" t="s">
        <v>8214</v>
      </c>
      <c r="G3718" s="6"/>
      <c r="H3718" s="1"/>
      <c r="I3718" s="5"/>
      <c r="J3718" s="5"/>
      <c r="K3718" s="1"/>
      <c r="L3718" s="5"/>
      <c r="M3718" s="5"/>
      <c r="N3718" s="26"/>
      <c r="O3718" s="1"/>
      <c r="P3718" s="1"/>
      <c r="Q3718" s="1"/>
      <c r="R3718" s="1"/>
      <c r="S3718" s="1"/>
      <c r="T3718" s="1"/>
      <c r="U3718" s="1"/>
      <c r="V3718" s="5"/>
      <c r="W3718" s="5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37" t="e">
        <f>BQ3718+BP3718+BO3718+BN3718+BM3718+#REF!+#REF!+BG3718+BF3718+#REF!+BC3718+#REF!+#REF!+AY3718+#REF!+#REF!+#REF!+#REF!+AS3718+#REF!+#REF!+#REF!+#REF!+AM3718+AK3718+#REF!+#REF!+#REF!+AF3718+AD3718+AC3718+AB3718+BL3718+AA3718+Z3718+Y3718+X3718+U3718+T3718+S3718+R3718+Q3718+P3718+O3718+N3718+M3718+L3718+K3718+J3718+I3718+H3718</f>
        <v>#REF!</v>
      </c>
    </row>
    <row r="3719" spans="1:70" hidden="1">
      <c r="A3719" s="6" t="s">
        <v>5631</v>
      </c>
      <c r="B3719" s="6" t="s">
        <v>5632</v>
      </c>
      <c r="C3719" s="6" t="s">
        <v>7</v>
      </c>
      <c r="D3719" s="6" t="s">
        <v>67</v>
      </c>
      <c r="E3719" s="6" t="s">
        <v>67</v>
      </c>
      <c r="F3719" s="6" t="s">
        <v>8214</v>
      </c>
      <c r="G3719" s="6"/>
      <c r="H3719" s="1"/>
      <c r="I3719" s="5"/>
      <c r="J3719" s="5"/>
      <c r="K3719" s="1"/>
      <c r="L3719" s="5"/>
      <c r="M3719" s="5"/>
      <c r="N3719" s="26"/>
      <c r="O3719" s="1"/>
      <c r="P3719" s="1"/>
      <c r="Q3719" s="1"/>
      <c r="R3719" s="1"/>
      <c r="S3719" s="1"/>
      <c r="T3719" s="1"/>
      <c r="U3719" s="1"/>
      <c r="V3719" s="5"/>
      <c r="W3719" s="5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37" t="e">
        <f>BQ3719+BP3719+BO3719+BN3719+BM3719+#REF!+#REF!+BG3719+BF3719+#REF!+BC3719+#REF!+#REF!+AY3719+#REF!+#REF!+#REF!+#REF!+AS3719+#REF!+#REF!+#REF!+#REF!+AM3719+AK3719+#REF!+#REF!+#REF!+AF3719+AD3719+AC3719+AB3719+BL3719+AA3719+Z3719+Y3719+X3719+U3719+T3719+S3719+R3719+Q3719+P3719+O3719+N3719+M3719+L3719+K3719+J3719+I3719+H3719</f>
        <v>#REF!</v>
      </c>
    </row>
    <row r="3720" spans="1:70" hidden="1">
      <c r="A3720" s="6" t="s">
        <v>5873</v>
      </c>
      <c r="B3720" s="6" t="s">
        <v>5874</v>
      </c>
      <c r="C3720" s="6" t="s">
        <v>151</v>
      </c>
      <c r="D3720" s="6"/>
      <c r="E3720" s="6" t="s">
        <v>152</v>
      </c>
      <c r="F3720" s="6" t="s">
        <v>8214</v>
      </c>
      <c r="G3720" s="6"/>
      <c r="H3720" s="1"/>
      <c r="I3720" s="5"/>
      <c r="J3720" s="5"/>
      <c r="K3720" s="1"/>
      <c r="L3720" s="5"/>
      <c r="M3720" s="5"/>
      <c r="N3720" s="26"/>
      <c r="O3720" s="1"/>
      <c r="P3720" s="1"/>
      <c r="Q3720" s="1"/>
      <c r="R3720" s="1"/>
      <c r="S3720" s="1"/>
      <c r="T3720" s="1"/>
      <c r="U3720" s="1"/>
      <c r="V3720" s="5"/>
      <c r="W3720" s="5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37" t="e">
        <f>BQ3720+BP3720+BO3720+BN3720+BM3720+#REF!+#REF!+BG3720+BF3720+#REF!+BC3720+#REF!+#REF!+AY3720+#REF!+#REF!+#REF!+#REF!+AS3720+#REF!+#REF!+#REF!+#REF!+AM3720+AK3720+#REF!+#REF!+#REF!+AF3720+AD3720+AC3720+AB3720+BL3720+AA3720+Z3720+Y3720+X3720+U3720+T3720+S3720+R3720+Q3720+P3720+O3720+N3720+M3720+L3720+K3720+J3720+I3720+H3720</f>
        <v>#REF!</v>
      </c>
    </row>
    <row r="3721" spans="1:70" hidden="1">
      <c r="A3721" s="7" t="s">
        <v>5875</v>
      </c>
      <c r="B3721" s="7" t="s">
        <v>5876</v>
      </c>
      <c r="C3721" s="7" t="s">
        <v>151</v>
      </c>
      <c r="D3721" s="7"/>
      <c r="E3721" s="7" t="s">
        <v>152</v>
      </c>
      <c r="F3721" s="7" t="s">
        <v>8214</v>
      </c>
      <c r="G3721" s="25"/>
      <c r="H3721" s="1"/>
      <c r="I3721" s="5"/>
      <c r="J3721" s="5"/>
      <c r="K3721" s="1"/>
      <c r="L3721" s="5"/>
      <c r="M3721" s="5"/>
      <c r="N3721" s="26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37">
        <f>BQ3721+BP3721+BO3721+BN3721+BM3721+BG3721+BF3721+BC3721+AY3721+AS3721+AM3721+AL3721+AK3721+AF3721+AE3721+AD3721+AC3721+AB3721+++BK3721+BL3721+AA3721+Z3721+Y3721+X3721+V3721+U3721+T3721+S3721+R3721+Q3721+P3721+O3721+N3721+M3721+L3721+K3721+J3721+I3721+H3721+G3721</f>
        <v>0</v>
      </c>
    </row>
    <row r="3722" spans="1:70" hidden="1">
      <c r="A3722" s="6" t="s">
        <v>5877</v>
      </c>
      <c r="B3722" s="6" t="s">
        <v>5878</v>
      </c>
      <c r="C3722" s="6" t="s">
        <v>151</v>
      </c>
      <c r="D3722" s="6"/>
      <c r="E3722" s="6" t="s">
        <v>152</v>
      </c>
      <c r="F3722" s="6" t="s">
        <v>8214</v>
      </c>
      <c r="G3722" s="6"/>
      <c r="H3722" s="1"/>
      <c r="I3722" s="5"/>
      <c r="J3722" s="5"/>
      <c r="K3722" s="1"/>
      <c r="L3722" s="5"/>
      <c r="M3722" s="5"/>
      <c r="N3722" s="26"/>
      <c r="O3722" s="1"/>
      <c r="P3722" s="1"/>
      <c r="Q3722" s="1"/>
      <c r="R3722" s="1"/>
      <c r="S3722" s="1"/>
      <c r="T3722" s="1"/>
      <c r="U3722" s="1"/>
      <c r="V3722" s="5"/>
      <c r="W3722" s="5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37" t="e">
        <f>BQ3722+BP3722+BO3722+BN3722+BM3722+#REF!+#REF!+BG3722+BF3722+#REF!+BC3722+#REF!+#REF!+AY3722+#REF!+#REF!+#REF!+#REF!+AS3722+#REF!+#REF!+#REF!+#REF!+AM3722+AK3722+#REF!+#REF!+#REF!+AF3722+AD3722+AC3722+AB3722+BL3722+AA3722+Z3722+Y3722+X3722+U3722+T3722+S3722+R3722+Q3722+P3722+O3722+N3722+M3722+L3722+K3722+J3722+I3722+H3722</f>
        <v>#REF!</v>
      </c>
    </row>
    <row r="3723" spans="1:70" hidden="1">
      <c r="A3723" s="6" t="s">
        <v>7123</v>
      </c>
      <c r="B3723" s="6" t="s">
        <v>7124</v>
      </c>
      <c r="C3723" s="6" t="s">
        <v>151</v>
      </c>
      <c r="D3723" s="6"/>
      <c r="E3723" s="6" t="s">
        <v>8186</v>
      </c>
      <c r="F3723" s="6" t="s">
        <v>8214</v>
      </c>
      <c r="G3723" s="6"/>
      <c r="H3723" s="1"/>
      <c r="I3723" s="5"/>
      <c r="J3723" s="5"/>
      <c r="K3723" s="1"/>
      <c r="L3723" s="5"/>
      <c r="M3723" s="5"/>
      <c r="N3723" s="26"/>
      <c r="O3723" s="1"/>
      <c r="P3723" s="1"/>
      <c r="Q3723" s="1"/>
      <c r="R3723" s="1"/>
      <c r="S3723" s="1"/>
      <c r="T3723" s="1"/>
      <c r="U3723" s="1"/>
      <c r="V3723" s="5"/>
      <c r="W3723" s="5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37" t="e">
        <f>BQ3723+BP3723+BO3723+BN3723+BM3723+#REF!+#REF!+BG3723+BF3723+#REF!+BC3723+#REF!+#REF!+AY3723+#REF!+#REF!+#REF!+#REF!+AS3723+#REF!+#REF!+#REF!+#REF!+AM3723+AK3723+#REF!+#REF!+#REF!+AF3723+AD3723+AC3723+AB3723+BL3723+AA3723+Z3723+Y3723+X3723+U3723+T3723+S3723+R3723+Q3723+P3723+O3723+N3723+M3723+L3723+K3723+J3723+I3723+H3723</f>
        <v>#REF!</v>
      </c>
    </row>
    <row r="3724" spans="1:70" hidden="1">
      <c r="A3724" s="6" t="s">
        <v>7125</v>
      </c>
      <c r="B3724" s="6" t="s">
        <v>7126</v>
      </c>
      <c r="C3724" s="6" t="s">
        <v>151</v>
      </c>
      <c r="D3724" s="6"/>
      <c r="E3724" s="6" t="s">
        <v>8186</v>
      </c>
      <c r="F3724" s="6" t="s">
        <v>8214</v>
      </c>
      <c r="G3724" s="6"/>
      <c r="H3724" s="1"/>
      <c r="I3724" s="5"/>
      <c r="J3724" s="5"/>
      <c r="K3724" s="1"/>
      <c r="L3724" s="5"/>
      <c r="M3724" s="5"/>
      <c r="N3724" s="26"/>
      <c r="O3724" s="1"/>
      <c r="P3724" s="1"/>
      <c r="Q3724" s="1"/>
      <c r="R3724" s="1"/>
      <c r="S3724" s="1"/>
      <c r="T3724" s="1"/>
      <c r="U3724" s="1"/>
      <c r="V3724" s="5"/>
      <c r="W3724" s="5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37" t="e">
        <f>BQ3724+BP3724+BO3724+BN3724+BM3724+#REF!+#REF!+BG3724+BF3724+#REF!+BC3724+#REF!+#REF!+AY3724+#REF!+#REF!+#REF!+#REF!+AS3724+#REF!+#REF!+#REF!+#REF!+AM3724+AK3724+#REF!+#REF!+#REF!+AF3724+AD3724+AC3724+AB3724+BL3724+AA3724+Z3724+Y3724+X3724+U3724+T3724+S3724+R3724+Q3724+P3724+O3724+N3724+M3724+L3724+K3724+J3724+I3724+H3724</f>
        <v>#REF!</v>
      </c>
    </row>
    <row r="3725" spans="1:70" hidden="1">
      <c r="A3725" s="6" t="s">
        <v>5879</v>
      </c>
      <c r="B3725" s="6" t="s">
        <v>5880</v>
      </c>
      <c r="C3725" s="6" t="s">
        <v>151</v>
      </c>
      <c r="D3725" s="6"/>
      <c r="E3725" s="6" t="s">
        <v>152</v>
      </c>
      <c r="F3725" s="6" t="s">
        <v>8214</v>
      </c>
      <c r="G3725" s="6"/>
      <c r="H3725" s="1"/>
      <c r="I3725" s="5"/>
      <c r="J3725" s="5"/>
      <c r="K3725" s="1"/>
      <c r="L3725" s="5"/>
      <c r="M3725" s="5"/>
      <c r="N3725" s="26"/>
      <c r="O3725" s="1"/>
      <c r="P3725" s="1"/>
      <c r="Q3725" s="1"/>
      <c r="R3725" s="1"/>
      <c r="S3725" s="1"/>
      <c r="T3725" s="1"/>
      <c r="U3725" s="1"/>
      <c r="V3725" s="5"/>
      <c r="W3725" s="5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37" t="e">
        <f>BQ3725+BP3725+BO3725+BN3725+BM3725+#REF!+#REF!+BG3725+BF3725+#REF!+BC3725+#REF!+#REF!+AY3725+#REF!+#REF!+#REF!+#REF!+AS3725+#REF!+#REF!+#REF!+#REF!+AM3725+AK3725+#REF!+#REF!+#REF!+AF3725+AD3725+AC3725+AB3725+BL3725+AA3725+Z3725+Y3725+X3725+U3725+T3725+S3725+R3725+Q3725+P3725+O3725+N3725+M3725+L3725+K3725+J3725+I3725+H3725</f>
        <v>#REF!</v>
      </c>
    </row>
    <row r="3726" spans="1:70" hidden="1">
      <c r="A3726" s="6" t="s">
        <v>5881</v>
      </c>
      <c r="B3726" s="6" t="s">
        <v>5882</v>
      </c>
      <c r="C3726" s="6" t="s">
        <v>151</v>
      </c>
      <c r="D3726" s="6"/>
      <c r="E3726" s="6" t="s">
        <v>152</v>
      </c>
      <c r="F3726" s="6" t="s">
        <v>8214</v>
      </c>
      <c r="G3726" s="6"/>
      <c r="H3726" s="1"/>
      <c r="I3726" s="5"/>
      <c r="J3726" s="5"/>
      <c r="K3726" s="1"/>
      <c r="L3726" s="5"/>
      <c r="M3726" s="5"/>
      <c r="N3726" s="26"/>
      <c r="O3726" s="1"/>
      <c r="P3726" s="1"/>
      <c r="Q3726" s="1"/>
      <c r="R3726" s="1"/>
      <c r="S3726" s="1"/>
      <c r="T3726" s="1"/>
      <c r="U3726" s="1"/>
      <c r="V3726" s="5"/>
      <c r="W3726" s="5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37" t="e">
        <f>BQ3726+BP3726+BO3726+BN3726+BM3726+#REF!+#REF!+BG3726+BF3726+#REF!+BC3726+#REF!+#REF!+AY3726+#REF!+#REF!+#REF!+#REF!+AS3726+#REF!+#REF!+#REF!+#REF!+AM3726+AK3726+#REF!+#REF!+#REF!+AF3726+AD3726+AC3726+AB3726+BL3726+AA3726+Z3726+Y3726+X3726+U3726+T3726+S3726+R3726+Q3726+P3726+O3726+N3726+M3726+L3726+K3726+J3726+I3726+H3726</f>
        <v>#REF!</v>
      </c>
    </row>
    <row r="3727" spans="1:70" hidden="1">
      <c r="A3727" s="6" t="s">
        <v>7127</v>
      </c>
      <c r="B3727" s="6" t="s">
        <v>8111</v>
      </c>
      <c r="C3727" s="6" t="s">
        <v>151</v>
      </c>
      <c r="D3727" s="6"/>
      <c r="E3727" s="6" t="s">
        <v>8186</v>
      </c>
      <c r="F3727" s="6" t="s">
        <v>8214</v>
      </c>
      <c r="G3727" s="6"/>
      <c r="H3727" s="1"/>
      <c r="I3727" s="5"/>
      <c r="J3727" s="5"/>
      <c r="K3727" s="1"/>
      <c r="L3727" s="5"/>
      <c r="M3727" s="5"/>
      <c r="N3727" s="26"/>
      <c r="O3727" s="1"/>
      <c r="P3727" s="1"/>
      <c r="Q3727" s="1"/>
      <c r="R3727" s="1"/>
      <c r="S3727" s="1"/>
      <c r="T3727" s="1"/>
      <c r="U3727" s="1"/>
      <c r="V3727" s="5"/>
      <c r="W3727" s="5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37" t="e">
        <f>BQ3727+BP3727+BO3727+BN3727+BM3727+#REF!+#REF!+BG3727+BF3727+#REF!+BC3727+#REF!+#REF!+AY3727+#REF!+#REF!+#REF!+#REF!+AS3727+#REF!+#REF!+#REF!+#REF!+AM3727+AK3727+#REF!+#REF!+#REF!+AF3727+AD3727+AC3727+AB3727+BL3727+AA3727+Z3727+Y3727+X3727+U3727+T3727+S3727+R3727+Q3727+P3727+O3727+N3727+M3727+L3727+K3727+J3727+I3727+H3727</f>
        <v>#REF!</v>
      </c>
    </row>
    <row r="3728" spans="1:70" hidden="1">
      <c r="A3728" s="6" t="s">
        <v>5883</v>
      </c>
      <c r="B3728" s="6" t="s">
        <v>5884</v>
      </c>
      <c r="C3728" s="6" t="s">
        <v>151</v>
      </c>
      <c r="D3728" s="6"/>
      <c r="E3728" s="6" t="s">
        <v>152</v>
      </c>
      <c r="F3728" s="6" t="s">
        <v>8214</v>
      </c>
      <c r="G3728" s="6"/>
      <c r="H3728" s="1"/>
      <c r="I3728" s="5"/>
      <c r="J3728" s="5"/>
      <c r="K3728" s="1"/>
      <c r="L3728" s="5"/>
      <c r="M3728" s="5"/>
      <c r="N3728" s="26"/>
      <c r="O3728" s="1"/>
      <c r="P3728" s="1"/>
      <c r="Q3728" s="1"/>
      <c r="R3728" s="1"/>
      <c r="S3728" s="1"/>
      <c r="T3728" s="1"/>
      <c r="U3728" s="1"/>
      <c r="V3728" s="5"/>
      <c r="W3728" s="5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37" t="e">
        <f>BQ3728+BP3728+BO3728+BN3728+BM3728+#REF!+#REF!+BG3728+BF3728+#REF!+BC3728+#REF!+#REF!+AY3728+#REF!+#REF!+#REF!+#REF!+AS3728+#REF!+#REF!+#REF!+#REF!+AM3728+AK3728+#REF!+#REF!+#REF!+AF3728+AD3728+AC3728+AB3728+BL3728+AA3728+Z3728+Y3728+X3728+U3728+T3728+S3728+R3728+Q3728+P3728+O3728+N3728+M3728+L3728+K3728+J3728+I3728+H3728</f>
        <v>#REF!</v>
      </c>
    </row>
    <row r="3729" spans="1:70" hidden="1">
      <c r="A3729" s="6" t="s">
        <v>5885</v>
      </c>
      <c r="B3729" s="6" t="s">
        <v>5886</v>
      </c>
      <c r="C3729" s="6" t="s">
        <v>151</v>
      </c>
      <c r="D3729" s="6"/>
      <c r="E3729" s="6" t="s">
        <v>152</v>
      </c>
      <c r="F3729" s="6" t="s">
        <v>8214</v>
      </c>
      <c r="G3729" s="6"/>
      <c r="H3729" s="1"/>
      <c r="I3729" s="5"/>
      <c r="J3729" s="5"/>
      <c r="K3729" s="1"/>
      <c r="L3729" s="5"/>
      <c r="M3729" s="5"/>
      <c r="N3729" s="26"/>
      <c r="O3729" s="1"/>
      <c r="P3729" s="1"/>
      <c r="Q3729" s="1"/>
      <c r="R3729" s="1"/>
      <c r="S3729" s="1"/>
      <c r="T3729" s="1"/>
      <c r="U3729" s="1"/>
      <c r="V3729" s="5"/>
      <c r="W3729" s="5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37" t="e">
        <f>BQ3729+BP3729+BO3729+BN3729+BM3729+#REF!+#REF!+BG3729+BF3729+#REF!+BC3729+#REF!+#REF!+AY3729+#REF!+#REF!+#REF!+#REF!+AS3729+#REF!+#REF!+#REF!+#REF!+AM3729+AK3729+#REF!+#REF!+#REF!+AF3729+AD3729+AC3729+AB3729+BL3729+AA3729+Z3729+Y3729+X3729+U3729+T3729+S3729+R3729+Q3729+P3729+O3729+N3729+M3729+L3729+K3729+J3729+I3729+H3729</f>
        <v>#REF!</v>
      </c>
    </row>
    <row r="3730" spans="1:70" hidden="1">
      <c r="A3730" s="6" t="s">
        <v>5887</v>
      </c>
      <c r="B3730" s="6" t="s">
        <v>5888</v>
      </c>
      <c r="C3730" s="6" t="s">
        <v>151</v>
      </c>
      <c r="D3730" s="6"/>
      <c r="E3730" s="6" t="s">
        <v>152</v>
      </c>
      <c r="F3730" s="6" t="s">
        <v>8214</v>
      </c>
      <c r="G3730" s="6"/>
      <c r="H3730" s="1"/>
      <c r="I3730" s="5"/>
      <c r="J3730" s="5"/>
      <c r="K3730" s="1"/>
      <c r="L3730" s="5"/>
      <c r="M3730" s="5"/>
      <c r="N3730" s="26"/>
      <c r="O3730" s="1"/>
      <c r="P3730" s="1"/>
      <c r="Q3730" s="1"/>
      <c r="R3730" s="1"/>
      <c r="S3730" s="1"/>
      <c r="T3730" s="1"/>
      <c r="U3730" s="1"/>
      <c r="V3730" s="5"/>
      <c r="W3730" s="5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37" t="e">
        <f>BQ3730+BP3730+BO3730+BN3730+BM3730+#REF!+#REF!+BG3730+BF3730+#REF!+BC3730+#REF!+#REF!+AY3730+#REF!+#REF!+#REF!+#REF!+AS3730+#REF!+#REF!+#REF!+#REF!+AM3730+AK3730+#REF!+#REF!+#REF!+AF3730+AD3730+AC3730+AB3730+BL3730+AA3730+Z3730+Y3730+X3730+U3730+T3730+S3730+R3730+Q3730+P3730+O3730+N3730+M3730+L3730+K3730+J3730+I3730+H3730</f>
        <v>#REF!</v>
      </c>
    </row>
    <row r="3731" spans="1:70" hidden="1">
      <c r="A3731" s="6" t="s">
        <v>7367</v>
      </c>
      <c r="B3731" s="6" t="s">
        <v>8112</v>
      </c>
      <c r="C3731" s="6" t="s">
        <v>151</v>
      </c>
      <c r="D3731" s="6"/>
      <c r="E3731" s="6" t="s">
        <v>152</v>
      </c>
      <c r="F3731" s="6" t="s">
        <v>8214</v>
      </c>
      <c r="G3731" s="6"/>
      <c r="H3731" s="1"/>
      <c r="I3731" s="5"/>
      <c r="J3731" s="5"/>
      <c r="K3731" s="1"/>
      <c r="L3731" s="5"/>
      <c r="M3731" s="5"/>
      <c r="N3731" s="26"/>
      <c r="O3731" s="1"/>
      <c r="P3731" s="1"/>
      <c r="Q3731" s="1"/>
      <c r="R3731" s="1"/>
      <c r="S3731" s="1"/>
      <c r="T3731" s="1"/>
      <c r="U3731" s="1"/>
      <c r="V3731" s="5"/>
      <c r="W3731" s="5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37" t="e">
        <f>BQ3731+BP3731+BO3731+BN3731+BM3731+#REF!+#REF!+BG3731+BF3731+#REF!+BC3731+#REF!+#REF!+AY3731+#REF!+#REF!+#REF!+#REF!+AS3731+#REF!+#REF!+#REF!+#REF!+AM3731+AK3731+#REF!+#REF!+#REF!+AF3731+AD3731+AC3731+AB3731+BL3731+AA3731+Z3731+Y3731+X3731+U3731+T3731+S3731+R3731+Q3731+P3731+O3731+N3731+M3731+L3731+K3731+J3731+I3731+H3731</f>
        <v>#REF!</v>
      </c>
    </row>
    <row r="3732" spans="1:70" hidden="1">
      <c r="A3732" s="6" t="s">
        <v>5889</v>
      </c>
      <c r="B3732" s="6" t="s">
        <v>5890</v>
      </c>
      <c r="C3732" s="6" t="s">
        <v>7</v>
      </c>
      <c r="D3732" s="6" t="s">
        <v>18</v>
      </c>
      <c r="E3732" s="6" t="s">
        <v>13</v>
      </c>
      <c r="F3732" s="6" t="s">
        <v>5891</v>
      </c>
      <c r="G3732" s="6"/>
      <c r="H3732" s="1"/>
      <c r="I3732" s="5"/>
      <c r="J3732" s="5"/>
      <c r="K3732" s="1"/>
      <c r="L3732" s="5"/>
      <c r="M3732" s="5"/>
      <c r="N3732" s="26"/>
      <c r="O3732" s="1"/>
      <c r="P3732" s="1"/>
      <c r="Q3732" s="1"/>
      <c r="R3732" s="1"/>
      <c r="S3732" s="1"/>
      <c r="T3732" s="1"/>
      <c r="U3732" s="1"/>
      <c r="V3732" s="5"/>
      <c r="W3732" s="5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37" t="e">
        <f>BQ3732+BP3732+BO3732+BN3732+BM3732+#REF!+#REF!+BG3732+BF3732+#REF!+BC3732+#REF!+#REF!+AY3732+#REF!+#REF!+#REF!+#REF!+AS3732+#REF!+#REF!+#REF!+#REF!+AM3732+AK3732+#REF!+#REF!+#REF!+AF3732+AD3732+AC3732+AB3732+BL3732+AA3732+Z3732+Y3732+X3732+U3732+T3732+S3732+R3732+Q3732+P3732+O3732+N3732+M3732+L3732+K3732+J3732+I3732+H3732</f>
        <v>#REF!</v>
      </c>
    </row>
    <row r="3733" spans="1:70" hidden="1">
      <c r="A3733" s="6" t="s">
        <v>6257</v>
      </c>
      <c r="B3733" s="6" t="s">
        <v>8113</v>
      </c>
      <c r="C3733" s="6" t="s">
        <v>151</v>
      </c>
      <c r="D3733" s="6"/>
      <c r="E3733" s="6" t="s">
        <v>8202</v>
      </c>
      <c r="F3733" s="6" t="s">
        <v>5891</v>
      </c>
      <c r="G3733" s="6"/>
      <c r="H3733" s="1"/>
      <c r="I3733" s="5"/>
      <c r="J3733" s="5"/>
      <c r="K3733" s="1"/>
      <c r="L3733" s="5"/>
      <c r="M3733" s="5"/>
      <c r="N3733" s="26"/>
      <c r="O3733" s="1"/>
      <c r="P3733" s="1"/>
      <c r="Q3733" s="1"/>
      <c r="R3733" s="1"/>
      <c r="S3733" s="1"/>
      <c r="T3733" s="1"/>
      <c r="U3733" s="1"/>
      <c r="V3733" s="5"/>
      <c r="W3733" s="5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37" t="e">
        <f>BQ3733+BP3733+BO3733+BN3733+BM3733+#REF!+#REF!+BG3733+BF3733+#REF!+BC3733+#REF!+#REF!+AY3733+#REF!+#REF!+#REF!+#REF!+AS3733+#REF!+#REF!+#REF!+#REF!+AM3733+AK3733+#REF!+#REF!+#REF!+AF3733+AD3733+AC3733+AB3733+BL3733+AA3733+Z3733+Y3733+X3733+U3733+T3733+S3733+R3733+Q3733+P3733+O3733+N3733+M3733+L3733+K3733+J3733+I3733+H3733</f>
        <v>#REF!</v>
      </c>
    </row>
    <row r="3734" spans="1:70" hidden="1">
      <c r="A3734" s="6" t="s">
        <v>7128</v>
      </c>
      <c r="B3734" s="6" t="s">
        <v>8114</v>
      </c>
      <c r="C3734" s="6" t="s">
        <v>151</v>
      </c>
      <c r="D3734" s="6"/>
      <c r="E3734" s="6" t="s">
        <v>8186</v>
      </c>
      <c r="F3734" s="6" t="s">
        <v>5891</v>
      </c>
      <c r="G3734" s="6"/>
      <c r="H3734" s="1"/>
      <c r="I3734" s="5"/>
      <c r="J3734" s="5"/>
      <c r="K3734" s="1"/>
      <c r="L3734" s="5"/>
      <c r="M3734" s="5"/>
      <c r="N3734" s="26"/>
      <c r="O3734" s="1"/>
      <c r="P3734" s="1"/>
      <c r="Q3734" s="1"/>
      <c r="R3734" s="1"/>
      <c r="S3734" s="1"/>
      <c r="T3734" s="1"/>
      <c r="U3734" s="1"/>
      <c r="V3734" s="5"/>
      <c r="W3734" s="5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37" t="e">
        <f>BQ3734+BP3734+BO3734+BN3734+BM3734+#REF!+#REF!+BG3734+BF3734+#REF!+BC3734+#REF!+#REF!+AY3734+#REF!+#REF!+#REF!+#REF!+AS3734+#REF!+#REF!+#REF!+#REF!+AM3734+AK3734+#REF!+#REF!+#REF!+AF3734+AD3734+AC3734+AB3734+BL3734+AA3734+Z3734+Y3734+X3734+U3734+T3734+S3734+R3734+Q3734+P3734+O3734+N3734+M3734+L3734+K3734+J3734+I3734+H3734</f>
        <v>#REF!</v>
      </c>
    </row>
    <row r="3735" spans="1:70" hidden="1">
      <c r="A3735" s="6" t="s">
        <v>6258</v>
      </c>
      <c r="B3735" s="6" t="s">
        <v>8115</v>
      </c>
      <c r="C3735" s="6" t="s">
        <v>151</v>
      </c>
      <c r="D3735" s="6"/>
      <c r="E3735" s="6" t="s">
        <v>152</v>
      </c>
      <c r="F3735" s="6" t="s">
        <v>5891</v>
      </c>
      <c r="G3735" s="6"/>
      <c r="H3735" s="1"/>
      <c r="I3735" s="5"/>
      <c r="J3735" s="5"/>
      <c r="K3735" s="1"/>
      <c r="L3735" s="5"/>
      <c r="M3735" s="5"/>
      <c r="N3735" s="26"/>
      <c r="O3735" s="1"/>
      <c r="P3735" s="1"/>
      <c r="Q3735" s="1"/>
      <c r="R3735" s="1"/>
      <c r="S3735" s="1"/>
      <c r="T3735" s="1"/>
      <c r="U3735" s="1"/>
      <c r="V3735" s="5"/>
      <c r="W3735" s="5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37" t="e">
        <f>BQ3735+BP3735+BO3735+BN3735+BM3735+#REF!+#REF!+BG3735+BF3735+#REF!+BC3735+#REF!+#REF!+AY3735+#REF!+#REF!+#REF!+#REF!+AS3735+#REF!+#REF!+#REF!+#REF!+AM3735+AK3735+#REF!+#REF!+#REF!+AF3735+AD3735+AC3735+AB3735+BL3735+AA3735+Z3735+Y3735+X3735+U3735+T3735+S3735+R3735+Q3735+P3735+O3735+N3735+M3735+L3735+K3735+J3735+I3735+H3735</f>
        <v>#REF!</v>
      </c>
    </row>
    <row r="3736" spans="1:70" hidden="1">
      <c r="A3736" s="6" t="s">
        <v>6259</v>
      </c>
      <c r="B3736" s="6" t="s">
        <v>6260</v>
      </c>
      <c r="C3736" s="6" t="s">
        <v>151</v>
      </c>
      <c r="D3736" s="6"/>
      <c r="E3736" s="6" t="s">
        <v>8210</v>
      </c>
      <c r="F3736" s="6" t="s">
        <v>5891</v>
      </c>
      <c r="G3736" s="6"/>
      <c r="H3736" s="1"/>
      <c r="I3736" s="5"/>
      <c r="J3736" s="5"/>
      <c r="K3736" s="1"/>
      <c r="L3736" s="5"/>
      <c r="M3736" s="5"/>
      <c r="N3736" s="26"/>
      <c r="O3736" s="1"/>
      <c r="P3736" s="1"/>
      <c r="Q3736" s="1"/>
      <c r="R3736" s="1"/>
      <c r="S3736" s="1"/>
      <c r="T3736" s="1"/>
      <c r="U3736" s="1"/>
      <c r="V3736" s="5"/>
      <c r="W3736" s="5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37" t="e">
        <f>BQ3736+BP3736+BO3736+BN3736+BM3736+#REF!+#REF!+BG3736+BF3736+#REF!+BC3736+#REF!+#REF!+AY3736+#REF!+#REF!+#REF!+#REF!+AS3736+#REF!+#REF!+#REF!+#REF!+AM3736+AK3736+#REF!+#REF!+#REF!+AF3736+AD3736+AC3736+AB3736+BL3736+AA3736+Z3736+Y3736+X3736+U3736+T3736+S3736+R3736+Q3736+P3736+O3736+N3736+M3736+L3736+K3736+J3736+I3736+H3736</f>
        <v>#REF!</v>
      </c>
    </row>
    <row r="3737" spans="1:70" hidden="1">
      <c r="A3737" s="6" t="s">
        <v>6261</v>
      </c>
      <c r="B3737" s="6" t="s">
        <v>6262</v>
      </c>
      <c r="C3737" s="6" t="s">
        <v>151</v>
      </c>
      <c r="D3737" s="6"/>
      <c r="E3737" s="6" t="s">
        <v>152</v>
      </c>
      <c r="F3737" s="6" t="s">
        <v>5891</v>
      </c>
      <c r="G3737" s="6"/>
      <c r="H3737" s="1"/>
      <c r="I3737" s="5"/>
      <c r="J3737" s="5"/>
      <c r="K3737" s="1"/>
      <c r="L3737" s="5"/>
      <c r="M3737" s="5"/>
      <c r="N3737" s="26"/>
      <c r="O3737" s="1"/>
      <c r="P3737" s="1"/>
      <c r="Q3737" s="1"/>
      <c r="R3737" s="1"/>
      <c r="S3737" s="1"/>
      <c r="T3737" s="1"/>
      <c r="U3737" s="1"/>
      <c r="V3737" s="5"/>
      <c r="W3737" s="5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37" t="e">
        <f>BQ3737+BP3737+BO3737+BN3737+BM3737+#REF!+#REF!+BG3737+BF3737+#REF!+BC3737+#REF!+#REF!+AY3737+#REF!+#REF!+#REF!+#REF!+AS3737+#REF!+#REF!+#REF!+#REF!+AM3737+AK3737+#REF!+#REF!+#REF!+AF3737+AD3737+AC3737+AB3737+BL3737+AA3737+Z3737+Y3737+X3737+U3737+T3737+S3737+R3737+Q3737+P3737+O3737+N3737+M3737+L3737+K3737+J3737+I3737+H3737</f>
        <v>#REF!</v>
      </c>
    </row>
    <row r="3738" spans="1:70" hidden="1">
      <c r="A3738" s="6" t="s">
        <v>6263</v>
      </c>
      <c r="B3738" s="6" t="s">
        <v>8116</v>
      </c>
      <c r="C3738" s="6" t="s">
        <v>151</v>
      </c>
      <c r="D3738" s="6"/>
      <c r="E3738" s="6" t="s">
        <v>152</v>
      </c>
      <c r="F3738" s="6" t="s">
        <v>5891</v>
      </c>
      <c r="G3738" s="6"/>
      <c r="H3738" s="1"/>
      <c r="I3738" s="5"/>
      <c r="J3738" s="5"/>
      <c r="K3738" s="1"/>
      <c r="L3738" s="5"/>
      <c r="M3738" s="5"/>
      <c r="N3738" s="26"/>
      <c r="O3738" s="1"/>
      <c r="P3738" s="1"/>
      <c r="Q3738" s="1"/>
      <c r="R3738" s="1"/>
      <c r="S3738" s="1"/>
      <c r="T3738" s="1"/>
      <c r="U3738" s="1"/>
      <c r="V3738" s="5"/>
      <c r="W3738" s="5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37" t="e">
        <f>BQ3738+BP3738+BO3738+BN3738+BM3738+#REF!+#REF!+BG3738+BF3738+#REF!+BC3738+#REF!+#REF!+AY3738+#REF!+#REF!+#REF!+#REF!+AS3738+#REF!+#REF!+#REF!+#REF!+AM3738+AK3738+#REF!+#REF!+#REF!+AF3738+AD3738+AC3738+AB3738+BL3738+AA3738+Z3738+Y3738+X3738+U3738+T3738+S3738+R3738+Q3738+P3738+O3738+N3738+M3738+L3738+K3738+J3738+I3738+H3738</f>
        <v>#REF!</v>
      </c>
    </row>
    <row r="3739" spans="1:70" hidden="1">
      <c r="A3739" s="6" t="s">
        <v>5892</v>
      </c>
      <c r="B3739" s="6" t="s">
        <v>5893</v>
      </c>
      <c r="C3739" s="6" t="s">
        <v>7</v>
      </c>
      <c r="D3739" s="6" t="s">
        <v>8180</v>
      </c>
      <c r="E3739" s="6" t="s">
        <v>21</v>
      </c>
      <c r="F3739" s="6" t="s">
        <v>5891</v>
      </c>
      <c r="G3739" s="6"/>
      <c r="H3739" s="1"/>
      <c r="I3739" s="5"/>
      <c r="J3739" s="5"/>
      <c r="K3739" s="1"/>
      <c r="L3739" s="5"/>
      <c r="M3739" s="5"/>
      <c r="N3739" s="26"/>
      <c r="O3739" s="1"/>
      <c r="P3739" s="1"/>
      <c r="Q3739" s="1"/>
      <c r="R3739" s="1"/>
      <c r="S3739" s="1"/>
      <c r="T3739" s="1"/>
      <c r="U3739" s="1"/>
      <c r="V3739" s="5"/>
      <c r="W3739" s="5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37" t="e">
        <f>BQ3739+BP3739+BO3739+BN3739+BM3739+#REF!+#REF!+BG3739+BF3739+#REF!+BC3739+#REF!+#REF!+AY3739+#REF!+#REF!+#REF!+#REF!+AS3739+#REF!+#REF!+#REF!+#REF!+AM3739+AK3739+#REF!+#REF!+#REF!+AF3739+AD3739+AC3739+AB3739+BL3739+AA3739+Z3739+Y3739+X3739+U3739+T3739+S3739+R3739+Q3739+P3739+O3739+N3739+M3739+L3739+K3739+J3739+I3739+H3739</f>
        <v>#REF!</v>
      </c>
    </row>
    <row r="3740" spans="1:70" hidden="1">
      <c r="A3740" s="6" t="s">
        <v>5894</v>
      </c>
      <c r="B3740" s="6" t="s">
        <v>5895</v>
      </c>
      <c r="C3740" s="6" t="s">
        <v>7</v>
      </c>
      <c r="D3740" s="6" t="s">
        <v>8180</v>
      </c>
      <c r="E3740" s="6" t="s">
        <v>21</v>
      </c>
      <c r="F3740" s="6" t="s">
        <v>5891</v>
      </c>
      <c r="G3740" s="6"/>
      <c r="H3740" s="1"/>
      <c r="I3740" s="5"/>
      <c r="J3740" s="5"/>
      <c r="K3740" s="1"/>
      <c r="L3740" s="5"/>
      <c r="M3740" s="5"/>
      <c r="N3740" s="26"/>
      <c r="O3740" s="1"/>
      <c r="P3740" s="1"/>
      <c r="Q3740" s="1"/>
      <c r="R3740" s="1"/>
      <c r="S3740" s="1"/>
      <c r="T3740" s="1"/>
      <c r="U3740" s="1"/>
      <c r="V3740" s="5"/>
      <c r="W3740" s="5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37" t="e">
        <f>BQ3740+BP3740+BO3740+BN3740+BM3740+#REF!+#REF!+BG3740+BF3740+#REF!+BC3740+#REF!+#REF!+AY3740+#REF!+#REF!+#REF!+#REF!+AS3740+#REF!+#REF!+#REF!+#REF!+AM3740+AK3740+#REF!+#REF!+#REF!+AF3740+AD3740+AC3740+AB3740+BL3740+AA3740+Z3740+Y3740+X3740+U3740+T3740+S3740+R3740+Q3740+P3740+O3740+N3740+M3740+L3740+K3740+J3740+I3740+H3740</f>
        <v>#REF!</v>
      </c>
    </row>
    <row r="3741" spans="1:70" hidden="1">
      <c r="A3741" s="6" t="s">
        <v>5896</v>
      </c>
      <c r="B3741" s="6" t="s">
        <v>7480</v>
      </c>
      <c r="C3741" s="6" t="s">
        <v>7</v>
      </c>
      <c r="D3741" s="6" t="s">
        <v>18</v>
      </c>
      <c r="E3741" s="6" t="s">
        <v>31</v>
      </c>
      <c r="F3741" s="6" t="s">
        <v>5891</v>
      </c>
      <c r="G3741" s="6"/>
      <c r="H3741" s="1"/>
      <c r="I3741" s="5"/>
      <c r="J3741" s="5"/>
      <c r="K3741" s="1"/>
      <c r="L3741" s="5"/>
      <c r="M3741" s="5"/>
      <c r="N3741" s="26"/>
      <c r="O3741" s="1"/>
      <c r="P3741" s="1"/>
      <c r="Q3741" s="1"/>
      <c r="R3741" s="1"/>
      <c r="S3741" s="1"/>
      <c r="T3741" s="1"/>
      <c r="U3741" s="1"/>
      <c r="V3741" s="5"/>
      <c r="W3741" s="5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37" t="e">
        <f>BQ3741+BP3741+BO3741+BN3741+BM3741+#REF!+#REF!+BG3741+BF3741+#REF!+BC3741+#REF!+#REF!+AY3741+#REF!+#REF!+#REF!+#REF!+AS3741+#REF!+#REF!+#REF!+#REF!+AM3741+AK3741+#REF!+#REF!+#REF!+AF3741+AD3741+AC3741+AB3741+BL3741+AA3741+Z3741+Y3741+X3741+U3741+T3741+S3741+R3741+Q3741+P3741+O3741+N3741+M3741+L3741+K3741+J3741+I3741+H3741</f>
        <v>#REF!</v>
      </c>
    </row>
    <row r="3742" spans="1:70">
      <c r="A3742" s="7" t="s">
        <v>5897</v>
      </c>
      <c r="B3742" s="7" t="s">
        <v>5898</v>
      </c>
      <c r="C3742" s="7" t="s">
        <v>7</v>
      </c>
      <c r="D3742" s="7" t="s">
        <v>8180</v>
      </c>
      <c r="E3742" s="7" t="s">
        <v>21</v>
      </c>
      <c r="F3742" s="7" t="s">
        <v>5891</v>
      </c>
      <c r="G3742" s="25"/>
      <c r="H3742" s="1"/>
      <c r="I3742" s="5"/>
      <c r="J3742" s="5"/>
      <c r="K3742" s="1"/>
      <c r="L3742" s="5"/>
      <c r="M3742" s="5"/>
      <c r="N3742" s="26"/>
      <c r="O3742" s="1"/>
      <c r="P3742" s="1">
        <f>1000*9.34626999999998</f>
        <v>9346.2699999999786</v>
      </c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37">
        <f>BQ3742+BP3742+BO3742+BN3742+BM3742+BG3742+BF3742+BC3742+AY3742+AS3742+AM3742+AL3742+AK3742+AF3742+AE3742+AD3742+AC3742+AB3742+BK3742+BL3742+AA3742+Z3742+Y3742+X3742+V3742+U3742+T3742+S3742+R3742+Q3742+P3742+O3742+N3742+M3742+L3742+K3742+J3742+I3742+H3742+G3742+AX3742+W3742</f>
        <v>9346.2699999999786</v>
      </c>
    </row>
    <row r="3743" spans="1:70" hidden="1">
      <c r="A3743" s="7" t="s">
        <v>5899</v>
      </c>
      <c r="B3743" s="7" t="s">
        <v>5900</v>
      </c>
      <c r="C3743" s="7" t="s">
        <v>7</v>
      </c>
      <c r="D3743" s="7" t="s">
        <v>8180</v>
      </c>
      <c r="E3743" s="7" t="s">
        <v>21</v>
      </c>
      <c r="F3743" s="7" t="s">
        <v>5891</v>
      </c>
      <c r="G3743" s="25"/>
      <c r="H3743" s="1"/>
      <c r="I3743" s="5"/>
      <c r="J3743" s="5"/>
      <c r="K3743" s="1"/>
      <c r="L3743" s="5"/>
      <c r="M3743" s="5"/>
      <c r="N3743" s="26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37">
        <f t="shared" ref="BR3743" si="58">BQ3743+BP3743+BO3743+BN3743+BM3743+BG3743+BF3743+BC3743+AY3743+AS3743+AM3743+AL3743+AK3743+AF3743+AE3743+AD3743+AC3743+AB3743+++BK3743+BL3743+AA3743+Z3743+Y3743+X3743+V3743+U3743+T3743+S3743+R3743+Q3743+P3743+O3743+N3743+M3743+L3743+K3743+J3743+I3743+H3743+G3743</f>
        <v>0</v>
      </c>
    </row>
    <row r="3744" spans="1:70" hidden="1">
      <c r="A3744" s="6" t="s">
        <v>5901</v>
      </c>
      <c r="B3744" s="6" t="s">
        <v>5902</v>
      </c>
      <c r="C3744" s="6" t="s">
        <v>7</v>
      </c>
      <c r="D3744" s="6" t="s">
        <v>8180</v>
      </c>
      <c r="E3744" s="6" t="s">
        <v>21</v>
      </c>
      <c r="F3744" s="6" t="s">
        <v>5891</v>
      </c>
      <c r="G3744" s="6"/>
      <c r="H3744" s="1"/>
      <c r="I3744" s="5"/>
      <c r="J3744" s="5"/>
      <c r="K3744" s="1"/>
      <c r="L3744" s="5"/>
      <c r="M3744" s="5"/>
      <c r="N3744" s="26"/>
      <c r="O3744" s="1"/>
      <c r="P3744" s="1"/>
      <c r="Q3744" s="1"/>
      <c r="R3744" s="1"/>
      <c r="S3744" s="1"/>
      <c r="T3744" s="1"/>
      <c r="U3744" s="1"/>
      <c r="V3744" s="5"/>
      <c r="W3744" s="5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37" t="e">
        <f>BQ3744+BP3744+BO3744+BN3744+BM3744+#REF!+#REF!+BG3744+BF3744+#REF!+BC3744+#REF!+#REF!+AY3744+#REF!+#REF!+#REF!+#REF!+AS3744+#REF!+#REF!+#REF!+#REF!+AM3744+AK3744+#REF!+#REF!+#REF!+AF3744+AD3744+AC3744+AB3744+BL3744+AA3744+Z3744+Y3744+X3744+U3744+T3744+S3744+R3744+Q3744+P3744+O3744+N3744+M3744+L3744+K3744+J3744+I3744+H3744</f>
        <v>#REF!</v>
      </c>
    </row>
    <row r="3745" spans="1:70" hidden="1">
      <c r="A3745" s="6" t="s">
        <v>5903</v>
      </c>
      <c r="B3745" s="6" t="s">
        <v>5904</v>
      </c>
      <c r="C3745" s="6" t="s">
        <v>7</v>
      </c>
      <c r="D3745" s="6" t="s">
        <v>18</v>
      </c>
      <c r="E3745" s="6" t="s">
        <v>31</v>
      </c>
      <c r="F3745" s="6" t="s">
        <v>5891</v>
      </c>
      <c r="G3745" s="6"/>
      <c r="H3745" s="1"/>
      <c r="I3745" s="5"/>
      <c r="J3745" s="5"/>
      <c r="K3745" s="1"/>
      <c r="L3745" s="5"/>
      <c r="M3745" s="5"/>
      <c r="N3745" s="26"/>
      <c r="O3745" s="1"/>
      <c r="P3745" s="1"/>
      <c r="Q3745" s="1"/>
      <c r="R3745" s="1"/>
      <c r="S3745" s="1"/>
      <c r="T3745" s="1"/>
      <c r="U3745" s="1"/>
      <c r="V3745" s="5"/>
      <c r="W3745" s="5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37" t="e">
        <f>BQ3745+BP3745+BO3745+BN3745+BM3745+#REF!+#REF!+BG3745+BF3745+#REF!+BC3745+#REF!+#REF!+AY3745+#REF!+#REF!+#REF!+#REF!+AS3745+#REF!+#REF!+#REF!+#REF!+AM3745+AK3745+#REF!+#REF!+#REF!+AF3745+AD3745+AC3745+AB3745+BL3745+AA3745+Z3745+Y3745+X3745+U3745+T3745+S3745+R3745+Q3745+P3745+O3745+N3745+M3745+L3745+K3745+J3745+I3745+H3745</f>
        <v>#REF!</v>
      </c>
    </row>
    <row r="3746" spans="1:70" hidden="1">
      <c r="A3746" s="6" t="s">
        <v>5905</v>
      </c>
      <c r="B3746" s="6" t="s">
        <v>5906</v>
      </c>
      <c r="C3746" s="6" t="s">
        <v>7</v>
      </c>
      <c r="D3746" s="6" t="s">
        <v>18</v>
      </c>
      <c r="E3746" s="6" t="s">
        <v>31</v>
      </c>
      <c r="F3746" s="6" t="s">
        <v>5891</v>
      </c>
      <c r="G3746" s="6"/>
      <c r="H3746" s="1"/>
      <c r="I3746" s="5"/>
      <c r="J3746" s="5"/>
      <c r="K3746" s="1"/>
      <c r="L3746" s="5"/>
      <c r="M3746" s="5"/>
      <c r="N3746" s="26"/>
      <c r="O3746" s="1"/>
      <c r="P3746" s="1"/>
      <c r="Q3746" s="1"/>
      <c r="R3746" s="1"/>
      <c r="S3746" s="1"/>
      <c r="T3746" s="1"/>
      <c r="U3746" s="1"/>
      <c r="V3746" s="5"/>
      <c r="W3746" s="5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37" t="e">
        <f>BQ3746+BP3746+BO3746+BN3746+BM3746+#REF!+#REF!+BG3746+BF3746+#REF!+BC3746+#REF!+#REF!+AY3746+#REF!+#REF!+#REF!+#REF!+AS3746+#REF!+#REF!+#REF!+#REF!+AM3746+AK3746+#REF!+#REF!+#REF!+AF3746+AD3746+AC3746+AB3746+BL3746+AA3746+Z3746+Y3746+X3746+U3746+T3746+S3746+R3746+Q3746+P3746+O3746+N3746+M3746+L3746+K3746+J3746+I3746+H3746</f>
        <v>#REF!</v>
      </c>
    </row>
    <row r="3747" spans="1:70" hidden="1">
      <c r="A3747" s="6" t="s">
        <v>5907</v>
      </c>
      <c r="B3747" s="6" t="s">
        <v>5908</v>
      </c>
      <c r="C3747" s="6" t="s">
        <v>7</v>
      </c>
      <c r="D3747" s="6" t="s">
        <v>18</v>
      </c>
      <c r="E3747" s="6" t="s">
        <v>31</v>
      </c>
      <c r="F3747" s="6" t="s">
        <v>5891</v>
      </c>
      <c r="G3747" s="6"/>
      <c r="H3747" s="1"/>
      <c r="I3747" s="5"/>
      <c r="J3747" s="5"/>
      <c r="K3747" s="1"/>
      <c r="L3747" s="5"/>
      <c r="M3747" s="5"/>
      <c r="N3747" s="26"/>
      <c r="O3747" s="1"/>
      <c r="P3747" s="1"/>
      <c r="Q3747" s="1"/>
      <c r="R3747" s="1"/>
      <c r="S3747" s="1"/>
      <c r="T3747" s="1"/>
      <c r="U3747" s="1"/>
      <c r="V3747" s="5"/>
      <c r="W3747" s="5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37" t="e">
        <f>BQ3747+BP3747+BO3747+BN3747+BM3747+#REF!+#REF!+BG3747+BF3747+#REF!+BC3747+#REF!+#REF!+AY3747+#REF!+#REF!+#REF!+#REF!+AS3747+#REF!+#REF!+#REF!+#REF!+AM3747+AK3747+#REF!+#REF!+#REF!+AF3747+AD3747+AC3747+AB3747+BL3747+AA3747+Z3747+Y3747+X3747+U3747+T3747+S3747+R3747+Q3747+P3747+O3747+N3747+M3747+L3747+K3747+J3747+I3747+H3747</f>
        <v>#REF!</v>
      </c>
    </row>
    <row r="3748" spans="1:70" hidden="1">
      <c r="A3748" s="6" t="s">
        <v>6264</v>
      </c>
      <c r="B3748" s="6" t="s">
        <v>8117</v>
      </c>
      <c r="C3748" s="6" t="s">
        <v>151</v>
      </c>
      <c r="D3748" s="6"/>
      <c r="E3748" s="6" t="s">
        <v>152</v>
      </c>
      <c r="F3748" s="6" t="s">
        <v>5891</v>
      </c>
      <c r="G3748" s="6"/>
      <c r="H3748" s="1"/>
      <c r="I3748" s="5"/>
      <c r="J3748" s="5"/>
      <c r="K3748" s="1"/>
      <c r="L3748" s="5"/>
      <c r="M3748" s="5"/>
      <c r="N3748" s="26"/>
      <c r="O3748" s="1"/>
      <c r="P3748" s="1"/>
      <c r="Q3748" s="1"/>
      <c r="R3748" s="1"/>
      <c r="S3748" s="1"/>
      <c r="T3748" s="1"/>
      <c r="U3748" s="1"/>
      <c r="V3748" s="5"/>
      <c r="W3748" s="5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37" t="e">
        <f>BQ3748+BP3748+BO3748+BN3748+BM3748+#REF!+#REF!+BG3748+BF3748+#REF!+BC3748+#REF!+#REF!+AY3748+#REF!+#REF!+#REF!+#REF!+AS3748+#REF!+#REF!+#REF!+#REF!+AM3748+AK3748+#REF!+#REF!+#REF!+AF3748+AD3748+AC3748+AB3748+BL3748+AA3748+Z3748+Y3748+X3748+U3748+T3748+S3748+R3748+Q3748+P3748+O3748+N3748+M3748+L3748+K3748+J3748+I3748+H3748</f>
        <v>#REF!</v>
      </c>
    </row>
    <row r="3749" spans="1:70" hidden="1">
      <c r="A3749" s="6" t="s">
        <v>6265</v>
      </c>
      <c r="B3749" s="6" t="s">
        <v>8118</v>
      </c>
      <c r="C3749" s="6" t="s">
        <v>151</v>
      </c>
      <c r="D3749" s="6"/>
      <c r="E3749" s="6" t="s">
        <v>152</v>
      </c>
      <c r="F3749" s="6" t="s">
        <v>5891</v>
      </c>
      <c r="G3749" s="6"/>
      <c r="H3749" s="1"/>
      <c r="I3749" s="5"/>
      <c r="J3749" s="5"/>
      <c r="K3749" s="1"/>
      <c r="L3749" s="5"/>
      <c r="M3749" s="5"/>
      <c r="N3749" s="26"/>
      <c r="O3749" s="1"/>
      <c r="P3749" s="1"/>
      <c r="Q3749" s="1"/>
      <c r="R3749" s="1"/>
      <c r="S3749" s="1"/>
      <c r="T3749" s="1"/>
      <c r="U3749" s="1"/>
      <c r="V3749" s="5"/>
      <c r="W3749" s="5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37" t="e">
        <f>BQ3749+BP3749+BO3749+BN3749+BM3749+#REF!+#REF!+BG3749+BF3749+#REF!+BC3749+#REF!+#REF!+AY3749+#REF!+#REF!+#REF!+#REF!+AS3749+#REF!+#REF!+#REF!+#REF!+AM3749+AK3749+#REF!+#REF!+#REF!+AF3749+AD3749+AC3749+AB3749+BL3749+AA3749+Z3749+Y3749+X3749+U3749+T3749+S3749+R3749+Q3749+P3749+O3749+N3749+M3749+L3749+K3749+J3749+I3749+H3749</f>
        <v>#REF!</v>
      </c>
    </row>
    <row r="3750" spans="1:70" hidden="1">
      <c r="A3750" s="6" t="s">
        <v>5909</v>
      </c>
      <c r="B3750" s="6" t="s">
        <v>5910</v>
      </c>
      <c r="C3750" s="6" t="s">
        <v>7</v>
      </c>
      <c r="D3750" s="6" t="s">
        <v>18</v>
      </c>
      <c r="E3750" s="6" t="s">
        <v>13</v>
      </c>
      <c r="F3750" s="6" t="s">
        <v>5891</v>
      </c>
      <c r="G3750" s="6"/>
      <c r="H3750" s="1"/>
      <c r="I3750" s="5"/>
      <c r="J3750" s="5"/>
      <c r="K3750" s="1"/>
      <c r="L3750" s="5"/>
      <c r="M3750" s="5"/>
      <c r="N3750" s="26"/>
      <c r="O3750" s="1"/>
      <c r="P3750" s="1"/>
      <c r="Q3750" s="1"/>
      <c r="R3750" s="1"/>
      <c r="S3750" s="1"/>
      <c r="T3750" s="1"/>
      <c r="U3750" s="1"/>
      <c r="V3750" s="5"/>
      <c r="W3750" s="5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37" t="e">
        <f>BQ3750+BP3750+BO3750+BN3750+BM3750+#REF!+#REF!+BG3750+BF3750+#REF!+BC3750+#REF!+#REF!+AY3750+#REF!+#REF!+#REF!+#REF!+AS3750+#REF!+#REF!+#REF!+#REF!+AM3750+AK3750+#REF!+#REF!+#REF!+AF3750+AD3750+AC3750+AB3750+BL3750+AA3750+Z3750+Y3750+X3750+U3750+T3750+S3750+R3750+Q3750+P3750+O3750+N3750+M3750+L3750+K3750+J3750+I3750+H3750</f>
        <v>#REF!</v>
      </c>
    </row>
    <row r="3751" spans="1:70" hidden="1">
      <c r="A3751" s="6" t="s">
        <v>6266</v>
      </c>
      <c r="B3751" s="6" t="s">
        <v>6267</v>
      </c>
      <c r="C3751" s="6" t="s">
        <v>151</v>
      </c>
      <c r="D3751" s="6"/>
      <c r="E3751" s="6" t="s">
        <v>152</v>
      </c>
      <c r="F3751" s="6" t="s">
        <v>5891</v>
      </c>
      <c r="G3751" s="6"/>
      <c r="H3751" s="1"/>
      <c r="I3751" s="5"/>
      <c r="J3751" s="5"/>
      <c r="K3751" s="1"/>
      <c r="L3751" s="5"/>
      <c r="M3751" s="5"/>
      <c r="N3751" s="26"/>
      <c r="O3751" s="1"/>
      <c r="P3751" s="1"/>
      <c r="Q3751" s="1"/>
      <c r="R3751" s="1"/>
      <c r="S3751" s="1"/>
      <c r="T3751" s="1"/>
      <c r="U3751" s="1"/>
      <c r="V3751" s="5"/>
      <c r="W3751" s="5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37" t="e">
        <f>BQ3751+BP3751+BO3751+BN3751+BM3751+#REF!+#REF!+BG3751+BF3751+#REF!+BC3751+#REF!+#REF!+AY3751+#REF!+#REF!+#REF!+#REF!+AS3751+#REF!+#REF!+#REF!+#REF!+AM3751+AK3751+#REF!+#REF!+#REF!+AF3751+AD3751+AC3751+AB3751+BL3751+AA3751+Z3751+Y3751+X3751+U3751+T3751+S3751+R3751+Q3751+P3751+O3751+N3751+M3751+L3751+K3751+J3751+I3751+H3751</f>
        <v>#REF!</v>
      </c>
    </row>
    <row r="3752" spans="1:70" hidden="1">
      <c r="A3752" s="6" t="s">
        <v>7129</v>
      </c>
      <c r="B3752" s="6" t="s">
        <v>8119</v>
      </c>
      <c r="C3752" s="6" t="s">
        <v>151</v>
      </c>
      <c r="D3752" s="6"/>
      <c r="E3752" s="6" t="s">
        <v>8186</v>
      </c>
      <c r="F3752" s="6" t="s">
        <v>5891</v>
      </c>
      <c r="G3752" s="6"/>
      <c r="H3752" s="1"/>
      <c r="I3752" s="5"/>
      <c r="J3752" s="5"/>
      <c r="K3752" s="1"/>
      <c r="L3752" s="5"/>
      <c r="M3752" s="5"/>
      <c r="N3752" s="26"/>
      <c r="O3752" s="1"/>
      <c r="P3752" s="1"/>
      <c r="Q3752" s="1"/>
      <c r="R3752" s="1"/>
      <c r="S3752" s="1"/>
      <c r="T3752" s="1"/>
      <c r="U3752" s="1"/>
      <c r="V3752" s="5"/>
      <c r="W3752" s="5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37" t="e">
        <f>BQ3752+BP3752+BO3752+BN3752+BM3752+#REF!+#REF!+BG3752+BF3752+#REF!+BC3752+#REF!+#REF!+AY3752+#REF!+#REF!+#REF!+#REF!+AS3752+#REF!+#REF!+#REF!+#REF!+AM3752+AK3752+#REF!+#REF!+#REF!+AF3752+AD3752+AC3752+AB3752+BL3752+AA3752+Z3752+Y3752+X3752+U3752+T3752+S3752+R3752+Q3752+P3752+O3752+N3752+M3752+L3752+K3752+J3752+I3752+H3752</f>
        <v>#REF!</v>
      </c>
    </row>
    <row r="3753" spans="1:70" hidden="1">
      <c r="A3753" s="6" t="s">
        <v>7130</v>
      </c>
      <c r="B3753" s="6" t="s">
        <v>7131</v>
      </c>
      <c r="C3753" s="6" t="s">
        <v>151</v>
      </c>
      <c r="D3753" s="6"/>
      <c r="E3753" s="6" t="s">
        <v>8186</v>
      </c>
      <c r="F3753" s="6" t="s">
        <v>5891</v>
      </c>
      <c r="G3753" s="6"/>
      <c r="H3753" s="1"/>
      <c r="I3753" s="5"/>
      <c r="J3753" s="5"/>
      <c r="K3753" s="1"/>
      <c r="L3753" s="5"/>
      <c r="M3753" s="5"/>
      <c r="N3753" s="26"/>
      <c r="O3753" s="1"/>
      <c r="P3753" s="1"/>
      <c r="Q3753" s="1"/>
      <c r="R3753" s="1"/>
      <c r="S3753" s="1"/>
      <c r="T3753" s="1"/>
      <c r="U3753" s="1"/>
      <c r="V3753" s="5"/>
      <c r="W3753" s="5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37" t="e">
        <f>BQ3753+BP3753+BO3753+BN3753+BM3753+#REF!+#REF!+BG3753+BF3753+#REF!+BC3753+#REF!+#REF!+AY3753+#REF!+#REF!+#REF!+#REF!+AS3753+#REF!+#REF!+#REF!+#REF!+AM3753+AK3753+#REF!+#REF!+#REF!+AF3753+AD3753+AC3753+AB3753+BL3753+AA3753+Z3753+Y3753+X3753+U3753+T3753+S3753+R3753+Q3753+P3753+O3753+N3753+M3753+L3753+K3753+J3753+I3753+H3753</f>
        <v>#REF!</v>
      </c>
    </row>
    <row r="3754" spans="1:70" hidden="1">
      <c r="A3754" s="6" t="s">
        <v>5911</v>
      </c>
      <c r="B3754" s="6" t="s">
        <v>5912</v>
      </c>
      <c r="C3754" s="6" t="s">
        <v>7</v>
      </c>
      <c r="D3754" s="6" t="s">
        <v>18</v>
      </c>
      <c r="E3754" s="6" t="s">
        <v>360</v>
      </c>
      <c r="F3754" s="6" t="s">
        <v>5891</v>
      </c>
      <c r="G3754" s="6"/>
      <c r="H3754" s="1"/>
      <c r="I3754" s="5"/>
      <c r="J3754" s="5"/>
      <c r="K3754" s="1"/>
      <c r="L3754" s="5"/>
      <c r="M3754" s="5"/>
      <c r="N3754" s="26"/>
      <c r="O3754" s="1"/>
      <c r="P3754" s="1"/>
      <c r="Q3754" s="1"/>
      <c r="R3754" s="1"/>
      <c r="S3754" s="1"/>
      <c r="T3754" s="1"/>
      <c r="U3754" s="1"/>
      <c r="V3754" s="5"/>
      <c r="W3754" s="5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37" t="e">
        <f>BQ3754+BP3754+BO3754+BN3754+BM3754+#REF!+#REF!+BG3754+BF3754+#REF!+BC3754+#REF!+#REF!+AY3754+#REF!+#REF!+#REF!+#REF!+AS3754+#REF!+#REF!+#REF!+#REF!+AM3754+AK3754+#REF!+#REF!+#REF!+AF3754+AD3754+AC3754+AB3754+BL3754+AA3754+Z3754+Y3754+X3754+U3754+T3754+S3754+R3754+Q3754+P3754+O3754+N3754+M3754+L3754+K3754+J3754+I3754+H3754</f>
        <v>#REF!</v>
      </c>
    </row>
    <row r="3755" spans="1:70" hidden="1">
      <c r="A3755" s="6" t="s">
        <v>5913</v>
      </c>
      <c r="B3755" s="6" t="s">
        <v>5914</v>
      </c>
      <c r="C3755" s="6" t="s">
        <v>7</v>
      </c>
      <c r="D3755" s="6" t="s">
        <v>18</v>
      </c>
      <c r="E3755" s="6" t="s">
        <v>13</v>
      </c>
      <c r="F3755" s="6" t="s">
        <v>5891</v>
      </c>
      <c r="G3755" s="6"/>
      <c r="H3755" s="1"/>
      <c r="I3755" s="5"/>
      <c r="J3755" s="5"/>
      <c r="K3755" s="1"/>
      <c r="L3755" s="5"/>
      <c r="M3755" s="5"/>
      <c r="N3755" s="26"/>
      <c r="O3755" s="1"/>
      <c r="P3755" s="1"/>
      <c r="Q3755" s="1"/>
      <c r="R3755" s="1"/>
      <c r="S3755" s="1"/>
      <c r="T3755" s="1"/>
      <c r="U3755" s="1"/>
      <c r="V3755" s="5"/>
      <c r="W3755" s="5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37" t="e">
        <f>BQ3755+BP3755+BO3755+BN3755+BM3755+#REF!+#REF!+BG3755+BF3755+#REF!+BC3755+#REF!+#REF!+AY3755+#REF!+#REF!+#REF!+#REF!+AS3755+#REF!+#REF!+#REF!+#REF!+AM3755+AK3755+#REF!+#REF!+#REF!+AF3755+AD3755+AC3755+AB3755+BL3755+AA3755+Z3755+Y3755+X3755+U3755+T3755+S3755+R3755+Q3755+P3755+O3755+N3755+M3755+L3755+K3755+J3755+I3755+H3755</f>
        <v>#REF!</v>
      </c>
    </row>
    <row r="3756" spans="1:70" hidden="1">
      <c r="A3756" s="6" t="s">
        <v>7132</v>
      </c>
      <c r="B3756" s="6" t="s">
        <v>8120</v>
      </c>
      <c r="C3756" s="6" t="s">
        <v>151</v>
      </c>
      <c r="D3756" s="6"/>
      <c r="E3756" s="6" t="s">
        <v>8186</v>
      </c>
      <c r="F3756" s="6" t="s">
        <v>5891</v>
      </c>
      <c r="G3756" s="6"/>
      <c r="H3756" s="1"/>
      <c r="I3756" s="5"/>
      <c r="J3756" s="5"/>
      <c r="K3756" s="1"/>
      <c r="L3756" s="5"/>
      <c r="M3756" s="5"/>
      <c r="N3756" s="26"/>
      <c r="O3756" s="1"/>
      <c r="P3756" s="1"/>
      <c r="Q3756" s="1"/>
      <c r="R3756" s="1"/>
      <c r="S3756" s="1"/>
      <c r="T3756" s="1"/>
      <c r="U3756" s="1"/>
      <c r="V3756" s="5"/>
      <c r="W3756" s="5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37" t="e">
        <f>BQ3756+BP3756+BO3756+BN3756+BM3756+#REF!+#REF!+BG3756+BF3756+#REF!+BC3756+#REF!+#REF!+AY3756+#REF!+#REF!+#REF!+#REF!+AS3756+#REF!+#REF!+#REF!+#REF!+AM3756+AK3756+#REF!+#REF!+#REF!+AF3756+AD3756+AC3756+AB3756+BL3756+AA3756+Z3756+Y3756+X3756+U3756+T3756+S3756+R3756+Q3756+P3756+O3756+N3756+M3756+L3756+K3756+J3756+I3756+H3756</f>
        <v>#REF!</v>
      </c>
    </row>
    <row r="3757" spans="1:70" hidden="1">
      <c r="A3757" s="6" t="s">
        <v>5915</v>
      </c>
      <c r="B3757" s="6" t="s">
        <v>5916</v>
      </c>
      <c r="C3757" s="6" t="s">
        <v>7</v>
      </c>
      <c r="D3757" s="6" t="s">
        <v>18</v>
      </c>
      <c r="E3757" s="6" t="s">
        <v>13</v>
      </c>
      <c r="F3757" s="6" t="s">
        <v>5891</v>
      </c>
      <c r="G3757" s="6"/>
      <c r="H3757" s="1"/>
      <c r="I3757" s="5"/>
      <c r="J3757" s="5"/>
      <c r="K3757" s="1"/>
      <c r="L3757" s="5"/>
      <c r="M3757" s="5"/>
      <c r="N3757" s="26"/>
      <c r="O3757" s="1"/>
      <c r="P3757" s="1"/>
      <c r="Q3757" s="1"/>
      <c r="R3757" s="1"/>
      <c r="S3757" s="1"/>
      <c r="T3757" s="1"/>
      <c r="U3757" s="1"/>
      <c r="V3757" s="5"/>
      <c r="W3757" s="5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37" t="e">
        <f>BQ3757+BP3757+BO3757+BN3757+BM3757+#REF!+#REF!+BG3757+BF3757+#REF!+BC3757+#REF!+#REF!+AY3757+#REF!+#REF!+#REF!+#REF!+AS3757+#REF!+#REF!+#REF!+#REF!+AM3757+AK3757+#REF!+#REF!+#REF!+AF3757+AD3757+AC3757+AB3757+BL3757+AA3757+Z3757+Y3757+X3757+U3757+T3757+S3757+R3757+Q3757+P3757+O3757+N3757+M3757+L3757+K3757+J3757+I3757+H3757</f>
        <v>#REF!</v>
      </c>
    </row>
    <row r="3758" spans="1:70" hidden="1">
      <c r="A3758" s="6" t="s">
        <v>7368</v>
      </c>
      <c r="B3758" s="6" t="s">
        <v>8121</v>
      </c>
      <c r="C3758" s="6" t="s">
        <v>151</v>
      </c>
      <c r="D3758" s="6"/>
      <c r="E3758" s="6" t="s">
        <v>8192</v>
      </c>
      <c r="F3758" s="6" t="s">
        <v>5891</v>
      </c>
      <c r="G3758" s="6"/>
      <c r="H3758" s="1"/>
      <c r="I3758" s="5"/>
      <c r="J3758" s="5"/>
      <c r="K3758" s="1"/>
      <c r="L3758" s="5"/>
      <c r="M3758" s="5"/>
      <c r="N3758" s="26"/>
      <c r="O3758" s="1"/>
      <c r="P3758" s="1"/>
      <c r="Q3758" s="1"/>
      <c r="R3758" s="1"/>
      <c r="S3758" s="1"/>
      <c r="T3758" s="1"/>
      <c r="U3758" s="1"/>
      <c r="V3758" s="5"/>
      <c r="W3758" s="5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37" t="e">
        <f>BQ3758+BP3758+BO3758+BN3758+BM3758+#REF!+#REF!+BG3758+BF3758+#REF!+BC3758+#REF!+#REF!+AY3758+#REF!+#REF!+#REF!+#REF!+AS3758+#REF!+#REF!+#REF!+#REF!+AM3758+AK3758+#REF!+#REF!+#REF!+AF3758+AD3758+AC3758+AB3758+BL3758+AA3758+Z3758+Y3758+X3758+U3758+T3758+S3758+R3758+Q3758+P3758+O3758+N3758+M3758+L3758+K3758+J3758+I3758+H3758</f>
        <v>#REF!</v>
      </c>
    </row>
    <row r="3759" spans="1:70" hidden="1">
      <c r="A3759" s="6" t="s">
        <v>5917</v>
      </c>
      <c r="B3759" s="6" t="s">
        <v>5918</v>
      </c>
      <c r="C3759" s="6" t="s">
        <v>7</v>
      </c>
      <c r="D3759" s="6" t="s">
        <v>67</v>
      </c>
      <c r="E3759" s="6" t="s">
        <v>67</v>
      </c>
      <c r="F3759" s="6" t="s">
        <v>5891</v>
      </c>
      <c r="G3759" s="6"/>
      <c r="H3759" s="1"/>
      <c r="I3759" s="5"/>
      <c r="J3759" s="5"/>
      <c r="K3759" s="1"/>
      <c r="L3759" s="5"/>
      <c r="M3759" s="5"/>
      <c r="N3759" s="26"/>
      <c r="O3759" s="1"/>
      <c r="P3759" s="1"/>
      <c r="Q3759" s="1"/>
      <c r="R3759" s="1"/>
      <c r="S3759" s="1"/>
      <c r="T3759" s="1"/>
      <c r="U3759" s="1"/>
      <c r="V3759" s="5"/>
      <c r="W3759" s="5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37" t="e">
        <f>BQ3759+BP3759+BO3759+BN3759+BM3759+#REF!+#REF!+BG3759+BF3759+#REF!+BC3759+#REF!+#REF!+AY3759+#REF!+#REF!+#REF!+#REF!+AS3759+#REF!+#REF!+#REF!+#REF!+AM3759+AK3759+#REF!+#REF!+#REF!+AF3759+AD3759+AC3759+AB3759+BL3759+AA3759+Z3759+Y3759+X3759+U3759+T3759+S3759+R3759+Q3759+P3759+O3759+N3759+M3759+L3759+K3759+J3759+I3759+H3759</f>
        <v>#REF!</v>
      </c>
    </row>
    <row r="3760" spans="1:70" hidden="1">
      <c r="A3760" s="6" t="s">
        <v>5919</v>
      </c>
      <c r="B3760" s="6" t="s">
        <v>7500</v>
      </c>
      <c r="C3760" s="6" t="s">
        <v>7</v>
      </c>
      <c r="D3760" s="6" t="s">
        <v>67</v>
      </c>
      <c r="E3760" s="6" t="s">
        <v>67</v>
      </c>
      <c r="F3760" s="6" t="s">
        <v>5891</v>
      </c>
      <c r="G3760" s="6"/>
      <c r="H3760" s="1"/>
      <c r="I3760" s="5"/>
      <c r="J3760" s="5"/>
      <c r="K3760" s="1"/>
      <c r="L3760" s="5"/>
      <c r="M3760" s="5"/>
      <c r="N3760" s="26"/>
      <c r="O3760" s="1"/>
      <c r="P3760" s="1"/>
      <c r="Q3760" s="1"/>
      <c r="R3760" s="1"/>
      <c r="S3760" s="1"/>
      <c r="T3760" s="1"/>
      <c r="U3760" s="1"/>
      <c r="V3760" s="5"/>
      <c r="W3760" s="5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37" t="e">
        <f>BQ3760+BP3760+BO3760+BN3760+BM3760+#REF!+#REF!+BG3760+BF3760+#REF!+BC3760+#REF!+#REF!+AY3760+#REF!+#REF!+#REF!+#REF!+AS3760+#REF!+#REF!+#REF!+#REF!+AM3760+AK3760+#REF!+#REF!+#REF!+AF3760+AD3760+AC3760+AB3760+BL3760+AA3760+Z3760+Y3760+X3760+U3760+T3760+S3760+R3760+Q3760+P3760+O3760+N3760+M3760+L3760+K3760+J3760+I3760+H3760</f>
        <v>#REF!</v>
      </c>
    </row>
    <row r="3761" spans="1:70" hidden="1">
      <c r="A3761" s="6" t="s">
        <v>6268</v>
      </c>
      <c r="B3761" s="6" t="s">
        <v>6269</v>
      </c>
      <c r="C3761" s="6" t="s">
        <v>151</v>
      </c>
      <c r="D3761" s="6"/>
      <c r="E3761" s="6" t="s">
        <v>152</v>
      </c>
      <c r="F3761" s="6" t="s">
        <v>5891</v>
      </c>
      <c r="G3761" s="6"/>
      <c r="H3761" s="1"/>
      <c r="I3761" s="5"/>
      <c r="J3761" s="5"/>
      <c r="K3761" s="1"/>
      <c r="L3761" s="5"/>
      <c r="M3761" s="5"/>
      <c r="N3761" s="26"/>
      <c r="O3761" s="1"/>
      <c r="P3761" s="1"/>
      <c r="Q3761" s="1"/>
      <c r="R3761" s="1"/>
      <c r="S3761" s="1"/>
      <c r="T3761" s="1"/>
      <c r="U3761" s="1"/>
      <c r="V3761" s="5"/>
      <c r="W3761" s="5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37" t="e">
        <f>BQ3761+BP3761+BO3761+BN3761+BM3761+#REF!+#REF!+BG3761+BF3761+#REF!+BC3761+#REF!+#REF!+AY3761+#REF!+#REF!+#REF!+#REF!+AS3761+#REF!+#REF!+#REF!+#REF!+AM3761+AK3761+#REF!+#REF!+#REF!+AF3761+AD3761+AC3761+AB3761+BL3761+AA3761+Z3761+Y3761+X3761+U3761+T3761+S3761+R3761+Q3761+P3761+O3761+N3761+M3761+L3761+K3761+J3761+I3761+H3761</f>
        <v>#REF!</v>
      </c>
    </row>
    <row r="3762" spans="1:70" hidden="1">
      <c r="A3762" s="6" t="s">
        <v>5920</v>
      </c>
      <c r="B3762" s="6" t="s">
        <v>5921</v>
      </c>
      <c r="C3762" s="6" t="s">
        <v>7</v>
      </c>
      <c r="D3762" s="6" t="s">
        <v>67</v>
      </c>
      <c r="E3762" s="6" t="s">
        <v>67</v>
      </c>
      <c r="F3762" s="6" t="s">
        <v>5891</v>
      </c>
      <c r="G3762" s="6"/>
      <c r="H3762" s="1"/>
      <c r="I3762" s="5"/>
      <c r="J3762" s="5"/>
      <c r="K3762" s="1"/>
      <c r="L3762" s="5"/>
      <c r="M3762" s="5"/>
      <c r="N3762" s="26"/>
      <c r="O3762" s="1"/>
      <c r="P3762" s="1"/>
      <c r="Q3762" s="1"/>
      <c r="R3762" s="1"/>
      <c r="S3762" s="1"/>
      <c r="T3762" s="1"/>
      <c r="U3762" s="1"/>
      <c r="V3762" s="5"/>
      <c r="W3762" s="5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37" t="e">
        <f>BQ3762+BP3762+BO3762+BN3762+BM3762+#REF!+#REF!+BG3762+BF3762+#REF!+BC3762+#REF!+#REF!+AY3762+#REF!+#REF!+#REF!+#REF!+AS3762+#REF!+#REF!+#REF!+#REF!+AM3762+AK3762+#REF!+#REF!+#REF!+AF3762+AD3762+AC3762+AB3762+BL3762+AA3762+Z3762+Y3762+X3762+U3762+T3762+S3762+R3762+Q3762+P3762+O3762+N3762+M3762+L3762+K3762+J3762+I3762+H3762</f>
        <v>#REF!</v>
      </c>
    </row>
    <row r="3763" spans="1:70" hidden="1">
      <c r="A3763" s="6" t="s">
        <v>5922</v>
      </c>
      <c r="B3763" s="6" t="s">
        <v>5923</v>
      </c>
      <c r="C3763" s="6" t="s">
        <v>7</v>
      </c>
      <c r="D3763" s="6" t="s">
        <v>67</v>
      </c>
      <c r="E3763" s="6" t="s">
        <v>67</v>
      </c>
      <c r="F3763" s="6" t="s">
        <v>5891</v>
      </c>
      <c r="G3763" s="6"/>
      <c r="H3763" s="1"/>
      <c r="I3763" s="5"/>
      <c r="J3763" s="5"/>
      <c r="K3763" s="1"/>
      <c r="L3763" s="5"/>
      <c r="M3763" s="5"/>
      <c r="N3763" s="26"/>
      <c r="O3763" s="1"/>
      <c r="P3763" s="1"/>
      <c r="Q3763" s="1"/>
      <c r="R3763" s="1"/>
      <c r="S3763" s="1"/>
      <c r="T3763" s="1"/>
      <c r="U3763" s="1"/>
      <c r="V3763" s="5"/>
      <c r="W3763" s="5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37" t="e">
        <f>BQ3763+BP3763+BO3763+BN3763+BM3763+#REF!+#REF!+BG3763+BF3763+#REF!+BC3763+#REF!+#REF!+AY3763+#REF!+#REF!+#REF!+#REF!+AS3763+#REF!+#REF!+#REF!+#REF!+AM3763+AK3763+#REF!+#REF!+#REF!+AF3763+AD3763+AC3763+AB3763+BL3763+AA3763+Z3763+Y3763+X3763+U3763+T3763+S3763+R3763+Q3763+P3763+O3763+N3763+M3763+L3763+K3763+J3763+I3763+H3763</f>
        <v>#REF!</v>
      </c>
    </row>
    <row r="3764" spans="1:70" hidden="1">
      <c r="A3764" s="6" t="s">
        <v>5924</v>
      </c>
      <c r="B3764" s="6" t="s">
        <v>5925</v>
      </c>
      <c r="C3764" s="6" t="s">
        <v>7</v>
      </c>
      <c r="D3764" s="6" t="s">
        <v>67</v>
      </c>
      <c r="E3764" s="6" t="s">
        <v>67</v>
      </c>
      <c r="F3764" s="6" t="s">
        <v>5891</v>
      </c>
      <c r="G3764" s="6"/>
      <c r="H3764" s="1"/>
      <c r="I3764" s="5"/>
      <c r="J3764" s="5"/>
      <c r="K3764" s="1"/>
      <c r="L3764" s="5"/>
      <c r="M3764" s="5"/>
      <c r="N3764" s="26"/>
      <c r="O3764" s="1"/>
      <c r="P3764" s="1"/>
      <c r="Q3764" s="1"/>
      <c r="R3764" s="1"/>
      <c r="S3764" s="1"/>
      <c r="T3764" s="1"/>
      <c r="U3764" s="1"/>
      <c r="V3764" s="5"/>
      <c r="W3764" s="5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37" t="e">
        <f>BQ3764+BP3764+BO3764+BN3764+BM3764+#REF!+#REF!+BG3764+BF3764+#REF!+BC3764+#REF!+#REF!+AY3764+#REF!+#REF!+#REF!+#REF!+AS3764+#REF!+#REF!+#REF!+#REF!+AM3764+AK3764+#REF!+#REF!+#REF!+AF3764+AD3764+AC3764+AB3764+BL3764+AA3764+Z3764+Y3764+X3764+U3764+T3764+S3764+R3764+Q3764+P3764+O3764+N3764+M3764+L3764+K3764+J3764+I3764+H3764</f>
        <v>#REF!</v>
      </c>
    </row>
    <row r="3765" spans="1:70" hidden="1">
      <c r="A3765" s="6" t="s">
        <v>5926</v>
      </c>
      <c r="B3765" s="6" t="s">
        <v>5927</v>
      </c>
      <c r="C3765" s="6" t="s">
        <v>7</v>
      </c>
      <c r="D3765" s="6" t="s">
        <v>8180</v>
      </c>
      <c r="E3765" s="6" t="s">
        <v>13</v>
      </c>
      <c r="F3765" s="6" t="s">
        <v>5891</v>
      </c>
      <c r="G3765" s="6"/>
      <c r="H3765" s="1"/>
      <c r="I3765" s="5"/>
      <c r="J3765" s="5"/>
      <c r="K3765" s="1"/>
      <c r="L3765" s="5"/>
      <c r="M3765" s="5"/>
      <c r="N3765" s="26"/>
      <c r="O3765" s="1"/>
      <c r="P3765" s="1"/>
      <c r="Q3765" s="1"/>
      <c r="R3765" s="1"/>
      <c r="S3765" s="1"/>
      <c r="T3765" s="1"/>
      <c r="U3765" s="1"/>
      <c r="V3765" s="5"/>
      <c r="W3765" s="5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37" t="e">
        <f>BQ3765+BP3765+BO3765+BN3765+BM3765+#REF!+#REF!+BG3765+BF3765+#REF!+BC3765+#REF!+#REF!+AY3765+#REF!+#REF!+#REF!+#REF!+AS3765+#REF!+#REF!+#REF!+#REF!+AM3765+AK3765+#REF!+#REF!+#REF!+AF3765+AD3765+AC3765+AB3765+BL3765+AA3765+Z3765+Y3765+X3765+U3765+T3765+S3765+R3765+Q3765+P3765+O3765+N3765+M3765+L3765+K3765+J3765+I3765+H3765</f>
        <v>#REF!</v>
      </c>
    </row>
    <row r="3766" spans="1:70" hidden="1">
      <c r="A3766" s="6" t="s">
        <v>5928</v>
      </c>
      <c r="B3766" s="6" t="s">
        <v>5929</v>
      </c>
      <c r="C3766" s="6" t="s">
        <v>7</v>
      </c>
      <c r="D3766" s="6" t="s">
        <v>18</v>
      </c>
      <c r="E3766" s="6" t="s">
        <v>31</v>
      </c>
      <c r="F3766" s="6" t="s">
        <v>5891</v>
      </c>
      <c r="G3766" s="6"/>
      <c r="H3766" s="1"/>
      <c r="I3766" s="5"/>
      <c r="J3766" s="5"/>
      <c r="K3766" s="1"/>
      <c r="L3766" s="5"/>
      <c r="M3766" s="5"/>
      <c r="N3766" s="26"/>
      <c r="O3766" s="1"/>
      <c r="P3766" s="1"/>
      <c r="Q3766" s="1"/>
      <c r="R3766" s="1"/>
      <c r="S3766" s="1"/>
      <c r="T3766" s="1"/>
      <c r="U3766" s="1"/>
      <c r="V3766" s="5"/>
      <c r="W3766" s="5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37" t="e">
        <f>BQ3766+BP3766+BO3766+BN3766+BM3766+#REF!+#REF!+BG3766+BF3766+#REF!+BC3766+#REF!+#REF!+AY3766+#REF!+#REF!+#REF!+#REF!+AS3766+#REF!+#REF!+#REF!+#REF!+AM3766+AK3766+#REF!+#REF!+#REF!+AF3766+AD3766+AC3766+AB3766+BL3766+AA3766+Z3766+Y3766+X3766+U3766+T3766+S3766+R3766+Q3766+P3766+O3766+N3766+M3766+L3766+K3766+J3766+I3766+H3766</f>
        <v>#REF!</v>
      </c>
    </row>
    <row r="3767" spans="1:70" hidden="1">
      <c r="A3767" s="7" t="s">
        <v>5930</v>
      </c>
      <c r="B3767" s="7" t="s">
        <v>5931</v>
      </c>
      <c r="C3767" s="7" t="s">
        <v>7</v>
      </c>
      <c r="D3767" s="7" t="s">
        <v>8180</v>
      </c>
      <c r="E3767" s="7" t="s">
        <v>21</v>
      </c>
      <c r="F3767" s="7" t="s">
        <v>5891</v>
      </c>
      <c r="G3767" s="25"/>
      <c r="H3767" s="1"/>
      <c r="I3767" s="5"/>
      <c r="J3767" s="5"/>
      <c r="K3767" s="1"/>
      <c r="L3767" s="5"/>
      <c r="M3767" s="5"/>
      <c r="N3767" s="26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37">
        <f>BQ3767+BP3767+BO3767+BN3767+BM3767+BG3767+BF3767+BC3767+AY3767+AS3767+AM3767+AL3767+AK3767+AF3767+AE3767+AD3767+AC3767+AB3767+++BK3767+BL3767+AA3767+Z3767+Y3767+X3767+V3767+U3767+T3767+S3767+R3767+Q3767+P3767+O3767+N3767+M3767+L3767+K3767+J3767+I3767+H3767+G3767</f>
        <v>0</v>
      </c>
    </row>
    <row r="3768" spans="1:70" hidden="1">
      <c r="A3768" s="6" t="s">
        <v>6270</v>
      </c>
      <c r="B3768" s="6" t="s">
        <v>6271</v>
      </c>
      <c r="C3768" s="6" t="s">
        <v>151</v>
      </c>
      <c r="D3768" s="6"/>
      <c r="E3768" s="6" t="s">
        <v>152</v>
      </c>
      <c r="F3768" s="6" t="s">
        <v>5891</v>
      </c>
      <c r="G3768" s="6"/>
      <c r="H3768" s="1"/>
      <c r="I3768" s="5"/>
      <c r="J3768" s="5"/>
      <c r="K3768" s="1"/>
      <c r="L3768" s="5"/>
      <c r="M3768" s="5"/>
      <c r="N3768" s="26"/>
      <c r="O3768" s="1"/>
      <c r="P3768" s="1"/>
      <c r="Q3768" s="1"/>
      <c r="R3768" s="1"/>
      <c r="S3768" s="1"/>
      <c r="T3768" s="1"/>
      <c r="U3768" s="1"/>
      <c r="V3768" s="5"/>
      <c r="W3768" s="5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37" t="e">
        <f>BQ3768+BP3768+BO3768+BN3768+BM3768+#REF!+#REF!+BG3768+BF3768+#REF!+BC3768+#REF!+#REF!+AY3768+#REF!+#REF!+#REF!+#REF!+AS3768+#REF!+#REF!+#REF!+#REF!+AM3768+AK3768+#REF!+#REF!+#REF!+AF3768+AD3768+AC3768+AB3768+BL3768+AA3768+Z3768+Y3768+X3768+U3768+T3768+S3768+R3768+Q3768+P3768+O3768+N3768+M3768+L3768+K3768+J3768+I3768+H3768</f>
        <v>#REF!</v>
      </c>
    </row>
    <row r="3769" spans="1:70" hidden="1">
      <c r="A3769" s="6" t="s">
        <v>5932</v>
      </c>
      <c r="B3769" s="6" t="s">
        <v>7481</v>
      </c>
      <c r="C3769" s="6" t="s">
        <v>7</v>
      </c>
      <c r="D3769" s="6" t="s">
        <v>18</v>
      </c>
      <c r="E3769" s="6" t="s">
        <v>31</v>
      </c>
      <c r="F3769" s="6" t="s">
        <v>5891</v>
      </c>
      <c r="G3769" s="6"/>
      <c r="H3769" s="1"/>
      <c r="I3769" s="5"/>
      <c r="J3769" s="5"/>
      <c r="K3769" s="1"/>
      <c r="L3769" s="5"/>
      <c r="M3769" s="5"/>
      <c r="N3769" s="26"/>
      <c r="O3769" s="1"/>
      <c r="P3769" s="1"/>
      <c r="Q3769" s="1"/>
      <c r="R3769" s="1"/>
      <c r="S3769" s="1"/>
      <c r="T3769" s="1"/>
      <c r="U3769" s="1"/>
      <c r="V3769" s="5"/>
      <c r="W3769" s="5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37" t="e">
        <f>BQ3769+BP3769+BO3769+BN3769+BM3769+#REF!+#REF!+BG3769+BF3769+#REF!+BC3769+#REF!+#REF!+AY3769+#REF!+#REF!+#REF!+#REF!+AS3769+#REF!+#REF!+#REF!+#REF!+AM3769+AK3769+#REF!+#REF!+#REF!+AF3769+AD3769+AC3769+AB3769+BL3769+AA3769+Z3769+Y3769+X3769+U3769+T3769+S3769+R3769+Q3769+P3769+O3769+N3769+M3769+L3769+K3769+J3769+I3769+H3769</f>
        <v>#REF!</v>
      </c>
    </row>
    <row r="3770" spans="1:70" hidden="1">
      <c r="A3770" s="6" t="s">
        <v>7369</v>
      </c>
      <c r="B3770" s="6" t="s">
        <v>8122</v>
      </c>
      <c r="C3770" s="6" t="s">
        <v>151</v>
      </c>
      <c r="D3770" s="6"/>
      <c r="E3770" s="6" t="s">
        <v>8187</v>
      </c>
      <c r="F3770" s="6" t="s">
        <v>5891</v>
      </c>
      <c r="G3770" s="6"/>
      <c r="H3770" s="1"/>
      <c r="I3770" s="5"/>
      <c r="J3770" s="5"/>
      <c r="K3770" s="1"/>
      <c r="L3770" s="5"/>
      <c r="M3770" s="5"/>
      <c r="N3770" s="26"/>
      <c r="O3770" s="1"/>
      <c r="P3770" s="1"/>
      <c r="Q3770" s="1"/>
      <c r="R3770" s="1"/>
      <c r="S3770" s="1"/>
      <c r="T3770" s="1"/>
      <c r="U3770" s="1"/>
      <c r="V3770" s="5"/>
      <c r="W3770" s="5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37" t="e">
        <f>BQ3770+BP3770+BO3770+BN3770+BM3770+#REF!+#REF!+BG3770+BF3770+#REF!+BC3770+#REF!+#REF!+AY3770+#REF!+#REF!+#REF!+#REF!+AS3770+#REF!+#REF!+#REF!+#REF!+AM3770+AK3770+#REF!+#REF!+#REF!+AF3770+AD3770+AC3770+AB3770+BL3770+AA3770+Z3770+Y3770+X3770+U3770+T3770+S3770+R3770+Q3770+P3770+O3770+N3770+M3770+L3770+K3770+J3770+I3770+H3770</f>
        <v>#REF!</v>
      </c>
    </row>
    <row r="3771" spans="1:70" hidden="1">
      <c r="A3771" s="6" t="s">
        <v>7253</v>
      </c>
      <c r="B3771" s="6" t="s">
        <v>7482</v>
      </c>
      <c r="C3771" s="6" t="s">
        <v>7</v>
      </c>
      <c r="D3771" s="6" t="s">
        <v>18</v>
      </c>
      <c r="E3771" s="6" t="s">
        <v>31</v>
      </c>
      <c r="F3771" s="6" t="s">
        <v>5891</v>
      </c>
      <c r="G3771" s="6"/>
      <c r="H3771" s="1"/>
      <c r="I3771" s="5"/>
      <c r="J3771" s="5"/>
      <c r="K3771" s="1"/>
      <c r="L3771" s="5"/>
      <c r="M3771" s="5"/>
      <c r="N3771" s="26"/>
      <c r="O3771" s="1"/>
      <c r="P3771" s="1"/>
      <c r="Q3771" s="1"/>
      <c r="R3771" s="1"/>
      <c r="S3771" s="1"/>
      <c r="T3771" s="1"/>
      <c r="U3771" s="1"/>
      <c r="V3771" s="5"/>
      <c r="W3771" s="5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37" t="e">
        <f>BQ3771+BP3771+BO3771+BN3771+BM3771+#REF!+#REF!+BG3771+BF3771+#REF!+BC3771+#REF!+#REF!+AY3771+#REF!+#REF!+#REF!+#REF!+AS3771+#REF!+#REF!+#REF!+#REF!+AM3771+AK3771+#REF!+#REF!+#REF!+AF3771+AD3771+AC3771+AB3771+BL3771+AA3771+Z3771+Y3771+X3771+U3771+T3771+S3771+R3771+Q3771+P3771+O3771+N3771+M3771+L3771+K3771+J3771+I3771+H3771</f>
        <v>#REF!</v>
      </c>
    </row>
    <row r="3772" spans="1:70" hidden="1">
      <c r="A3772" s="7" t="s">
        <v>5933</v>
      </c>
      <c r="B3772" s="7" t="s">
        <v>5934</v>
      </c>
      <c r="C3772" s="7" t="s">
        <v>7</v>
      </c>
      <c r="D3772" s="7" t="s">
        <v>8180</v>
      </c>
      <c r="E3772" s="7" t="s">
        <v>21</v>
      </c>
      <c r="F3772" s="7" t="s">
        <v>5891</v>
      </c>
      <c r="G3772" s="25"/>
      <c r="H3772" s="1"/>
      <c r="I3772" s="5"/>
      <c r="J3772" s="5"/>
      <c r="K3772" s="1"/>
      <c r="L3772" s="5"/>
      <c r="M3772" s="5"/>
      <c r="N3772" s="26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37">
        <f>BQ3772+BP3772+BO3772+BN3772+BM3772+BG3772+BF3772+BC3772+AY3772+AS3772+AM3772+AL3772+AK3772+AF3772+AE3772+AD3772+AC3772+AB3772+++BK3772+BL3772+AA3772+Z3772+Y3772+X3772+V3772+U3772+T3772+S3772+R3772+Q3772+P3772+O3772+N3772+M3772+L3772+K3772+J3772+I3772+H3772+G3772</f>
        <v>0</v>
      </c>
    </row>
    <row r="3773" spans="1:70" hidden="1">
      <c r="A3773" s="6" t="s">
        <v>6272</v>
      </c>
      <c r="B3773" s="6" t="s">
        <v>8123</v>
      </c>
      <c r="C3773" s="6" t="s">
        <v>151</v>
      </c>
      <c r="D3773" s="6"/>
      <c r="E3773" s="6" t="s">
        <v>8185</v>
      </c>
      <c r="F3773" s="6" t="s">
        <v>5891</v>
      </c>
      <c r="G3773" s="6"/>
      <c r="H3773" s="1"/>
      <c r="I3773" s="5"/>
      <c r="J3773" s="5"/>
      <c r="K3773" s="1"/>
      <c r="L3773" s="5"/>
      <c r="M3773" s="5"/>
      <c r="N3773" s="26"/>
      <c r="O3773" s="1"/>
      <c r="P3773" s="1"/>
      <c r="Q3773" s="1"/>
      <c r="R3773" s="1"/>
      <c r="S3773" s="1"/>
      <c r="T3773" s="1"/>
      <c r="U3773" s="1"/>
      <c r="V3773" s="5"/>
      <c r="W3773" s="5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37" t="e">
        <f>BQ3773+BP3773+BO3773+BN3773+BM3773+#REF!+#REF!+BG3773+BF3773+#REF!+BC3773+#REF!+#REF!+AY3773+#REF!+#REF!+#REF!+#REF!+AS3773+#REF!+#REF!+#REF!+#REF!+AM3773+AK3773+#REF!+#REF!+#REF!+AF3773+AD3773+AC3773+AB3773+BL3773+AA3773+Z3773+Y3773+X3773+U3773+T3773+S3773+R3773+Q3773+P3773+O3773+N3773+M3773+L3773+K3773+J3773+I3773+H3773</f>
        <v>#REF!</v>
      </c>
    </row>
    <row r="3774" spans="1:70" hidden="1">
      <c r="A3774" s="6" t="s">
        <v>5935</v>
      </c>
      <c r="B3774" s="6" t="s">
        <v>5936</v>
      </c>
      <c r="C3774" s="6" t="s">
        <v>7</v>
      </c>
      <c r="D3774" s="6" t="s">
        <v>18</v>
      </c>
      <c r="E3774" s="6" t="s">
        <v>31</v>
      </c>
      <c r="F3774" s="6" t="s">
        <v>5891</v>
      </c>
      <c r="G3774" s="6"/>
      <c r="H3774" s="1"/>
      <c r="I3774" s="5"/>
      <c r="J3774" s="5"/>
      <c r="K3774" s="1"/>
      <c r="L3774" s="5"/>
      <c r="M3774" s="5"/>
      <c r="N3774" s="26"/>
      <c r="O3774" s="1"/>
      <c r="P3774" s="1"/>
      <c r="Q3774" s="1"/>
      <c r="R3774" s="1"/>
      <c r="S3774" s="1"/>
      <c r="T3774" s="1"/>
      <c r="U3774" s="1"/>
      <c r="V3774" s="5"/>
      <c r="W3774" s="5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37" t="e">
        <f>BQ3774+BP3774+BO3774+BN3774+BM3774+#REF!+#REF!+BG3774+BF3774+#REF!+BC3774+#REF!+#REF!+AY3774+#REF!+#REF!+#REF!+#REF!+AS3774+#REF!+#REF!+#REF!+#REF!+AM3774+AK3774+#REF!+#REF!+#REF!+AF3774+AD3774+AC3774+AB3774+BL3774+AA3774+Z3774+Y3774+X3774+U3774+T3774+S3774+R3774+Q3774+P3774+O3774+N3774+M3774+L3774+K3774+J3774+I3774+H3774</f>
        <v>#REF!</v>
      </c>
    </row>
    <row r="3775" spans="1:70" hidden="1">
      <c r="A3775" s="6" t="s">
        <v>5937</v>
      </c>
      <c r="B3775" s="6" t="s">
        <v>5938</v>
      </c>
      <c r="C3775" s="6" t="s">
        <v>7</v>
      </c>
      <c r="D3775" s="6" t="s">
        <v>18</v>
      </c>
      <c r="E3775" s="6" t="s">
        <v>31</v>
      </c>
      <c r="F3775" s="6" t="s">
        <v>5891</v>
      </c>
      <c r="G3775" s="6"/>
      <c r="H3775" s="1"/>
      <c r="I3775" s="5"/>
      <c r="J3775" s="5"/>
      <c r="K3775" s="1"/>
      <c r="L3775" s="5"/>
      <c r="M3775" s="5"/>
      <c r="N3775" s="26"/>
      <c r="O3775" s="1"/>
      <c r="P3775" s="1"/>
      <c r="Q3775" s="1"/>
      <c r="R3775" s="1"/>
      <c r="S3775" s="1"/>
      <c r="T3775" s="1"/>
      <c r="U3775" s="1"/>
      <c r="V3775" s="5"/>
      <c r="W3775" s="5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37" t="e">
        <f>BQ3775+BP3775+BO3775+BN3775+BM3775+#REF!+#REF!+BG3775+BF3775+#REF!+BC3775+#REF!+#REF!+AY3775+#REF!+#REF!+#REF!+#REF!+AS3775+#REF!+#REF!+#REF!+#REF!+AM3775+AK3775+#REF!+#REF!+#REF!+AF3775+AD3775+AC3775+AB3775+BL3775+AA3775+Z3775+Y3775+X3775+U3775+T3775+S3775+R3775+Q3775+P3775+O3775+N3775+M3775+L3775+K3775+J3775+I3775+H3775</f>
        <v>#REF!</v>
      </c>
    </row>
    <row r="3776" spans="1:70" hidden="1">
      <c r="A3776" s="6" t="s">
        <v>5939</v>
      </c>
      <c r="B3776" s="6" t="s">
        <v>5940</v>
      </c>
      <c r="C3776" s="6" t="s">
        <v>7</v>
      </c>
      <c r="D3776" s="6" t="s">
        <v>18</v>
      </c>
      <c r="E3776" s="6" t="s">
        <v>31</v>
      </c>
      <c r="F3776" s="6" t="s">
        <v>5891</v>
      </c>
      <c r="G3776" s="6"/>
      <c r="H3776" s="1"/>
      <c r="I3776" s="5"/>
      <c r="J3776" s="5"/>
      <c r="K3776" s="1"/>
      <c r="L3776" s="5"/>
      <c r="M3776" s="5"/>
      <c r="N3776" s="26"/>
      <c r="O3776" s="1"/>
      <c r="P3776" s="1"/>
      <c r="Q3776" s="1"/>
      <c r="R3776" s="1"/>
      <c r="S3776" s="1"/>
      <c r="T3776" s="1"/>
      <c r="U3776" s="1"/>
      <c r="V3776" s="5"/>
      <c r="W3776" s="5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37" t="e">
        <f>BQ3776+BP3776+BO3776+BN3776+BM3776+#REF!+#REF!+BG3776+BF3776+#REF!+BC3776+#REF!+#REF!+AY3776+#REF!+#REF!+#REF!+#REF!+AS3776+#REF!+#REF!+#REF!+#REF!+AM3776+AK3776+#REF!+#REF!+#REF!+AF3776+AD3776+AC3776+AB3776+BL3776+AA3776+Z3776+Y3776+X3776+U3776+T3776+S3776+R3776+Q3776+P3776+O3776+N3776+M3776+L3776+K3776+J3776+I3776+H3776</f>
        <v>#REF!</v>
      </c>
    </row>
    <row r="3777" spans="1:70" hidden="1">
      <c r="A3777" s="6" t="s">
        <v>5941</v>
      </c>
      <c r="B3777" s="6" t="s">
        <v>7501</v>
      </c>
      <c r="C3777" s="6" t="s">
        <v>7</v>
      </c>
      <c r="D3777" s="6" t="s">
        <v>67</v>
      </c>
      <c r="E3777" s="6" t="s">
        <v>8204</v>
      </c>
      <c r="F3777" s="6" t="s">
        <v>5891</v>
      </c>
      <c r="G3777" s="6"/>
      <c r="H3777" s="1"/>
      <c r="I3777" s="5"/>
      <c r="J3777" s="5"/>
      <c r="K3777" s="1"/>
      <c r="L3777" s="5"/>
      <c r="M3777" s="5"/>
      <c r="N3777" s="26"/>
      <c r="O3777" s="1"/>
      <c r="P3777" s="1"/>
      <c r="Q3777" s="1"/>
      <c r="R3777" s="1"/>
      <c r="S3777" s="1"/>
      <c r="T3777" s="1"/>
      <c r="U3777" s="1"/>
      <c r="V3777" s="5"/>
      <c r="W3777" s="5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37" t="e">
        <f>BQ3777+BP3777+BO3777+BN3777+BM3777+#REF!+#REF!+BG3777+BF3777+#REF!+BC3777+#REF!+#REF!+AY3777+#REF!+#REF!+#REF!+#REF!+AS3777+#REF!+#REF!+#REF!+#REF!+AM3777+AK3777+#REF!+#REF!+#REF!+AF3777+AD3777+AC3777+AB3777+BL3777+AA3777+Z3777+Y3777+X3777+U3777+T3777+S3777+R3777+Q3777+P3777+O3777+N3777+M3777+L3777+K3777+J3777+I3777+H3777</f>
        <v>#REF!</v>
      </c>
    </row>
    <row r="3778" spans="1:70" hidden="1">
      <c r="A3778" s="6" t="s">
        <v>5942</v>
      </c>
      <c r="B3778" s="6" t="s">
        <v>5943</v>
      </c>
      <c r="C3778" s="6" t="s">
        <v>7</v>
      </c>
      <c r="D3778" s="6" t="s">
        <v>18</v>
      </c>
      <c r="E3778" s="6" t="s">
        <v>31</v>
      </c>
      <c r="F3778" s="6" t="s">
        <v>5891</v>
      </c>
      <c r="G3778" s="6"/>
      <c r="H3778" s="1"/>
      <c r="I3778" s="5"/>
      <c r="J3778" s="5"/>
      <c r="K3778" s="1"/>
      <c r="L3778" s="5"/>
      <c r="M3778" s="5"/>
      <c r="N3778" s="26"/>
      <c r="O3778" s="1"/>
      <c r="P3778" s="1"/>
      <c r="Q3778" s="1"/>
      <c r="R3778" s="1"/>
      <c r="S3778" s="1"/>
      <c r="T3778" s="1"/>
      <c r="U3778" s="1"/>
      <c r="V3778" s="5"/>
      <c r="W3778" s="5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37" t="e">
        <f>BQ3778+BP3778+BO3778+BN3778+BM3778+#REF!+#REF!+BG3778+BF3778+#REF!+BC3778+#REF!+#REF!+AY3778+#REF!+#REF!+#REF!+#REF!+AS3778+#REF!+#REF!+#REF!+#REF!+AM3778+AK3778+#REF!+#REF!+#REF!+AF3778+AD3778+AC3778+AB3778+BL3778+AA3778+Z3778+Y3778+X3778+U3778+T3778+S3778+R3778+Q3778+P3778+O3778+N3778+M3778+L3778+K3778+J3778+I3778+H3778</f>
        <v>#REF!</v>
      </c>
    </row>
    <row r="3779" spans="1:70" hidden="1">
      <c r="A3779" s="6" t="s">
        <v>6273</v>
      </c>
      <c r="B3779" s="6" t="s">
        <v>6274</v>
      </c>
      <c r="C3779" s="6" t="s">
        <v>151</v>
      </c>
      <c r="D3779" s="6"/>
      <c r="E3779" s="6" t="s">
        <v>152</v>
      </c>
      <c r="F3779" s="6" t="s">
        <v>5891</v>
      </c>
      <c r="G3779" s="6"/>
      <c r="H3779" s="1"/>
      <c r="I3779" s="5"/>
      <c r="J3779" s="5"/>
      <c r="K3779" s="1"/>
      <c r="L3779" s="5"/>
      <c r="M3779" s="1"/>
      <c r="N3779" s="26"/>
      <c r="O3779" s="1"/>
      <c r="P3779" s="1"/>
      <c r="Q3779" s="1"/>
      <c r="R3779" s="1"/>
      <c r="S3779" s="1"/>
      <c r="T3779" s="1"/>
      <c r="U3779" s="1"/>
      <c r="V3779" s="5"/>
      <c r="W3779" s="5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37" t="e">
        <f>BQ3779+BP3779+BO3779+BN3779+BM3779+#REF!+#REF!+BG3779+BF3779+#REF!+BC3779+#REF!+#REF!+AY3779+#REF!+#REF!+#REF!+#REF!+AS3779+#REF!+#REF!+#REF!+#REF!+AM3779+AK3779+#REF!+#REF!+#REF!+AF3779+AD3779+AC3779+AB3779+BL3779+AA3779+Z3779+Y3779+X3779+U3779+T3779+S3779+R3779+Q3779+P3779+O3779+N3779+M3779+L3779+K3779+J3779+I3779+H3779</f>
        <v>#REF!</v>
      </c>
    </row>
    <row r="3780" spans="1:70" hidden="1">
      <c r="A3780" s="6" t="s">
        <v>5944</v>
      </c>
      <c r="B3780" s="6" t="s">
        <v>5945</v>
      </c>
      <c r="C3780" s="6" t="s">
        <v>7</v>
      </c>
      <c r="D3780" s="6" t="s">
        <v>18</v>
      </c>
      <c r="E3780" s="6" t="s">
        <v>31</v>
      </c>
      <c r="F3780" s="6" t="s">
        <v>5891</v>
      </c>
      <c r="G3780" s="6"/>
      <c r="H3780" s="1"/>
      <c r="I3780" s="5"/>
      <c r="J3780" s="5"/>
      <c r="K3780" s="1"/>
      <c r="L3780" s="5"/>
      <c r="M3780" s="5"/>
      <c r="N3780" s="26"/>
      <c r="O3780" s="1"/>
      <c r="P3780" s="1"/>
      <c r="Q3780" s="1"/>
      <c r="R3780" s="1"/>
      <c r="S3780" s="1"/>
      <c r="T3780" s="1"/>
      <c r="U3780" s="1"/>
      <c r="V3780" s="5"/>
      <c r="W3780" s="5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37" t="e">
        <f>BQ3780+BP3780+BO3780+BN3780+BM3780+#REF!+#REF!+BG3780+BF3780+#REF!+BC3780+#REF!+#REF!+AY3780+#REF!+#REF!+#REF!+#REF!+AS3780+#REF!+#REF!+#REF!+#REF!+AM3780+AK3780+#REF!+#REF!+#REF!+AF3780+AD3780+AC3780+AB3780+BL3780+AA3780+Z3780+Y3780+X3780+U3780+T3780+S3780+R3780+Q3780+P3780+O3780+N3780+M3780+L3780+K3780+J3780+I3780+H3780</f>
        <v>#REF!</v>
      </c>
    </row>
    <row r="3781" spans="1:70" hidden="1">
      <c r="A3781" s="6" t="s">
        <v>5946</v>
      </c>
      <c r="B3781" s="6" t="s">
        <v>5947</v>
      </c>
      <c r="C3781" s="6" t="s">
        <v>7</v>
      </c>
      <c r="D3781" s="6" t="s">
        <v>18</v>
      </c>
      <c r="E3781" s="6" t="s">
        <v>13</v>
      </c>
      <c r="F3781" s="6" t="s">
        <v>5891</v>
      </c>
      <c r="G3781" s="6"/>
      <c r="H3781" s="1"/>
      <c r="I3781" s="5"/>
      <c r="J3781" s="5"/>
      <c r="K3781" s="1"/>
      <c r="L3781" s="5"/>
      <c r="M3781" s="5"/>
      <c r="N3781" s="26"/>
      <c r="O3781" s="1"/>
      <c r="P3781" s="1"/>
      <c r="Q3781" s="1"/>
      <c r="R3781" s="1"/>
      <c r="S3781" s="1"/>
      <c r="T3781" s="1"/>
      <c r="U3781" s="1"/>
      <c r="V3781" s="5"/>
      <c r="W3781" s="5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37" t="e">
        <f>BQ3781+BP3781+BO3781+BN3781+BM3781+#REF!+#REF!+BG3781+BF3781+#REF!+BC3781+#REF!+#REF!+AY3781+#REF!+#REF!+#REF!+#REF!+AS3781+#REF!+#REF!+#REF!+#REF!+AM3781+AK3781+#REF!+#REF!+#REF!+AF3781+AD3781+AC3781+AB3781+BL3781+AA3781+Z3781+Y3781+X3781+U3781+T3781+S3781+R3781+Q3781+P3781+O3781+N3781+M3781+L3781+K3781+J3781+I3781+H3781</f>
        <v>#REF!</v>
      </c>
    </row>
    <row r="3782" spans="1:70" hidden="1">
      <c r="A3782" s="6" t="s">
        <v>5948</v>
      </c>
      <c r="B3782" s="6" t="s">
        <v>7483</v>
      </c>
      <c r="C3782" s="6" t="s">
        <v>7</v>
      </c>
      <c r="D3782" s="6" t="s">
        <v>18</v>
      </c>
      <c r="E3782" s="6" t="s">
        <v>13</v>
      </c>
      <c r="F3782" s="6" t="s">
        <v>5891</v>
      </c>
      <c r="G3782" s="6"/>
      <c r="H3782" s="1"/>
      <c r="I3782" s="5"/>
      <c r="J3782" s="5"/>
      <c r="K3782" s="1"/>
      <c r="L3782" s="5"/>
      <c r="M3782" s="5"/>
      <c r="N3782" s="26"/>
      <c r="O3782" s="1"/>
      <c r="P3782" s="1"/>
      <c r="Q3782" s="1"/>
      <c r="R3782" s="1"/>
      <c r="S3782" s="1"/>
      <c r="T3782" s="1"/>
      <c r="U3782" s="1"/>
      <c r="V3782" s="5"/>
      <c r="W3782" s="5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37" t="e">
        <f>BQ3782+BP3782+BO3782+BN3782+BM3782+#REF!+#REF!+BG3782+BF3782+#REF!+BC3782+#REF!+#REF!+AY3782+#REF!+#REF!+#REF!+#REF!+AS3782+#REF!+#REF!+#REF!+#REF!+AM3782+AK3782+#REF!+#REF!+#REF!+AF3782+AD3782+AC3782+AB3782+BL3782+AA3782+Z3782+Y3782+X3782+U3782+T3782+S3782+R3782+Q3782+P3782+O3782+N3782+M3782+L3782+K3782+J3782+I3782+H3782</f>
        <v>#REF!</v>
      </c>
    </row>
    <row r="3783" spans="1:70" hidden="1">
      <c r="A3783" s="6" t="s">
        <v>7133</v>
      </c>
      <c r="B3783" s="6" t="s">
        <v>7134</v>
      </c>
      <c r="C3783" s="6" t="s">
        <v>151</v>
      </c>
      <c r="D3783" s="6"/>
      <c r="E3783" s="6" t="s">
        <v>8186</v>
      </c>
      <c r="F3783" s="6" t="s">
        <v>5891</v>
      </c>
      <c r="G3783" s="6"/>
      <c r="H3783" s="1"/>
      <c r="I3783" s="5"/>
      <c r="J3783" s="5"/>
      <c r="K3783" s="1"/>
      <c r="L3783" s="5"/>
      <c r="M3783" s="5"/>
      <c r="N3783" s="26"/>
      <c r="O3783" s="1"/>
      <c r="P3783" s="1"/>
      <c r="Q3783" s="1"/>
      <c r="R3783" s="1"/>
      <c r="S3783" s="1"/>
      <c r="T3783" s="1"/>
      <c r="U3783" s="1"/>
      <c r="V3783" s="5"/>
      <c r="W3783" s="5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37" t="e">
        <f>BQ3783+BP3783+BO3783+BN3783+BM3783+#REF!+#REF!+BG3783+BF3783+#REF!+BC3783+#REF!+#REF!+AY3783+#REF!+#REF!+#REF!+#REF!+AS3783+#REF!+#REF!+#REF!+#REF!+AM3783+AK3783+#REF!+#REF!+#REF!+AF3783+AD3783+AC3783+AB3783+BL3783+AA3783+Z3783+Y3783+X3783+U3783+T3783+S3783+R3783+Q3783+P3783+O3783+N3783+M3783+L3783+K3783+J3783+I3783+H3783</f>
        <v>#REF!</v>
      </c>
    </row>
    <row r="3784" spans="1:70" hidden="1">
      <c r="A3784" s="6" t="s">
        <v>5949</v>
      </c>
      <c r="B3784" s="6" t="s">
        <v>5950</v>
      </c>
      <c r="C3784" s="6" t="s">
        <v>7</v>
      </c>
      <c r="D3784" s="6" t="s">
        <v>18</v>
      </c>
      <c r="E3784" s="6" t="s">
        <v>13</v>
      </c>
      <c r="F3784" s="6" t="s">
        <v>5891</v>
      </c>
      <c r="G3784" s="6"/>
      <c r="H3784" s="1"/>
      <c r="I3784" s="5"/>
      <c r="J3784" s="5"/>
      <c r="K3784" s="1"/>
      <c r="L3784" s="5"/>
      <c r="M3784" s="5"/>
      <c r="N3784" s="26"/>
      <c r="O3784" s="1"/>
      <c r="P3784" s="1"/>
      <c r="Q3784" s="1"/>
      <c r="R3784" s="1"/>
      <c r="S3784" s="1"/>
      <c r="T3784" s="1"/>
      <c r="U3784" s="1"/>
      <c r="V3784" s="5"/>
      <c r="W3784" s="5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37" t="e">
        <f>BQ3784+BP3784+BO3784+BN3784+BM3784+#REF!+#REF!+BG3784+BF3784+#REF!+BC3784+#REF!+#REF!+AY3784+#REF!+#REF!+#REF!+#REF!+AS3784+#REF!+#REF!+#REF!+#REF!+AM3784+AK3784+#REF!+#REF!+#REF!+AF3784+AD3784+AC3784+AB3784+BL3784+AA3784+Z3784+Y3784+X3784+U3784+T3784+S3784+R3784+Q3784+P3784+O3784+N3784+M3784+L3784+K3784+J3784+I3784+H3784</f>
        <v>#REF!</v>
      </c>
    </row>
    <row r="3785" spans="1:70" hidden="1">
      <c r="A3785" s="7" t="s">
        <v>5951</v>
      </c>
      <c r="B3785" s="7" t="s">
        <v>7449</v>
      </c>
      <c r="C3785" s="7" t="s">
        <v>7</v>
      </c>
      <c r="D3785" s="7" t="s">
        <v>8180</v>
      </c>
      <c r="E3785" s="7" t="s">
        <v>21</v>
      </c>
      <c r="F3785" s="7" t="s">
        <v>5891</v>
      </c>
      <c r="G3785" s="25"/>
      <c r="H3785" s="1"/>
      <c r="I3785" s="5"/>
      <c r="J3785" s="5"/>
      <c r="K3785" s="1"/>
      <c r="L3785" s="5"/>
      <c r="M3785" s="5"/>
      <c r="N3785" s="26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37">
        <f>BQ3785+BP3785+BO3785+BN3785+BM3785+BG3785+BF3785+BC3785+AY3785+AS3785+AM3785+AL3785+AK3785+AF3785+AE3785+AD3785+AC3785+AB3785+++BK3785+BL3785+AA3785+Z3785+Y3785+X3785+V3785+U3785+T3785+S3785+R3785+Q3785+P3785+O3785+N3785+M3785+L3785+K3785+J3785+I3785+H3785+G3785</f>
        <v>0</v>
      </c>
    </row>
    <row r="3786" spans="1:70" hidden="1">
      <c r="A3786" s="6" t="s">
        <v>5952</v>
      </c>
      <c r="B3786" s="6" t="s">
        <v>5953</v>
      </c>
      <c r="C3786" s="6" t="s">
        <v>7</v>
      </c>
      <c r="D3786" s="6" t="s">
        <v>18</v>
      </c>
      <c r="E3786" s="6" t="s">
        <v>31</v>
      </c>
      <c r="F3786" s="6" t="s">
        <v>5891</v>
      </c>
      <c r="G3786" s="6"/>
      <c r="H3786" s="1"/>
      <c r="I3786" s="5"/>
      <c r="J3786" s="5"/>
      <c r="K3786" s="1"/>
      <c r="L3786" s="5"/>
      <c r="M3786" s="5"/>
      <c r="N3786" s="26"/>
      <c r="O3786" s="1"/>
      <c r="P3786" s="1"/>
      <c r="Q3786" s="1"/>
      <c r="R3786" s="1"/>
      <c r="S3786" s="1"/>
      <c r="T3786" s="1"/>
      <c r="U3786" s="1"/>
      <c r="V3786" s="5"/>
      <c r="W3786" s="5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37" t="e">
        <f>BQ3786+BP3786+BO3786+BN3786+BM3786+#REF!+#REF!+BG3786+BF3786+#REF!+BC3786+#REF!+#REF!+AY3786+#REF!+#REF!+#REF!+#REF!+AS3786+#REF!+#REF!+#REF!+#REF!+AM3786+AK3786+#REF!+#REF!+#REF!+AF3786+AD3786+AC3786+AB3786+BL3786+AA3786+Z3786+Y3786+X3786+U3786+T3786+S3786+R3786+Q3786+P3786+O3786+N3786+M3786+L3786+K3786+J3786+I3786+H3786</f>
        <v>#REF!</v>
      </c>
    </row>
    <row r="3787" spans="1:70" hidden="1">
      <c r="A3787" s="6" t="s">
        <v>5954</v>
      </c>
      <c r="B3787" s="6" t="s">
        <v>5955</v>
      </c>
      <c r="C3787" s="6" t="s">
        <v>7</v>
      </c>
      <c r="D3787" s="6" t="s">
        <v>18</v>
      </c>
      <c r="E3787" s="6" t="s">
        <v>31</v>
      </c>
      <c r="F3787" s="6" t="s">
        <v>5891</v>
      </c>
      <c r="G3787" s="6"/>
      <c r="H3787" s="1"/>
      <c r="I3787" s="5"/>
      <c r="J3787" s="5"/>
      <c r="K3787" s="1"/>
      <c r="L3787" s="5"/>
      <c r="M3787" s="5"/>
      <c r="N3787" s="26"/>
      <c r="O3787" s="1"/>
      <c r="P3787" s="1"/>
      <c r="Q3787" s="1"/>
      <c r="R3787" s="1"/>
      <c r="S3787" s="1"/>
      <c r="T3787" s="1"/>
      <c r="U3787" s="1"/>
      <c r="V3787" s="5"/>
      <c r="W3787" s="5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37" t="e">
        <f>BQ3787+BP3787+BO3787+BN3787+BM3787+#REF!+#REF!+BG3787+BF3787+#REF!+BC3787+#REF!+#REF!+AY3787+#REF!+#REF!+#REF!+#REF!+AS3787+#REF!+#REF!+#REF!+#REF!+AM3787+AK3787+#REF!+#REF!+#REF!+AF3787+AD3787+AC3787+AB3787+BL3787+AA3787+Z3787+Y3787+X3787+U3787+T3787+S3787+R3787+Q3787+P3787+O3787+N3787+M3787+L3787+K3787+J3787+I3787+H3787</f>
        <v>#REF!</v>
      </c>
    </row>
    <row r="3788" spans="1:70" hidden="1">
      <c r="A3788" s="6" t="s">
        <v>5956</v>
      </c>
      <c r="B3788" s="6" t="s">
        <v>5957</v>
      </c>
      <c r="C3788" s="6" t="s">
        <v>7</v>
      </c>
      <c r="D3788" s="6" t="s">
        <v>18</v>
      </c>
      <c r="E3788" s="6" t="s">
        <v>31</v>
      </c>
      <c r="F3788" s="6" t="s">
        <v>5891</v>
      </c>
      <c r="G3788" s="6"/>
      <c r="H3788" s="1"/>
      <c r="I3788" s="5"/>
      <c r="J3788" s="5"/>
      <c r="K3788" s="1"/>
      <c r="L3788" s="5"/>
      <c r="M3788" s="5"/>
      <c r="N3788" s="26"/>
      <c r="O3788" s="1"/>
      <c r="P3788" s="1"/>
      <c r="Q3788" s="1"/>
      <c r="R3788" s="1"/>
      <c r="S3788" s="1"/>
      <c r="T3788" s="1"/>
      <c r="U3788" s="1"/>
      <c r="V3788" s="5"/>
      <c r="W3788" s="5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37" t="e">
        <f>BQ3788+BP3788+BO3788+BN3788+BM3788+#REF!+#REF!+BG3788+BF3788+#REF!+BC3788+#REF!+#REF!+AY3788+#REF!+#REF!+#REF!+#REF!+AS3788+#REF!+#REF!+#REF!+#REF!+AM3788+AK3788+#REF!+#REF!+#REF!+AF3788+AD3788+AC3788+AB3788+BL3788+AA3788+Z3788+Y3788+X3788+U3788+T3788+S3788+R3788+Q3788+P3788+O3788+N3788+M3788+L3788+K3788+J3788+I3788+H3788</f>
        <v>#REF!</v>
      </c>
    </row>
    <row r="3789" spans="1:70" hidden="1">
      <c r="A3789" s="6" t="s">
        <v>6275</v>
      </c>
      <c r="B3789" s="6" t="s">
        <v>6276</v>
      </c>
      <c r="C3789" s="6" t="s">
        <v>151</v>
      </c>
      <c r="D3789" s="6"/>
      <c r="E3789" s="6" t="s">
        <v>152</v>
      </c>
      <c r="F3789" s="6" t="s">
        <v>5891</v>
      </c>
      <c r="G3789" s="6"/>
      <c r="H3789" s="1"/>
      <c r="I3789" s="5"/>
      <c r="J3789" s="5"/>
      <c r="K3789" s="1"/>
      <c r="L3789" s="5"/>
      <c r="M3789" s="5"/>
      <c r="N3789" s="26"/>
      <c r="O3789" s="1"/>
      <c r="P3789" s="1"/>
      <c r="Q3789" s="1"/>
      <c r="R3789" s="1"/>
      <c r="S3789" s="1"/>
      <c r="T3789" s="1"/>
      <c r="U3789" s="1"/>
      <c r="V3789" s="5"/>
      <c r="W3789" s="5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37" t="e">
        <f>BQ3789+BP3789+BO3789+BN3789+BM3789+#REF!+#REF!+BG3789+BF3789+#REF!+BC3789+#REF!+#REF!+AY3789+#REF!+#REF!+#REF!+#REF!+AS3789+#REF!+#REF!+#REF!+#REF!+AM3789+AK3789+#REF!+#REF!+#REF!+AF3789+AD3789+AC3789+AB3789+BL3789+AA3789+Z3789+Y3789+X3789+U3789+T3789+S3789+R3789+Q3789+P3789+O3789+N3789+M3789+L3789+K3789+J3789+I3789+H3789</f>
        <v>#REF!</v>
      </c>
    </row>
    <row r="3790" spans="1:70" hidden="1">
      <c r="A3790" s="6" t="s">
        <v>6277</v>
      </c>
      <c r="B3790" s="6" t="s">
        <v>414</v>
      </c>
      <c r="C3790" s="6" t="s">
        <v>151</v>
      </c>
      <c r="D3790" s="6"/>
      <c r="E3790" s="6" t="s">
        <v>152</v>
      </c>
      <c r="F3790" s="6" t="s">
        <v>5891</v>
      </c>
      <c r="G3790" s="6"/>
      <c r="H3790" s="1"/>
      <c r="I3790" s="5"/>
      <c r="J3790" s="5"/>
      <c r="K3790" s="1"/>
      <c r="L3790" s="5"/>
      <c r="M3790" s="5"/>
      <c r="N3790" s="26"/>
      <c r="O3790" s="1"/>
      <c r="P3790" s="1"/>
      <c r="Q3790" s="1"/>
      <c r="R3790" s="1"/>
      <c r="S3790" s="1"/>
      <c r="T3790" s="1"/>
      <c r="U3790" s="1"/>
      <c r="V3790" s="5"/>
      <c r="W3790" s="5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37" t="e">
        <f>BQ3790+BP3790+BO3790+BN3790+BM3790+#REF!+#REF!+BG3790+BF3790+#REF!+BC3790+#REF!+#REF!+AY3790+#REF!+#REF!+#REF!+#REF!+AS3790+#REF!+#REF!+#REF!+#REF!+AM3790+AK3790+#REF!+#REF!+#REF!+AF3790+AD3790+AC3790+AB3790+BL3790+AA3790+Z3790+Y3790+X3790+U3790+T3790+S3790+R3790+Q3790+P3790+O3790+N3790+M3790+L3790+K3790+J3790+I3790+H3790</f>
        <v>#REF!</v>
      </c>
    </row>
    <row r="3791" spans="1:70" hidden="1">
      <c r="A3791" s="6" t="s">
        <v>5958</v>
      </c>
      <c r="B3791" s="6" t="s">
        <v>7450</v>
      </c>
      <c r="C3791" s="6" t="s">
        <v>7</v>
      </c>
      <c r="D3791" s="6" t="s">
        <v>8180</v>
      </c>
      <c r="E3791" s="6" t="s">
        <v>8191</v>
      </c>
      <c r="F3791" s="6" t="s">
        <v>5891</v>
      </c>
      <c r="G3791" s="6"/>
      <c r="H3791" s="1"/>
      <c r="I3791" s="5"/>
      <c r="J3791" s="5"/>
      <c r="K3791" s="1"/>
      <c r="L3791" s="5"/>
      <c r="M3791" s="5"/>
      <c r="N3791" s="26"/>
      <c r="O3791" s="1"/>
      <c r="P3791" s="1"/>
      <c r="Q3791" s="1"/>
      <c r="R3791" s="1"/>
      <c r="S3791" s="1"/>
      <c r="T3791" s="1"/>
      <c r="U3791" s="1"/>
      <c r="V3791" s="5"/>
      <c r="W3791" s="5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37" t="e">
        <f>BQ3791+BP3791+BO3791+BN3791+BM3791+#REF!+#REF!+BG3791+BF3791+#REF!+BC3791+#REF!+#REF!+AY3791+#REF!+#REF!+#REF!+#REF!+AS3791+#REF!+#REF!+#REF!+#REF!+AM3791+AK3791+#REF!+#REF!+#REF!+AF3791+AD3791+AC3791+AB3791+BL3791+AA3791+Z3791+Y3791+X3791+U3791+T3791+S3791+R3791+Q3791+P3791+O3791+N3791+M3791+L3791+K3791+J3791+I3791+H3791</f>
        <v>#REF!</v>
      </c>
    </row>
    <row r="3792" spans="1:70" hidden="1">
      <c r="A3792" s="6" t="s">
        <v>5959</v>
      </c>
      <c r="B3792" s="6" t="s">
        <v>5960</v>
      </c>
      <c r="C3792" s="6" t="s">
        <v>7</v>
      </c>
      <c r="D3792" s="6" t="s">
        <v>67</v>
      </c>
      <c r="E3792" s="6" t="s">
        <v>67</v>
      </c>
      <c r="F3792" s="6" t="s">
        <v>5891</v>
      </c>
      <c r="G3792" s="6"/>
      <c r="H3792" s="1"/>
      <c r="I3792" s="5"/>
      <c r="J3792" s="5"/>
      <c r="K3792" s="1"/>
      <c r="L3792" s="5"/>
      <c r="M3792" s="5"/>
      <c r="N3792" s="26"/>
      <c r="O3792" s="1"/>
      <c r="P3792" s="1"/>
      <c r="Q3792" s="1"/>
      <c r="R3792" s="1"/>
      <c r="S3792" s="1"/>
      <c r="T3792" s="1"/>
      <c r="U3792" s="1"/>
      <c r="V3792" s="5"/>
      <c r="W3792" s="5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37" t="e">
        <f>BQ3792+BP3792+BO3792+BN3792+BM3792+#REF!+#REF!+BG3792+BF3792+#REF!+BC3792+#REF!+#REF!+AY3792+#REF!+#REF!+#REF!+#REF!+AS3792+#REF!+#REF!+#REF!+#REF!+AM3792+AK3792+#REF!+#REF!+#REF!+AF3792+AD3792+AC3792+AB3792+BL3792+AA3792+Z3792+Y3792+X3792+U3792+T3792+S3792+R3792+Q3792+P3792+O3792+N3792+M3792+L3792+K3792+J3792+I3792+H3792</f>
        <v>#REF!</v>
      </c>
    </row>
    <row r="3793" spans="1:70" hidden="1">
      <c r="A3793" s="6" t="s">
        <v>5961</v>
      </c>
      <c r="B3793" s="6" t="s">
        <v>7484</v>
      </c>
      <c r="C3793" s="6" t="s">
        <v>7</v>
      </c>
      <c r="D3793" s="6" t="s">
        <v>18</v>
      </c>
      <c r="E3793" s="6" t="s">
        <v>13</v>
      </c>
      <c r="F3793" s="6" t="s">
        <v>5891</v>
      </c>
      <c r="G3793" s="6"/>
      <c r="H3793" s="1"/>
      <c r="I3793" s="5"/>
      <c r="J3793" s="5"/>
      <c r="K3793" s="1"/>
      <c r="L3793" s="5"/>
      <c r="M3793" s="5"/>
      <c r="N3793" s="26"/>
      <c r="O3793" s="1"/>
      <c r="P3793" s="1"/>
      <c r="Q3793" s="1"/>
      <c r="R3793" s="1"/>
      <c r="S3793" s="1"/>
      <c r="T3793" s="1"/>
      <c r="U3793" s="1"/>
      <c r="V3793" s="5"/>
      <c r="W3793" s="5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37" t="e">
        <f>BQ3793+BP3793+BO3793+BN3793+BM3793+#REF!+#REF!+BG3793+BF3793+#REF!+BC3793+#REF!+#REF!+AY3793+#REF!+#REF!+#REF!+#REF!+AS3793+#REF!+#REF!+#REF!+#REF!+AM3793+AK3793+#REF!+#REF!+#REF!+AF3793+AD3793+AC3793+AB3793+BL3793+AA3793+Z3793+Y3793+X3793+U3793+T3793+S3793+R3793+Q3793+P3793+O3793+N3793+M3793+L3793+K3793+J3793+I3793+H3793</f>
        <v>#REF!</v>
      </c>
    </row>
    <row r="3794" spans="1:70" hidden="1">
      <c r="A3794" s="6" t="s">
        <v>5962</v>
      </c>
      <c r="B3794" s="6" t="s">
        <v>5963</v>
      </c>
      <c r="C3794" s="6" t="s">
        <v>7</v>
      </c>
      <c r="D3794" s="6" t="s">
        <v>67</v>
      </c>
      <c r="E3794" s="6" t="s">
        <v>67</v>
      </c>
      <c r="F3794" s="6" t="s">
        <v>5891</v>
      </c>
      <c r="G3794" s="6"/>
      <c r="H3794" s="1"/>
      <c r="I3794" s="5"/>
      <c r="J3794" s="5"/>
      <c r="K3794" s="1"/>
      <c r="L3794" s="5"/>
      <c r="M3794" s="5"/>
      <c r="N3794" s="26"/>
      <c r="O3794" s="1"/>
      <c r="P3794" s="1"/>
      <c r="Q3794" s="1"/>
      <c r="R3794" s="1"/>
      <c r="S3794" s="1"/>
      <c r="T3794" s="1"/>
      <c r="U3794" s="1"/>
      <c r="V3794" s="5"/>
      <c r="W3794" s="5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37" t="e">
        <f>BQ3794+BP3794+BO3794+BN3794+BM3794+#REF!+#REF!+BG3794+BF3794+#REF!+BC3794+#REF!+#REF!+AY3794+#REF!+#REF!+#REF!+#REF!+AS3794+#REF!+#REF!+#REF!+#REF!+AM3794+AK3794+#REF!+#REF!+#REF!+AF3794+AD3794+AC3794+AB3794+BL3794+AA3794+Z3794+Y3794+X3794+U3794+T3794+S3794+R3794+Q3794+P3794+O3794+N3794+M3794+L3794+K3794+J3794+I3794+H3794</f>
        <v>#REF!</v>
      </c>
    </row>
    <row r="3795" spans="1:70" hidden="1">
      <c r="A3795" s="6" t="s">
        <v>6278</v>
      </c>
      <c r="B3795" s="6" t="s">
        <v>6279</v>
      </c>
      <c r="C3795" s="6" t="s">
        <v>151</v>
      </c>
      <c r="D3795" s="6"/>
      <c r="E3795" s="6" t="s">
        <v>152</v>
      </c>
      <c r="F3795" s="6" t="s">
        <v>5891</v>
      </c>
      <c r="G3795" s="6"/>
      <c r="H3795" s="10"/>
      <c r="I3795" s="10"/>
      <c r="J3795" s="10"/>
      <c r="K3795" s="10"/>
      <c r="L3795" s="10"/>
      <c r="M3795" s="10"/>
      <c r="N3795" s="28"/>
      <c r="O3795" s="10"/>
      <c r="P3795" s="13"/>
      <c r="Q3795" s="10"/>
      <c r="R3795" s="10"/>
      <c r="S3795" s="10"/>
      <c r="T3795" s="10"/>
      <c r="U3795" s="13"/>
      <c r="V3795" s="20"/>
      <c r="W3795" s="2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3"/>
      <c r="AO3795" s="13"/>
      <c r="AP3795" s="13"/>
      <c r="AQ3795" s="13"/>
      <c r="AR3795" s="13"/>
      <c r="AS3795" s="13"/>
      <c r="AT3795" s="13"/>
      <c r="AU3795" s="13"/>
      <c r="AV3795" s="13"/>
      <c r="AW3795" s="13"/>
      <c r="AX3795" s="13"/>
      <c r="AY3795" s="10"/>
      <c r="AZ3795" s="10"/>
      <c r="BA3795" s="10"/>
      <c r="BB3795" s="10"/>
      <c r="BC3795" s="10"/>
      <c r="BD3795" s="10"/>
      <c r="BE3795" s="10"/>
      <c r="BF3795" s="10"/>
      <c r="BG3795" s="10"/>
      <c r="BH3795" s="10"/>
      <c r="BI3795" s="10"/>
      <c r="BJ3795" s="10"/>
      <c r="BK3795" s="10"/>
      <c r="BL3795" s="10"/>
      <c r="BM3795" s="10"/>
      <c r="BN3795" s="10"/>
      <c r="BO3795" s="10"/>
      <c r="BP3795" s="10"/>
      <c r="BQ3795" s="10"/>
      <c r="BR3795" s="37" t="e">
        <f>BQ3795+BP3795+BO3795+BN3795+BM3795+#REF!+#REF!+BG3795+BF3795+#REF!+BC3795+#REF!+#REF!+AY3795+#REF!+#REF!+#REF!+#REF!+AS3795+#REF!+#REF!+#REF!+#REF!+AM3795+AK3795+#REF!+#REF!+#REF!+AF3795+AD3795+AC3795+AB3795+BL3795+AA3795+Z3795+Y3795+X3795+U3795+T3795+S3795+R3795+Q3795+P3795+O3795+N3795+M3795+L3795+K3795+J3795+I3795+H3795</f>
        <v>#REF!</v>
      </c>
    </row>
    <row r="3796" spans="1:70" hidden="1">
      <c r="A3796" s="6" t="s">
        <v>6280</v>
      </c>
      <c r="B3796" s="6" t="s">
        <v>6281</v>
      </c>
      <c r="C3796" s="6" t="s">
        <v>151</v>
      </c>
      <c r="D3796" s="6"/>
      <c r="E3796" s="6" t="s">
        <v>152</v>
      </c>
      <c r="F3796" s="6" t="s">
        <v>5891</v>
      </c>
      <c r="G3796" s="6"/>
      <c r="H3796" s="10"/>
      <c r="I3796" s="10"/>
      <c r="J3796" s="10"/>
      <c r="K3796" s="10"/>
      <c r="L3796" s="10"/>
      <c r="M3796" s="10"/>
      <c r="N3796" s="29"/>
      <c r="O3796" s="12"/>
      <c r="P3796" s="15"/>
      <c r="Q3796" s="10"/>
      <c r="R3796" s="10"/>
      <c r="S3796" s="10"/>
      <c r="T3796" s="10"/>
      <c r="U3796" s="14"/>
      <c r="V3796" s="21"/>
      <c r="W3796" s="21"/>
      <c r="X3796" s="16"/>
      <c r="Y3796" s="16"/>
      <c r="Z3796" s="16"/>
      <c r="AA3796" s="16"/>
      <c r="AB3796" s="16"/>
      <c r="AC3796" s="16"/>
      <c r="AD3796" s="16"/>
      <c r="AE3796" s="16"/>
      <c r="AF3796" s="16"/>
      <c r="AG3796" s="16"/>
      <c r="AH3796" s="16"/>
      <c r="AI3796" s="16"/>
      <c r="AJ3796" s="16"/>
      <c r="AK3796" s="16"/>
      <c r="AL3796" s="16"/>
      <c r="AM3796" s="16"/>
      <c r="AN3796" s="16"/>
      <c r="AO3796" s="16"/>
      <c r="AP3796" s="16"/>
      <c r="AQ3796" s="16"/>
      <c r="AR3796" s="16"/>
      <c r="AS3796" s="16"/>
      <c r="AT3796" s="16"/>
      <c r="AU3796" s="16"/>
      <c r="AV3796" s="16"/>
      <c r="AW3796" s="16"/>
      <c r="AX3796" s="16"/>
      <c r="AY3796" s="16"/>
      <c r="AZ3796" s="16"/>
      <c r="BA3796" s="16"/>
      <c r="BB3796" s="16"/>
      <c r="BC3796" s="16"/>
      <c r="BD3796" s="16"/>
      <c r="BE3796" s="16"/>
      <c r="BF3796" s="16"/>
      <c r="BG3796" s="16"/>
      <c r="BH3796" s="16"/>
      <c r="BI3796" s="16"/>
      <c r="BJ3796" s="16"/>
      <c r="BK3796" s="16"/>
      <c r="BL3796" s="10"/>
      <c r="BM3796" s="10"/>
      <c r="BN3796" s="10"/>
      <c r="BO3796" s="10"/>
      <c r="BP3796" s="10"/>
      <c r="BQ3796" s="10"/>
      <c r="BR3796" s="37" t="e">
        <f>BQ3796+BP3796+BO3796+BN3796+BM3796+#REF!+#REF!+BG3796+BF3796+#REF!+BC3796+#REF!+#REF!+AY3796+#REF!+#REF!+#REF!+#REF!+AS3796+#REF!+#REF!+#REF!+#REF!+AM3796+AK3796+#REF!+#REF!+#REF!+AF3796+AD3796+AC3796+AB3796+BL3796+AA3796+Z3796+Y3796+X3796+U3796+T3796+S3796+R3796+Q3796+P3796+O3796+N3796+M3796+L3796+K3796+J3796+I3796+H3796</f>
        <v>#REF!</v>
      </c>
    </row>
    <row r="3797" spans="1:70" hidden="1">
      <c r="A3797" s="6" t="s">
        <v>6282</v>
      </c>
      <c r="B3797" s="6" t="s">
        <v>6283</v>
      </c>
      <c r="C3797" s="6" t="s">
        <v>151</v>
      </c>
      <c r="D3797" s="6"/>
      <c r="E3797" s="6" t="s">
        <v>152</v>
      </c>
      <c r="F3797" s="6" t="s">
        <v>5891</v>
      </c>
      <c r="G3797" s="6"/>
      <c r="H3797" s="10"/>
      <c r="I3797" s="10"/>
      <c r="J3797" s="10"/>
      <c r="K3797" s="10"/>
      <c r="L3797" s="10"/>
      <c r="M3797" s="10"/>
      <c r="N3797" s="29"/>
      <c r="O3797" s="12"/>
      <c r="P3797" s="14"/>
      <c r="Q3797" s="10"/>
      <c r="R3797" s="10"/>
      <c r="S3797" s="10"/>
      <c r="T3797" s="10"/>
      <c r="U3797" s="14"/>
      <c r="V3797" s="21"/>
      <c r="W3797" s="21"/>
      <c r="X3797" s="16"/>
      <c r="Y3797" s="16"/>
      <c r="Z3797" s="16"/>
      <c r="AA3797" s="16"/>
      <c r="AB3797" s="16"/>
      <c r="AC3797" s="16"/>
      <c r="AD3797" s="16"/>
      <c r="AE3797" s="16"/>
      <c r="AF3797" s="16"/>
      <c r="AG3797" s="16"/>
      <c r="AH3797" s="16"/>
      <c r="AI3797" s="16"/>
      <c r="AJ3797" s="16"/>
      <c r="AK3797" s="16"/>
      <c r="AL3797" s="16"/>
      <c r="AM3797" s="16"/>
      <c r="AN3797" s="16"/>
      <c r="AO3797" s="16"/>
      <c r="AP3797" s="16"/>
      <c r="AQ3797" s="16"/>
      <c r="AR3797" s="16"/>
      <c r="AS3797" s="16"/>
      <c r="AT3797" s="16"/>
      <c r="AU3797" s="16"/>
      <c r="AV3797" s="16"/>
      <c r="AW3797" s="16"/>
      <c r="AX3797" s="16"/>
      <c r="AY3797" s="16"/>
      <c r="AZ3797" s="16"/>
      <c r="BA3797" s="16"/>
      <c r="BB3797" s="16"/>
      <c r="BC3797" s="16"/>
      <c r="BD3797" s="16"/>
      <c r="BE3797" s="16"/>
      <c r="BF3797" s="16"/>
      <c r="BG3797" s="16"/>
      <c r="BH3797" s="16"/>
      <c r="BI3797" s="16"/>
      <c r="BJ3797" s="16"/>
      <c r="BK3797" s="16"/>
      <c r="BL3797" s="10"/>
      <c r="BM3797" s="10"/>
      <c r="BN3797" s="10"/>
      <c r="BO3797" s="10"/>
      <c r="BP3797" s="10"/>
      <c r="BQ3797" s="10"/>
      <c r="BR3797" s="37" t="e">
        <f>BQ3797+BP3797+BO3797+BN3797+BM3797+#REF!+#REF!+BG3797+BF3797+#REF!+BC3797+#REF!+#REF!+AY3797+#REF!+#REF!+#REF!+#REF!+AS3797+#REF!+#REF!+#REF!+#REF!+AM3797+AK3797+#REF!+#REF!+#REF!+AF3797+AD3797+AC3797+AB3797+BL3797+AA3797+Z3797+Y3797+X3797+U3797+T3797+S3797+R3797+Q3797+P3797+O3797+N3797+M3797+L3797+K3797+J3797+I3797+H3797</f>
        <v>#REF!</v>
      </c>
    </row>
    <row r="3798" spans="1:70">
      <c r="A3798" s="7" t="s">
        <v>5964</v>
      </c>
      <c r="B3798" s="7" t="s">
        <v>5965</v>
      </c>
      <c r="C3798" s="7" t="s">
        <v>7</v>
      </c>
      <c r="D3798" s="7" t="s">
        <v>8180</v>
      </c>
      <c r="E3798" s="7" t="s">
        <v>21</v>
      </c>
      <c r="F3798" s="7" t="s">
        <v>5891</v>
      </c>
      <c r="G3798" s="25"/>
      <c r="H3798" s="1"/>
      <c r="I3798" s="5"/>
      <c r="J3798" s="5"/>
      <c r="K3798" s="1"/>
      <c r="L3798" s="5"/>
      <c r="M3798" s="5"/>
      <c r="N3798" s="26"/>
      <c r="O3798" s="1"/>
      <c r="P3798" s="1">
        <f>1000*93.74212</f>
        <v>93742.12</v>
      </c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37">
        <f t="shared" ref="BR3798:BR3800" si="59">BQ3798+BP3798+BO3798+BN3798+BM3798+BG3798+BF3798+BC3798+AY3798+AS3798+AM3798+AL3798+AK3798+AF3798+AE3798+AD3798+AC3798+AB3798+BK3798+BL3798+AA3798+Z3798+Y3798+X3798+V3798+U3798+T3798+S3798+R3798+Q3798+P3798+O3798+N3798+M3798+L3798+K3798+J3798+I3798+H3798+G3798+AX3798+W3798</f>
        <v>93742.12</v>
      </c>
    </row>
    <row r="3799" spans="1:70">
      <c r="A3799" s="7" t="s">
        <v>5966</v>
      </c>
      <c r="B3799" s="7" t="s">
        <v>5967</v>
      </c>
      <c r="C3799" s="7" t="s">
        <v>7</v>
      </c>
      <c r="D3799" s="7" t="s">
        <v>8180</v>
      </c>
      <c r="E3799" s="7" t="s">
        <v>21</v>
      </c>
      <c r="F3799" s="7" t="s">
        <v>5891</v>
      </c>
      <c r="G3799" s="25"/>
      <c r="H3799" s="1"/>
      <c r="I3799" s="5"/>
      <c r="J3799" s="5"/>
      <c r="K3799" s="1"/>
      <c r="L3799" s="5"/>
      <c r="M3799" s="5"/>
      <c r="N3799" s="26"/>
      <c r="O3799" s="1"/>
      <c r="P3799" s="1">
        <f>1000*2.9609</f>
        <v>2960.9</v>
      </c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37">
        <f t="shared" si="59"/>
        <v>2960.9</v>
      </c>
    </row>
    <row r="3800" spans="1:70">
      <c r="A3800" s="6" t="s">
        <v>5968</v>
      </c>
      <c r="B3800" s="6" t="s">
        <v>5969</v>
      </c>
      <c r="C3800" s="6" t="s">
        <v>7</v>
      </c>
      <c r="D3800" s="6" t="s">
        <v>8180</v>
      </c>
      <c r="E3800" s="6" t="s">
        <v>21</v>
      </c>
      <c r="F3800" s="6" t="s">
        <v>5891</v>
      </c>
      <c r="G3800" s="6"/>
      <c r="H3800" s="1"/>
      <c r="I3800" s="5"/>
      <c r="J3800" s="5"/>
      <c r="K3800" s="1"/>
      <c r="L3800" s="5"/>
      <c r="M3800" s="5"/>
      <c r="N3800" s="26"/>
      <c r="O3800" s="1"/>
      <c r="P3800" s="1">
        <f>1000*20.264743</f>
        <v>20264.742999999999</v>
      </c>
      <c r="Q3800" s="1"/>
      <c r="R3800" s="1"/>
      <c r="S3800" s="1"/>
      <c r="T3800" s="1"/>
      <c r="U3800" s="1"/>
      <c r="V3800" s="5"/>
      <c r="W3800" s="5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37">
        <f t="shared" si="59"/>
        <v>20264.742999999999</v>
      </c>
    </row>
    <row r="3801" spans="1:70" hidden="1">
      <c r="A3801" s="6" t="s">
        <v>5970</v>
      </c>
      <c r="B3801" s="6" t="s">
        <v>5971</v>
      </c>
      <c r="C3801" s="6" t="s">
        <v>7</v>
      </c>
      <c r="D3801" s="6" t="s">
        <v>18</v>
      </c>
      <c r="E3801" s="6" t="s">
        <v>31</v>
      </c>
      <c r="F3801" s="6" t="s">
        <v>5891</v>
      </c>
      <c r="G3801" s="6"/>
      <c r="H3801" s="1"/>
      <c r="I3801" s="5"/>
      <c r="J3801" s="5"/>
      <c r="K3801" s="1"/>
      <c r="L3801" s="5"/>
      <c r="M3801" s="5"/>
      <c r="N3801" s="26"/>
      <c r="O3801" s="1"/>
      <c r="P3801" s="1"/>
      <c r="Q3801" s="1"/>
      <c r="R3801" s="1"/>
      <c r="S3801" s="1"/>
      <c r="T3801" s="1"/>
      <c r="U3801" s="1"/>
      <c r="V3801" s="5"/>
      <c r="W3801" s="5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37" t="e">
        <f>BQ3801+BP3801+BO3801+BN3801+BM3801+#REF!+#REF!+BG3801+BF3801+#REF!+BC3801+#REF!+#REF!+AY3801+#REF!+#REF!+#REF!+#REF!+AS3801+#REF!+#REF!+#REF!+#REF!+AM3801+AK3801+#REF!+#REF!+#REF!+AF3801+AD3801+AC3801+AB3801+BL3801+AA3801+Z3801+Y3801+X3801+U3801+T3801+S3801+R3801+Q3801+P3801+O3801+N3801+M3801+L3801+K3801+J3801+I3801+H3801</f>
        <v>#REF!</v>
      </c>
    </row>
    <row r="3802" spans="1:70" hidden="1">
      <c r="A3802" s="6" t="s">
        <v>5972</v>
      </c>
      <c r="B3802" s="6" t="s">
        <v>5973</v>
      </c>
      <c r="C3802" s="6" t="s">
        <v>7</v>
      </c>
      <c r="D3802" s="6" t="s">
        <v>18</v>
      </c>
      <c r="E3802" s="6" t="s">
        <v>31</v>
      </c>
      <c r="F3802" s="6" t="s">
        <v>5891</v>
      </c>
      <c r="G3802" s="6"/>
      <c r="H3802" s="1"/>
      <c r="I3802" s="5"/>
      <c r="J3802" s="5"/>
      <c r="K3802" s="1"/>
      <c r="L3802" s="5"/>
      <c r="M3802" s="5"/>
      <c r="N3802" s="26"/>
      <c r="O3802" s="1"/>
      <c r="P3802" s="1"/>
      <c r="Q3802" s="1"/>
      <c r="R3802" s="1"/>
      <c r="S3802" s="1"/>
      <c r="T3802" s="1"/>
      <c r="U3802" s="1"/>
      <c r="V3802" s="5"/>
      <c r="W3802" s="5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37" t="e">
        <f>BQ3802+BP3802+BO3802+BN3802+BM3802+#REF!+#REF!+BG3802+BF3802+#REF!+BC3802+#REF!+#REF!+AY3802+#REF!+#REF!+#REF!+#REF!+AS3802+#REF!+#REF!+#REF!+#REF!+AM3802+AK3802+#REF!+#REF!+#REF!+AF3802+AD3802+AC3802+AB3802+BL3802+AA3802+Z3802+Y3802+X3802+U3802+T3802+S3802+R3802+Q3802+P3802+O3802+N3802+M3802+L3802+K3802+J3802+I3802+H3802</f>
        <v>#REF!</v>
      </c>
    </row>
    <row r="3803" spans="1:70" hidden="1">
      <c r="A3803" s="6" t="s">
        <v>5974</v>
      </c>
      <c r="B3803" s="6" t="s">
        <v>5975</v>
      </c>
      <c r="C3803" s="6" t="s">
        <v>7</v>
      </c>
      <c r="D3803" s="6" t="s">
        <v>18</v>
      </c>
      <c r="E3803" s="6" t="s">
        <v>31</v>
      </c>
      <c r="F3803" s="6" t="s">
        <v>5891</v>
      </c>
      <c r="G3803" s="6"/>
      <c r="H3803" s="1"/>
      <c r="I3803" s="5"/>
      <c r="J3803" s="5"/>
      <c r="K3803" s="1"/>
      <c r="L3803" s="5"/>
      <c r="M3803" s="5"/>
      <c r="N3803" s="26"/>
      <c r="O3803" s="1"/>
      <c r="P3803" s="1"/>
      <c r="Q3803" s="1"/>
      <c r="R3803" s="1"/>
      <c r="S3803" s="1"/>
      <c r="T3803" s="1"/>
      <c r="U3803" s="1"/>
      <c r="V3803" s="5"/>
      <c r="W3803" s="5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37" t="e">
        <f>BQ3803+BP3803+BO3803+BN3803+BM3803+#REF!+#REF!+BG3803+BF3803+#REF!+BC3803+#REF!+#REF!+AY3803+#REF!+#REF!+#REF!+#REF!+AS3803+#REF!+#REF!+#REF!+#REF!+AM3803+AK3803+#REF!+#REF!+#REF!+AF3803+AD3803+AC3803+AB3803+BL3803+AA3803+Z3803+Y3803+X3803+U3803+T3803+S3803+R3803+Q3803+P3803+O3803+N3803+M3803+L3803+K3803+J3803+I3803+H3803</f>
        <v>#REF!</v>
      </c>
    </row>
    <row r="3804" spans="1:70" hidden="1">
      <c r="A3804" s="6" t="s">
        <v>5976</v>
      </c>
      <c r="B3804" s="6" t="s">
        <v>5977</v>
      </c>
      <c r="C3804" s="6" t="s">
        <v>7</v>
      </c>
      <c r="D3804" s="6" t="s">
        <v>8180</v>
      </c>
      <c r="E3804" s="6" t="s">
        <v>21</v>
      </c>
      <c r="F3804" s="6" t="s">
        <v>5891</v>
      </c>
      <c r="G3804" s="6"/>
      <c r="H3804" s="1"/>
      <c r="I3804" s="5"/>
      <c r="J3804" s="5"/>
      <c r="K3804" s="1"/>
      <c r="L3804" s="5"/>
      <c r="M3804" s="5"/>
      <c r="N3804" s="26"/>
      <c r="O3804" s="1"/>
      <c r="P3804" s="1"/>
      <c r="Q3804" s="1"/>
      <c r="R3804" s="1"/>
      <c r="S3804" s="1"/>
      <c r="T3804" s="1"/>
      <c r="U3804" s="1"/>
      <c r="V3804" s="5"/>
      <c r="W3804" s="5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37" t="e">
        <f>BQ3804+BP3804+BO3804+BN3804+BM3804+#REF!+#REF!+BG3804+BF3804+#REF!+BC3804+#REF!+#REF!+AY3804+#REF!+#REF!+#REF!+#REF!+AS3804+#REF!+#REF!+#REF!+#REF!+AM3804+AK3804+#REF!+#REF!+#REF!+AF3804+AD3804+AC3804+AB3804+BL3804+AA3804+Z3804+Y3804+X3804+U3804+T3804+S3804+R3804+Q3804+P3804+O3804+N3804+M3804+L3804+K3804+J3804+I3804+H3804</f>
        <v>#REF!</v>
      </c>
    </row>
    <row r="3805" spans="1:70" hidden="1">
      <c r="A3805" s="6" t="s">
        <v>5978</v>
      </c>
      <c r="B3805" s="6" t="s">
        <v>5979</v>
      </c>
      <c r="C3805" s="6" t="s">
        <v>7</v>
      </c>
      <c r="D3805" s="6" t="s">
        <v>18</v>
      </c>
      <c r="E3805" s="6" t="s">
        <v>13</v>
      </c>
      <c r="F3805" s="6" t="s">
        <v>5891</v>
      </c>
      <c r="G3805" s="6"/>
      <c r="H3805" s="1"/>
      <c r="I3805" s="5"/>
      <c r="J3805" s="5"/>
      <c r="K3805" s="1"/>
      <c r="L3805" s="5"/>
      <c r="M3805" s="5"/>
      <c r="N3805" s="26"/>
      <c r="O3805" s="1"/>
      <c r="P3805" s="1"/>
      <c r="Q3805" s="1"/>
      <c r="R3805" s="1"/>
      <c r="S3805" s="1"/>
      <c r="T3805" s="1"/>
      <c r="U3805" s="1"/>
      <c r="V3805" s="5"/>
      <c r="W3805" s="5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37" t="e">
        <f>BQ3805+BP3805+BO3805+BN3805+BM3805+#REF!+#REF!+BG3805+BF3805+#REF!+BC3805+#REF!+#REF!+AY3805+#REF!+#REF!+#REF!+#REF!+AS3805+#REF!+#REF!+#REF!+#REF!+AM3805+AK3805+#REF!+#REF!+#REF!+AF3805+AD3805+AC3805+AB3805+BL3805+AA3805+Z3805+Y3805+X3805+U3805+T3805+S3805+R3805+Q3805+P3805+O3805+N3805+M3805+L3805+K3805+J3805+I3805+H3805</f>
        <v>#REF!</v>
      </c>
    </row>
    <row r="3806" spans="1:70" hidden="1">
      <c r="A3806" s="6" t="s">
        <v>5980</v>
      </c>
      <c r="B3806" s="6" t="s">
        <v>5981</v>
      </c>
      <c r="C3806" s="6" t="s">
        <v>7</v>
      </c>
      <c r="D3806" s="6" t="s">
        <v>8180</v>
      </c>
      <c r="E3806" s="6" t="s">
        <v>13</v>
      </c>
      <c r="F3806" s="6" t="s">
        <v>5891</v>
      </c>
      <c r="G3806" s="6"/>
      <c r="H3806" s="1"/>
      <c r="I3806" s="5"/>
      <c r="J3806" s="5"/>
      <c r="K3806" s="1"/>
      <c r="L3806" s="5"/>
      <c r="M3806" s="5"/>
      <c r="N3806" s="26"/>
      <c r="O3806" s="1"/>
      <c r="P3806" s="1"/>
      <c r="Q3806" s="1"/>
      <c r="R3806" s="1"/>
      <c r="S3806" s="1"/>
      <c r="T3806" s="1"/>
      <c r="U3806" s="1"/>
      <c r="V3806" s="5"/>
      <c r="W3806" s="5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37" t="e">
        <f>BQ3806+BP3806+BO3806+BN3806+BM3806+#REF!+#REF!+BG3806+BF3806+#REF!+BC3806+#REF!+#REF!+AY3806+#REF!+#REF!+#REF!+#REF!+AS3806+#REF!+#REF!+#REF!+#REF!+AM3806+AK3806+#REF!+#REF!+#REF!+AF3806+AD3806+AC3806+AB3806+BL3806+AA3806+Z3806+Y3806+X3806+U3806+T3806+S3806+R3806+Q3806+P3806+O3806+N3806+M3806+L3806+K3806+J3806+I3806+H3806</f>
        <v>#REF!</v>
      </c>
    </row>
    <row r="3807" spans="1:70" hidden="1">
      <c r="A3807" s="6" t="s">
        <v>6284</v>
      </c>
      <c r="B3807" s="6" t="s">
        <v>6285</v>
      </c>
      <c r="C3807" s="6" t="s">
        <v>151</v>
      </c>
      <c r="D3807" s="6"/>
      <c r="E3807" s="6" t="s">
        <v>152</v>
      </c>
      <c r="F3807" s="6" t="s">
        <v>5891</v>
      </c>
      <c r="G3807" s="6"/>
      <c r="H3807" s="10"/>
      <c r="I3807" s="10"/>
      <c r="J3807" s="10"/>
      <c r="K3807" s="10"/>
      <c r="L3807" s="10"/>
      <c r="M3807" s="10"/>
      <c r="N3807" s="29"/>
      <c r="O3807" s="12"/>
      <c r="P3807" s="12"/>
      <c r="Q3807" s="10"/>
      <c r="R3807" s="10"/>
      <c r="S3807" s="10"/>
      <c r="T3807" s="10"/>
      <c r="U3807" s="16"/>
      <c r="V3807" s="22"/>
      <c r="W3807" s="22"/>
      <c r="X3807" s="16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16"/>
      <c r="AI3807" s="16"/>
      <c r="AJ3807" s="16"/>
      <c r="AK3807" s="16"/>
      <c r="AL3807" s="16"/>
      <c r="AM3807" s="16"/>
      <c r="AN3807" s="16"/>
      <c r="AO3807" s="16"/>
      <c r="AP3807" s="16"/>
      <c r="AQ3807" s="16"/>
      <c r="AR3807" s="16"/>
      <c r="AS3807" s="16"/>
      <c r="AT3807" s="16"/>
      <c r="AU3807" s="16"/>
      <c r="AV3807" s="16"/>
      <c r="AW3807" s="16"/>
      <c r="AX3807" s="16"/>
      <c r="AY3807" s="16"/>
      <c r="AZ3807" s="16"/>
      <c r="BA3807" s="16"/>
      <c r="BB3807" s="16"/>
      <c r="BC3807" s="16"/>
      <c r="BD3807" s="16"/>
      <c r="BE3807" s="16"/>
      <c r="BF3807" s="16"/>
      <c r="BG3807" s="16"/>
      <c r="BH3807" s="16"/>
      <c r="BI3807" s="16"/>
      <c r="BJ3807" s="16"/>
      <c r="BK3807" s="16"/>
      <c r="BL3807" s="10"/>
      <c r="BM3807" s="10"/>
      <c r="BN3807" s="10"/>
      <c r="BO3807" s="10"/>
      <c r="BP3807" s="10"/>
      <c r="BQ3807" s="10"/>
      <c r="BR3807" s="37" t="e">
        <f>BQ3807+BP3807+BO3807+BN3807+BM3807+#REF!+#REF!+BG3807+BF3807+#REF!+BC3807+#REF!+#REF!+AY3807+#REF!+#REF!+#REF!+#REF!+AS3807+#REF!+#REF!+#REF!+#REF!+AM3807+AK3807+#REF!+#REF!+#REF!+AF3807+AD3807+AC3807+AB3807+BL3807+AA3807+Z3807+Y3807+X3807+U3807+T3807+S3807+R3807+Q3807+P3807+O3807+N3807+M3807+L3807+K3807+J3807+I3807+H3807</f>
        <v>#REF!</v>
      </c>
    </row>
    <row r="3808" spans="1:70" hidden="1">
      <c r="A3808" s="6" t="s">
        <v>5982</v>
      </c>
      <c r="B3808" s="6" t="s">
        <v>5983</v>
      </c>
      <c r="C3808" s="6" t="s">
        <v>7</v>
      </c>
      <c r="D3808" s="6" t="s">
        <v>18</v>
      </c>
      <c r="E3808" s="6" t="s">
        <v>13</v>
      </c>
      <c r="F3808" s="6" t="s">
        <v>5891</v>
      </c>
      <c r="G3808" s="6"/>
      <c r="H3808" s="1"/>
      <c r="I3808" s="5"/>
      <c r="J3808" s="5"/>
      <c r="K3808" s="1"/>
      <c r="L3808" s="5"/>
      <c r="M3808" s="5"/>
      <c r="N3808" s="26"/>
      <c r="O3808" s="1"/>
      <c r="P3808" s="1"/>
      <c r="Q3808" s="1"/>
      <c r="R3808" s="1"/>
      <c r="S3808" s="1"/>
      <c r="T3808" s="1"/>
      <c r="U3808" s="1"/>
      <c r="V3808" s="5"/>
      <c r="W3808" s="5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37" t="e">
        <f>BQ3808+BP3808+BO3808+BN3808+BM3808+#REF!+#REF!+BG3808+BF3808+#REF!+BC3808+#REF!+#REF!+AY3808+#REF!+#REF!+#REF!+#REF!+AS3808+#REF!+#REF!+#REF!+#REF!+AM3808+AK3808+#REF!+#REF!+#REF!+AF3808+AD3808+AC3808+AB3808+BL3808+AA3808+Z3808+Y3808+X3808+U3808+T3808+S3808+R3808+Q3808+P3808+O3808+N3808+M3808+L3808+K3808+J3808+I3808+H3808</f>
        <v>#REF!</v>
      </c>
    </row>
    <row r="3809" spans="1:70" hidden="1">
      <c r="A3809" s="6" t="s">
        <v>5984</v>
      </c>
      <c r="B3809" s="6" t="s">
        <v>5985</v>
      </c>
      <c r="C3809" s="6" t="s">
        <v>7</v>
      </c>
      <c r="D3809" s="6" t="s">
        <v>18</v>
      </c>
      <c r="E3809" s="6" t="s">
        <v>13</v>
      </c>
      <c r="F3809" s="6" t="s">
        <v>5891</v>
      </c>
      <c r="G3809" s="6"/>
      <c r="H3809" s="1"/>
      <c r="I3809" s="5"/>
      <c r="J3809" s="5"/>
      <c r="K3809" s="1"/>
      <c r="L3809" s="5"/>
      <c r="M3809" s="5"/>
      <c r="N3809" s="26"/>
      <c r="O3809" s="1"/>
      <c r="P3809" s="1"/>
      <c r="Q3809" s="1"/>
      <c r="R3809" s="1"/>
      <c r="S3809" s="1"/>
      <c r="T3809" s="1"/>
      <c r="U3809" s="1"/>
      <c r="V3809" s="5"/>
      <c r="W3809" s="5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37" t="e">
        <f>BQ3809+BP3809+BO3809+BN3809+BM3809+#REF!+#REF!+BG3809+BF3809+#REF!+BC3809+#REF!+#REF!+AY3809+#REF!+#REF!+#REF!+#REF!+AS3809+#REF!+#REF!+#REF!+#REF!+AM3809+AK3809+#REF!+#REF!+#REF!+AF3809+AD3809+AC3809+AB3809+BL3809+AA3809+Z3809+Y3809+X3809+U3809+T3809+S3809+R3809+Q3809+P3809+O3809+N3809+M3809+L3809+K3809+J3809+I3809+H3809</f>
        <v>#REF!</v>
      </c>
    </row>
    <row r="3810" spans="1:70" hidden="1">
      <c r="A3810" s="6" t="s">
        <v>6286</v>
      </c>
      <c r="B3810" s="6" t="s">
        <v>6287</v>
      </c>
      <c r="C3810" s="6" t="s">
        <v>151</v>
      </c>
      <c r="D3810" s="6"/>
      <c r="E3810" s="6" t="s">
        <v>152</v>
      </c>
      <c r="F3810" s="6" t="s">
        <v>5891</v>
      </c>
      <c r="G3810" s="6"/>
      <c r="H3810" s="10"/>
      <c r="I3810" s="10"/>
      <c r="J3810" s="10"/>
      <c r="K3810" s="10"/>
      <c r="L3810" s="10"/>
      <c r="M3810" s="10"/>
      <c r="N3810" s="29"/>
      <c r="O3810" s="12"/>
      <c r="P3810" s="12"/>
      <c r="Q3810" s="10"/>
      <c r="R3810" s="10"/>
      <c r="S3810" s="10"/>
      <c r="T3810" s="10"/>
      <c r="U3810" s="16"/>
      <c r="V3810" s="22"/>
      <c r="W3810" s="22"/>
      <c r="X3810" s="16"/>
      <c r="Y3810" s="16"/>
      <c r="Z3810" s="16"/>
      <c r="AA3810" s="16"/>
      <c r="AB3810" s="16"/>
      <c r="AC3810" s="16"/>
      <c r="AD3810" s="16"/>
      <c r="AE3810" s="16"/>
      <c r="AF3810" s="16"/>
      <c r="AG3810" s="16"/>
      <c r="AH3810" s="16"/>
      <c r="AI3810" s="16"/>
      <c r="AJ3810" s="16"/>
      <c r="AK3810" s="16"/>
      <c r="AL3810" s="16"/>
      <c r="AM3810" s="16"/>
      <c r="AN3810" s="16"/>
      <c r="AO3810" s="16"/>
      <c r="AP3810" s="16"/>
      <c r="AQ3810" s="16"/>
      <c r="AR3810" s="16"/>
      <c r="AS3810" s="16"/>
      <c r="AT3810" s="16"/>
      <c r="AU3810" s="16"/>
      <c r="AV3810" s="16"/>
      <c r="AW3810" s="16"/>
      <c r="AX3810" s="16"/>
      <c r="AY3810" s="16"/>
      <c r="AZ3810" s="16"/>
      <c r="BA3810" s="16"/>
      <c r="BB3810" s="16"/>
      <c r="BC3810" s="16"/>
      <c r="BD3810" s="16"/>
      <c r="BE3810" s="16"/>
      <c r="BF3810" s="16"/>
      <c r="BG3810" s="16"/>
      <c r="BH3810" s="16"/>
      <c r="BI3810" s="16"/>
      <c r="BJ3810" s="16"/>
      <c r="BK3810" s="16"/>
      <c r="BL3810" s="10"/>
      <c r="BM3810" s="10"/>
      <c r="BN3810" s="10"/>
      <c r="BO3810" s="10"/>
      <c r="BP3810" s="10"/>
      <c r="BQ3810" s="10"/>
      <c r="BR3810" s="37" t="e">
        <f>BQ3810+BP3810+BO3810+BN3810+BM3810+#REF!+#REF!+BG3810+BF3810+#REF!+BC3810+#REF!+#REF!+AY3810+#REF!+#REF!+#REF!+#REF!+AS3810+#REF!+#REF!+#REF!+#REF!+AM3810+AK3810+#REF!+#REF!+#REF!+AF3810+AD3810+AC3810+AB3810+BL3810+AA3810+Z3810+Y3810+X3810+U3810+T3810+S3810+R3810+Q3810+P3810+O3810+N3810+M3810+L3810+K3810+J3810+I3810+H3810</f>
        <v>#REF!</v>
      </c>
    </row>
    <row r="3811" spans="1:70" hidden="1">
      <c r="A3811" s="6" t="s">
        <v>6288</v>
      </c>
      <c r="B3811" s="6" t="s">
        <v>3326</v>
      </c>
      <c r="C3811" s="6" t="s">
        <v>151</v>
      </c>
      <c r="D3811" s="6"/>
      <c r="E3811" s="6" t="s">
        <v>152</v>
      </c>
      <c r="F3811" s="6" t="s">
        <v>5891</v>
      </c>
      <c r="G3811" s="6"/>
      <c r="H3811" s="10"/>
      <c r="I3811" s="10"/>
      <c r="J3811" s="10"/>
      <c r="K3811" s="10"/>
      <c r="L3811" s="10"/>
      <c r="M3811" s="10"/>
      <c r="N3811" s="29"/>
      <c r="O3811" s="12"/>
      <c r="P3811" s="12"/>
      <c r="Q3811" s="10"/>
      <c r="R3811" s="10"/>
      <c r="S3811" s="10"/>
      <c r="T3811" s="10"/>
      <c r="U3811" s="16"/>
      <c r="V3811" s="22"/>
      <c r="W3811" s="22"/>
      <c r="X3811" s="16"/>
      <c r="Y3811" s="16"/>
      <c r="Z3811" s="16"/>
      <c r="AA3811" s="16"/>
      <c r="AB3811" s="16"/>
      <c r="AC3811" s="16"/>
      <c r="AD3811" s="16"/>
      <c r="AE3811" s="16"/>
      <c r="AF3811" s="16"/>
      <c r="AG3811" s="16"/>
      <c r="AH3811" s="16"/>
      <c r="AI3811" s="16"/>
      <c r="AJ3811" s="16"/>
      <c r="AK3811" s="16"/>
      <c r="AL3811" s="16"/>
      <c r="AM3811" s="16"/>
      <c r="AN3811" s="16"/>
      <c r="AO3811" s="16"/>
      <c r="AP3811" s="16"/>
      <c r="AQ3811" s="16"/>
      <c r="AR3811" s="16"/>
      <c r="AS3811" s="16"/>
      <c r="AT3811" s="16"/>
      <c r="AU3811" s="16"/>
      <c r="AV3811" s="16"/>
      <c r="AW3811" s="16"/>
      <c r="AX3811" s="16"/>
      <c r="AY3811" s="16"/>
      <c r="AZ3811" s="16"/>
      <c r="BA3811" s="16"/>
      <c r="BB3811" s="16"/>
      <c r="BC3811" s="16"/>
      <c r="BD3811" s="16"/>
      <c r="BE3811" s="16"/>
      <c r="BF3811" s="16"/>
      <c r="BG3811" s="16"/>
      <c r="BH3811" s="16"/>
      <c r="BI3811" s="16"/>
      <c r="BJ3811" s="16"/>
      <c r="BK3811" s="16"/>
      <c r="BL3811" s="10"/>
      <c r="BM3811" s="10"/>
      <c r="BN3811" s="10"/>
      <c r="BO3811" s="10"/>
      <c r="BP3811" s="10"/>
      <c r="BQ3811" s="10"/>
      <c r="BR3811" s="37" t="e">
        <f>BQ3811+BP3811+BO3811+BN3811+BM3811+#REF!+#REF!+BG3811+BF3811+#REF!+BC3811+#REF!+#REF!+AY3811+#REF!+#REF!+#REF!+#REF!+AS3811+#REF!+#REF!+#REF!+#REF!+AM3811+AK3811+#REF!+#REF!+#REF!+AF3811+AD3811+AC3811+AB3811+BL3811+AA3811+Z3811+Y3811+X3811+U3811+T3811+S3811+R3811+Q3811+P3811+O3811+N3811+M3811+L3811+K3811+J3811+I3811+H3811</f>
        <v>#REF!</v>
      </c>
    </row>
    <row r="3812" spans="1:70" hidden="1">
      <c r="A3812" s="6" t="s">
        <v>6289</v>
      </c>
      <c r="B3812" s="6" t="s">
        <v>6290</v>
      </c>
      <c r="C3812" s="6" t="s">
        <v>151</v>
      </c>
      <c r="D3812" s="6"/>
      <c r="E3812" s="6" t="s">
        <v>152</v>
      </c>
      <c r="F3812" s="6" t="s">
        <v>5891</v>
      </c>
      <c r="G3812" s="6"/>
      <c r="H3812" s="10"/>
      <c r="I3812" s="10"/>
      <c r="J3812" s="10"/>
      <c r="K3812" s="10"/>
      <c r="L3812" s="10"/>
      <c r="M3812" s="10"/>
      <c r="N3812" s="29"/>
      <c r="O3812" s="12"/>
      <c r="P3812" s="12"/>
      <c r="Q3812" s="10"/>
      <c r="R3812" s="10"/>
      <c r="S3812" s="10"/>
      <c r="T3812" s="10"/>
      <c r="U3812" s="16"/>
      <c r="V3812" s="22"/>
      <c r="W3812" s="22"/>
      <c r="X3812" s="16"/>
      <c r="Y3812" s="16"/>
      <c r="Z3812" s="16"/>
      <c r="AA3812" s="16"/>
      <c r="AB3812" s="16"/>
      <c r="AC3812" s="16"/>
      <c r="AD3812" s="16"/>
      <c r="AE3812" s="16"/>
      <c r="AF3812" s="16"/>
      <c r="AG3812" s="16"/>
      <c r="AH3812" s="16"/>
      <c r="AI3812" s="16"/>
      <c r="AJ3812" s="16"/>
      <c r="AK3812" s="16"/>
      <c r="AL3812" s="16"/>
      <c r="AM3812" s="16"/>
      <c r="AN3812" s="16"/>
      <c r="AO3812" s="16"/>
      <c r="AP3812" s="16"/>
      <c r="AQ3812" s="16"/>
      <c r="AR3812" s="16"/>
      <c r="AS3812" s="16"/>
      <c r="AT3812" s="16"/>
      <c r="AU3812" s="16"/>
      <c r="AV3812" s="16"/>
      <c r="AW3812" s="16"/>
      <c r="AX3812" s="16"/>
      <c r="AY3812" s="16"/>
      <c r="AZ3812" s="16"/>
      <c r="BA3812" s="16"/>
      <c r="BB3812" s="16"/>
      <c r="BC3812" s="16"/>
      <c r="BD3812" s="16"/>
      <c r="BE3812" s="16"/>
      <c r="BF3812" s="16"/>
      <c r="BG3812" s="16"/>
      <c r="BH3812" s="16"/>
      <c r="BI3812" s="16"/>
      <c r="BJ3812" s="16"/>
      <c r="BK3812" s="16"/>
      <c r="BL3812" s="10"/>
      <c r="BM3812" s="10"/>
      <c r="BN3812" s="10"/>
      <c r="BO3812" s="10"/>
      <c r="BP3812" s="10"/>
      <c r="BQ3812" s="10"/>
      <c r="BR3812" s="37" t="e">
        <f>BQ3812+BP3812+BO3812+BN3812+BM3812+#REF!+#REF!+BG3812+BF3812+#REF!+BC3812+#REF!+#REF!+AY3812+#REF!+#REF!+#REF!+#REF!+AS3812+#REF!+#REF!+#REF!+#REF!+AM3812+AK3812+#REF!+#REF!+#REF!+AF3812+AD3812+AC3812+AB3812+BL3812+AA3812+Z3812+Y3812+X3812+U3812+T3812+S3812+R3812+Q3812+P3812+O3812+N3812+M3812+L3812+K3812+J3812+I3812+H3812</f>
        <v>#REF!</v>
      </c>
    </row>
    <row r="3813" spans="1:70" hidden="1">
      <c r="A3813" s="6" t="s">
        <v>6291</v>
      </c>
      <c r="B3813" s="6" t="s">
        <v>6292</v>
      </c>
      <c r="C3813" s="6" t="s">
        <v>151</v>
      </c>
      <c r="D3813" s="6"/>
      <c r="E3813" s="6" t="s">
        <v>152</v>
      </c>
      <c r="F3813" s="6" t="s">
        <v>5891</v>
      </c>
      <c r="G3813" s="6"/>
      <c r="H3813" s="10"/>
      <c r="I3813" s="10"/>
      <c r="J3813" s="10"/>
      <c r="K3813" s="10"/>
      <c r="L3813" s="10"/>
      <c r="M3813" s="10"/>
      <c r="N3813" s="29"/>
      <c r="O3813" s="12"/>
      <c r="P3813" s="12"/>
      <c r="Q3813" s="10"/>
      <c r="R3813" s="10"/>
      <c r="S3813" s="10"/>
      <c r="T3813" s="10"/>
      <c r="U3813" s="16"/>
      <c r="V3813" s="22"/>
      <c r="W3813" s="22"/>
      <c r="X3813" s="16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16"/>
      <c r="AI3813" s="16"/>
      <c r="AJ3813" s="16"/>
      <c r="AK3813" s="16"/>
      <c r="AL3813" s="16"/>
      <c r="AM3813" s="16"/>
      <c r="AN3813" s="16"/>
      <c r="AO3813" s="16"/>
      <c r="AP3813" s="16"/>
      <c r="AQ3813" s="16"/>
      <c r="AR3813" s="16"/>
      <c r="AS3813" s="16"/>
      <c r="AT3813" s="16"/>
      <c r="AU3813" s="16"/>
      <c r="AV3813" s="16"/>
      <c r="AW3813" s="16"/>
      <c r="AX3813" s="16"/>
      <c r="AY3813" s="16"/>
      <c r="AZ3813" s="16"/>
      <c r="BA3813" s="16"/>
      <c r="BB3813" s="16"/>
      <c r="BC3813" s="16"/>
      <c r="BD3813" s="16"/>
      <c r="BE3813" s="16"/>
      <c r="BF3813" s="16"/>
      <c r="BG3813" s="16"/>
      <c r="BH3813" s="16"/>
      <c r="BI3813" s="16"/>
      <c r="BJ3813" s="16"/>
      <c r="BK3813" s="16"/>
      <c r="BL3813" s="10"/>
      <c r="BM3813" s="10"/>
      <c r="BN3813" s="10"/>
      <c r="BO3813" s="10"/>
      <c r="BP3813" s="10"/>
      <c r="BQ3813" s="10"/>
      <c r="BR3813" s="37" t="e">
        <f>BQ3813+BP3813+BO3813+BN3813+BM3813+#REF!+#REF!+BG3813+BF3813+#REF!+BC3813+#REF!+#REF!+AY3813+#REF!+#REF!+#REF!+#REF!+AS3813+#REF!+#REF!+#REF!+#REF!+AM3813+AK3813+#REF!+#REF!+#REF!+AF3813+AD3813+AC3813+AB3813+BL3813+AA3813+Z3813+Y3813+X3813+U3813+T3813+S3813+R3813+Q3813+P3813+O3813+N3813+M3813+L3813+K3813+J3813+I3813+H3813</f>
        <v>#REF!</v>
      </c>
    </row>
    <row r="3814" spans="1:70" hidden="1">
      <c r="A3814" s="6" t="s">
        <v>5986</v>
      </c>
      <c r="B3814" s="6" t="s">
        <v>5987</v>
      </c>
      <c r="C3814" s="6" t="s">
        <v>7</v>
      </c>
      <c r="D3814" s="6" t="s">
        <v>18</v>
      </c>
      <c r="E3814" s="6" t="s">
        <v>21</v>
      </c>
      <c r="F3814" s="6" t="s">
        <v>5891</v>
      </c>
      <c r="G3814" s="6"/>
      <c r="H3814" s="1"/>
      <c r="I3814" s="5"/>
      <c r="J3814" s="5"/>
      <c r="K3814" s="1"/>
      <c r="L3814" s="5"/>
      <c r="M3814" s="5"/>
      <c r="N3814" s="26"/>
      <c r="O3814" s="1"/>
      <c r="P3814" s="1"/>
      <c r="Q3814" s="1"/>
      <c r="R3814" s="1"/>
      <c r="S3814" s="1"/>
      <c r="T3814" s="1"/>
      <c r="U3814" s="1"/>
      <c r="V3814" s="5"/>
      <c r="W3814" s="5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37" t="e">
        <f>BQ3814+BP3814+BO3814+BN3814+BM3814+#REF!+#REF!+BG3814+BF3814+#REF!+BC3814+#REF!+#REF!+AY3814+#REF!+#REF!+#REF!+#REF!+AS3814+#REF!+#REF!+#REF!+#REF!+AM3814+AK3814+#REF!+#REF!+#REF!+AF3814+AD3814+AC3814+AB3814+BL3814+AA3814+Z3814+Y3814+X3814+U3814+T3814+S3814+R3814+Q3814+P3814+O3814+N3814+M3814+L3814+K3814+J3814+I3814+H3814</f>
        <v>#REF!</v>
      </c>
    </row>
    <row r="3815" spans="1:70" hidden="1">
      <c r="A3815" s="6" t="s">
        <v>5988</v>
      </c>
      <c r="B3815" s="6" t="s">
        <v>5989</v>
      </c>
      <c r="C3815" s="6" t="s">
        <v>7</v>
      </c>
      <c r="D3815" s="6" t="s">
        <v>67</v>
      </c>
      <c r="E3815" s="6" t="s">
        <v>67</v>
      </c>
      <c r="F3815" s="6" t="s">
        <v>5891</v>
      </c>
      <c r="G3815" s="6"/>
      <c r="H3815" s="1"/>
      <c r="I3815" s="5"/>
      <c r="J3815" s="5"/>
      <c r="K3815" s="1"/>
      <c r="L3815" s="5"/>
      <c r="M3815" s="5"/>
      <c r="N3815" s="26"/>
      <c r="O3815" s="1"/>
      <c r="P3815" s="1"/>
      <c r="Q3815" s="1"/>
      <c r="R3815" s="1"/>
      <c r="S3815" s="1"/>
      <c r="T3815" s="1"/>
      <c r="U3815" s="1"/>
      <c r="V3815" s="5"/>
      <c r="W3815" s="5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37" t="e">
        <f>BQ3815+BP3815+BO3815+BN3815+BM3815+#REF!+#REF!+BG3815+BF3815+#REF!+BC3815+#REF!+#REF!+AY3815+#REF!+#REF!+#REF!+#REF!+AS3815+#REF!+#REF!+#REF!+#REF!+AM3815+AK3815+#REF!+#REF!+#REF!+AF3815+AD3815+AC3815+AB3815+BL3815+AA3815+Z3815+Y3815+X3815+U3815+T3815+S3815+R3815+Q3815+P3815+O3815+N3815+M3815+L3815+K3815+J3815+I3815+H3815</f>
        <v>#REF!</v>
      </c>
    </row>
    <row r="3816" spans="1:70" hidden="1">
      <c r="A3816" s="6" t="s">
        <v>6293</v>
      </c>
      <c r="B3816" s="6" t="s">
        <v>8124</v>
      </c>
      <c r="C3816" s="6" t="s">
        <v>151</v>
      </c>
      <c r="D3816" s="6"/>
      <c r="E3816" s="6" t="s">
        <v>152</v>
      </c>
      <c r="F3816" s="6" t="s">
        <v>5891</v>
      </c>
      <c r="G3816" s="6"/>
      <c r="H3816" s="10"/>
      <c r="I3816" s="10"/>
      <c r="J3816" s="10"/>
      <c r="K3816" s="10"/>
      <c r="L3816" s="10"/>
      <c r="M3816" s="10"/>
      <c r="N3816" s="29"/>
      <c r="O3816" s="12"/>
      <c r="P3816" s="12"/>
      <c r="Q3816" s="10"/>
      <c r="R3816" s="10"/>
      <c r="S3816" s="10"/>
      <c r="T3816" s="10"/>
      <c r="U3816" s="16"/>
      <c r="V3816" s="22"/>
      <c r="W3816" s="22"/>
      <c r="X3816" s="16"/>
      <c r="Y3816" s="16"/>
      <c r="Z3816" s="16"/>
      <c r="AA3816" s="16"/>
      <c r="AB3816" s="16"/>
      <c r="AC3816" s="16"/>
      <c r="AD3816" s="16"/>
      <c r="AE3816" s="16"/>
      <c r="AF3816" s="16"/>
      <c r="AG3816" s="16"/>
      <c r="AH3816" s="16"/>
      <c r="AI3816" s="16"/>
      <c r="AJ3816" s="16"/>
      <c r="AK3816" s="16"/>
      <c r="AL3816" s="16"/>
      <c r="AM3816" s="16"/>
      <c r="AN3816" s="16"/>
      <c r="AO3816" s="16"/>
      <c r="AP3816" s="16"/>
      <c r="AQ3816" s="16"/>
      <c r="AR3816" s="16"/>
      <c r="AS3816" s="16"/>
      <c r="AT3816" s="16"/>
      <c r="AU3816" s="16"/>
      <c r="AV3816" s="16"/>
      <c r="AW3816" s="16"/>
      <c r="AX3816" s="16"/>
      <c r="AY3816" s="16"/>
      <c r="AZ3816" s="16"/>
      <c r="BA3816" s="16"/>
      <c r="BB3816" s="16"/>
      <c r="BC3816" s="16"/>
      <c r="BD3816" s="16"/>
      <c r="BE3816" s="16"/>
      <c r="BF3816" s="16"/>
      <c r="BG3816" s="16"/>
      <c r="BH3816" s="16"/>
      <c r="BI3816" s="16"/>
      <c r="BJ3816" s="16"/>
      <c r="BK3816" s="16"/>
      <c r="BL3816" s="10"/>
      <c r="BM3816" s="10"/>
      <c r="BN3816" s="10"/>
      <c r="BO3816" s="10"/>
      <c r="BP3816" s="10"/>
      <c r="BQ3816" s="10"/>
      <c r="BR3816" s="37" t="e">
        <f>BQ3816+BP3816+BO3816+BN3816+BM3816+#REF!+#REF!+BG3816+BF3816+#REF!+BC3816+#REF!+#REF!+AY3816+#REF!+#REF!+#REF!+#REF!+AS3816+#REF!+#REF!+#REF!+#REF!+AM3816+AK3816+#REF!+#REF!+#REF!+AF3816+AD3816+AC3816+AB3816+BL3816+AA3816+Z3816+Y3816+X3816+U3816+T3816+S3816+R3816+Q3816+P3816+O3816+N3816+M3816+L3816+K3816+J3816+I3816+H3816</f>
        <v>#REF!</v>
      </c>
    </row>
    <row r="3817" spans="1:70" hidden="1">
      <c r="A3817" s="6" t="s">
        <v>6294</v>
      </c>
      <c r="B3817" s="6" t="s">
        <v>6295</v>
      </c>
      <c r="C3817" s="6" t="s">
        <v>151</v>
      </c>
      <c r="D3817" s="6"/>
      <c r="E3817" s="6" t="s">
        <v>152</v>
      </c>
      <c r="F3817" s="6" t="s">
        <v>5891</v>
      </c>
      <c r="G3817" s="6"/>
      <c r="H3817" s="10"/>
      <c r="I3817" s="10"/>
      <c r="J3817" s="10"/>
      <c r="K3817" s="10"/>
      <c r="L3817" s="10"/>
      <c r="M3817" s="10"/>
      <c r="N3817" s="29"/>
      <c r="O3817" s="12"/>
      <c r="P3817" s="12"/>
      <c r="Q3817" s="10"/>
      <c r="R3817" s="10"/>
      <c r="S3817" s="10"/>
      <c r="T3817" s="10"/>
      <c r="U3817" s="16"/>
      <c r="V3817" s="22"/>
      <c r="W3817" s="22"/>
      <c r="X3817" s="16"/>
      <c r="Y3817" s="16"/>
      <c r="Z3817" s="16"/>
      <c r="AA3817" s="16"/>
      <c r="AB3817" s="16"/>
      <c r="AC3817" s="16"/>
      <c r="AD3817" s="16"/>
      <c r="AE3817" s="16"/>
      <c r="AF3817" s="16"/>
      <c r="AG3817" s="16"/>
      <c r="AH3817" s="16"/>
      <c r="AI3817" s="16"/>
      <c r="AJ3817" s="16"/>
      <c r="AK3817" s="16"/>
      <c r="AL3817" s="16"/>
      <c r="AM3817" s="16"/>
      <c r="AN3817" s="16"/>
      <c r="AO3817" s="16"/>
      <c r="AP3817" s="16"/>
      <c r="AQ3817" s="16"/>
      <c r="AR3817" s="16"/>
      <c r="AS3817" s="16"/>
      <c r="AT3817" s="16"/>
      <c r="AU3817" s="16"/>
      <c r="AV3817" s="16"/>
      <c r="AW3817" s="16"/>
      <c r="AX3817" s="16"/>
      <c r="AY3817" s="16"/>
      <c r="AZ3817" s="16"/>
      <c r="BA3817" s="16"/>
      <c r="BB3817" s="16"/>
      <c r="BC3817" s="16"/>
      <c r="BD3817" s="16"/>
      <c r="BE3817" s="16"/>
      <c r="BF3817" s="16"/>
      <c r="BG3817" s="16"/>
      <c r="BH3817" s="16"/>
      <c r="BI3817" s="16"/>
      <c r="BJ3817" s="16"/>
      <c r="BK3817" s="16"/>
      <c r="BL3817" s="10"/>
      <c r="BM3817" s="10"/>
      <c r="BN3817" s="10"/>
      <c r="BO3817" s="10"/>
      <c r="BP3817" s="10"/>
      <c r="BQ3817" s="10"/>
      <c r="BR3817" s="37" t="e">
        <f>BQ3817+BP3817+BO3817+BN3817+BM3817+#REF!+#REF!+BG3817+BF3817+#REF!+BC3817+#REF!+#REF!+AY3817+#REF!+#REF!+#REF!+#REF!+AS3817+#REF!+#REF!+#REF!+#REF!+AM3817+AK3817+#REF!+#REF!+#REF!+AF3817+AD3817+AC3817+AB3817+BL3817+AA3817+Z3817+Y3817+X3817+U3817+T3817+S3817+R3817+Q3817+P3817+O3817+N3817+M3817+L3817+K3817+J3817+I3817+H3817</f>
        <v>#REF!</v>
      </c>
    </row>
    <row r="3818" spans="1:70" hidden="1">
      <c r="A3818" s="6" t="s">
        <v>6296</v>
      </c>
      <c r="B3818" s="6" t="s">
        <v>6297</v>
      </c>
      <c r="C3818" s="6" t="s">
        <v>151</v>
      </c>
      <c r="D3818" s="6"/>
      <c r="E3818" s="6" t="s">
        <v>152</v>
      </c>
      <c r="F3818" s="6" t="s">
        <v>5891</v>
      </c>
      <c r="G3818" s="6"/>
      <c r="H3818" s="10"/>
      <c r="I3818" s="10"/>
      <c r="J3818" s="10"/>
      <c r="K3818" s="10"/>
      <c r="L3818" s="10"/>
      <c r="M3818" s="10"/>
      <c r="N3818" s="29"/>
      <c r="O3818" s="12"/>
      <c r="P3818" s="12"/>
      <c r="Q3818" s="10"/>
      <c r="R3818" s="10"/>
      <c r="S3818" s="10"/>
      <c r="T3818" s="10"/>
      <c r="U3818" s="16"/>
      <c r="V3818" s="22"/>
      <c r="W3818" s="22"/>
      <c r="X3818" s="16"/>
      <c r="Y3818" s="16"/>
      <c r="Z3818" s="16"/>
      <c r="AA3818" s="16"/>
      <c r="AB3818" s="16"/>
      <c r="AC3818" s="16"/>
      <c r="AD3818" s="16"/>
      <c r="AE3818" s="16"/>
      <c r="AF3818" s="16"/>
      <c r="AG3818" s="16"/>
      <c r="AH3818" s="16"/>
      <c r="AI3818" s="16"/>
      <c r="AJ3818" s="16"/>
      <c r="AK3818" s="16"/>
      <c r="AL3818" s="16"/>
      <c r="AM3818" s="16"/>
      <c r="AN3818" s="16"/>
      <c r="AO3818" s="16"/>
      <c r="AP3818" s="16"/>
      <c r="AQ3818" s="16"/>
      <c r="AR3818" s="16"/>
      <c r="AS3818" s="16"/>
      <c r="AT3818" s="16"/>
      <c r="AU3818" s="16"/>
      <c r="AV3818" s="16"/>
      <c r="AW3818" s="16"/>
      <c r="AX3818" s="16"/>
      <c r="AY3818" s="16"/>
      <c r="AZ3818" s="16"/>
      <c r="BA3818" s="16"/>
      <c r="BB3818" s="16"/>
      <c r="BC3818" s="16"/>
      <c r="BD3818" s="16"/>
      <c r="BE3818" s="16"/>
      <c r="BF3818" s="16"/>
      <c r="BG3818" s="16"/>
      <c r="BH3818" s="16"/>
      <c r="BI3818" s="16"/>
      <c r="BJ3818" s="16"/>
      <c r="BK3818" s="16"/>
      <c r="BL3818" s="10"/>
      <c r="BM3818" s="10"/>
      <c r="BN3818" s="10"/>
      <c r="BO3818" s="10"/>
      <c r="BP3818" s="10"/>
      <c r="BQ3818" s="10"/>
      <c r="BR3818" s="37" t="e">
        <f>BQ3818+BP3818+BO3818+BN3818+BM3818+#REF!+#REF!+BG3818+BF3818+#REF!+BC3818+#REF!+#REF!+AY3818+#REF!+#REF!+#REF!+#REF!+AS3818+#REF!+#REF!+#REF!+#REF!+AM3818+AK3818+#REF!+#REF!+#REF!+AF3818+AD3818+AC3818+AB3818+BL3818+AA3818+Z3818+Y3818+X3818+U3818+T3818+S3818+R3818+Q3818+P3818+O3818+N3818+M3818+L3818+K3818+J3818+I3818+H3818</f>
        <v>#REF!</v>
      </c>
    </row>
    <row r="3819" spans="1:70" hidden="1">
      <c r="A3819" s="6" t="s">
        <v>5990</v>
      </c>
      <c r="B3819" s="6" t="s">
        <v>5991</v>
      </c>
      <c r="C3819" s="6" t="s">
        <v>7</v>
      </c>
      <c r="D3819" s="6" t="s">
        <v>67</v>
      </c>
      <c r="E3819" s="6" t="s">
        <v>67</v>
      </c>
      <c r="F3819" s="6" t="s">
        <v>5891</v>
      </c>
      <c r="G3819" s="6"/>
      <c r="H3819" s="1"/>
      <c r="I3819" s="5"/>
      <c r="J3819" s="5"/>
      <c r="K3819" s="1"/>
      <c r="L3819" s="5"/>
      <c r="M3819" s="5"/>
      <c r="N3819" s="26"/>
      <c r="O3819" s="1"/>
      <c r="P3819" s="1"/>
      <c r="Q3819" s="1"/>
      <c r="R3819" s="1"/>
      <c r="S3819" s="1"/>
      <c r="T3819" s="1"/>
      <c r="U3819" s="1"/>
      <c r="V3819" s="5"/>
      <c r="W3819" s="5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37" t="e">
        <f>BQ3819+BP3819+BO3819+BN3819+BM3819+#REF!+#REF!+BG3819+BF3819+#REF!+BC3819+#REF!+#REF!+AY3819+#REF!+#REF!+#REF!+#REF!+AS3819+#REF!+#REF!+#REF!+#REF!+AM3819+AK3819+#REF!+#REF!+#REF!+AF3819+AD3819+AC3819+AB3819+BL3819+AA3819+Z3819+Y3819+X3819+U3819+T3819+S3819+R3819+Q3819+P3819+O3819+N3819+M3819+L3819+K3819+J3819+I3819+H3819</f>
        <v>#REF!</v>
      </c>
    </row>
    <row r="3820" spans="1:70" hidden="1">
      <c r="A3820" s="6" t="s">
        <v>5992</v>
      </c>
      <c r="B3820" s="6" t="s">
        <v>5993</v>
      </c>
      <c r="C3820" s="6" t="s">
        <v>7</v>
      </c>
      <c r="D3820" s="6" t="s">
        <v>67</v>
      </c>
      <c r="E3820" s="6" t="s">
        <v>67</v>
      </c>
      <c r="F3820" s="6" t="s">
        <v>5891</v>
      </c>
      <c r="G3820" s="6"/>
      <c r="H3820" s="1"/>
      <c r="I3820" s="5"/>
      <c r="J3820" s="5"/>
      <c r="K3820" s="1"/>
      <c r="L3820" s="5"/>
      <c r="M3820" s="5"/>
      <c r="N3820" s="26"/>
      <c r="O3820" s="1"/>
      <c r="P3820" s="1"/>
      <c r="Q3820" s="1"/>
      <c r="R3820" s="1"/>
      <c r="S3820" s="1"/>
      <c r="T3820" s="1"/>
      <c r="U3820" s="1"/>
      <c r="V3820" s="5"/>
      <c r="W3820" s="5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37" t="e">
        <f>BQ3820+BP3820+BO3820+BN3820+BM3820+#REF!+#REF!+BG3820+BF3820+#REF!+BC3820+#REF!+#REF!+AY3820+#REF!+#REF!+#REF!+#REF!+AS3820+#REF!+#REF!+#REF!+#REF!+AM3820+AK3820+#REF!+#REF!+#REF!+AF3820+AD3820+AC3820+AB3820+BL3820+AA3820+Z3820+Y3820+X3820+U3820+T3820+S3820+R3820+Q3820+P3820+O3820+N3820+M3820+L3820+K3820+J3820+I3820+H3820</f>
        <v>#REF!</v>
      </c>
    </row>
    <row r="3821" spans="1:70" hidden="1">
      <c r="A3821" s="6" t="s">
        <v>5994</v>
      </c>
      <c r="B3821" s="6" t="s">
        <v>5995</v>
      </c>
      <c r="C3821" s="6" t="s">
        <v>7</v>
      </c>
      <c r="D3821" s="6" t="s">
        <v>67</v>
      </c>
      <c r="E3821" s="6" t="s">
        <v>67</v>
      </c>
      <c r="F3821" s="6" t="s">
        <v>5891</v>
      </c>
      <c r="G3821" s="6"/>
      <c r="H3821" s="1"/>
      <c r="I3821" s="5"/>
      <c r="J3821" s="5"/>
      <c r="K3821" s="1"/>
      <c r="L3821" s="5"/>
      <c r="M3821" s="5"/>
      <c r="N3821" s="26"/>
      <c r="O3821" s="1"/>
      <c r="P3821" s="1"/>
      <c r="Q3821" s="1"/>
      <c r="R3821" s="1"/>
      <c r="S3821" s="1"/>
      <c r="T3821" s="1"/>
      <c r="U3821" s="1"/>
      <c r="V3821" s="5"/>
      <c r="W3821" s="5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37" t="e">
        <f>BQ3821+BP3821+BO3821+BN3821+BM3821+#REF!+#REF!+BG3821+BF3821+#REF!+BC3821+#REF!+#REF!+AY3821+#REF!+#REF!+#REF!+#REF!+AS3821+#REF!+#REF!+#REF!+#REF!+AM3821+AK3821+#REF!+#REF!+#REF!+AF3821+AD3821+AC3821+AB3821+BL3821+AA3821+Z3821+Y3821+X3821+U3821+T3821+S3821+R3821+Q3821+P3821+O3821+N3821+M3821+L3821+K3821+J3821+I3821+H3821</f>
        <v>#REF!</v>
      </c>
    </row>
    <row r="3822" spans="1:70" hidden="1">
      <c r="A3822" s="6" t="s">
        <v>6298</v>
      </c>
      <c r="B3822" s="6" t="s">
        <v>6299</v>
      </c>
      <c r="C3822" s="6" t="s">
        <v>151</v>
      </c>
      <c r="D3822" s="6"/>
      <c r="E3822" s="6" t="s">
        <v>152</v>
      </c>
      <c r="F3822" s="6" t="s">
        <v>5891</v>
      </c>
      <c r="G3822" s="6"/>
      <c r="H3822" s="10"/>
      <c r="I3822" s="10"/>
      <c r="J3822" s="10"/>
      <c r="K3822" s="10"/>
      <c r="L3822" s="10"/>
      <c r="M3822" s="10"/>
      <c r="N3822" s="29"/>
      <c r="O3822" s="12"/>
      <c r="P3822" s="12"/>
      <c r="Q3822" s="10"/>
      <c r="R3822" s="10"/>
      <c r="S3822" s="10"/>
      <c r="T3822" s="10"/>
      <c r="U3822" s="16"/>
      <c r="V3822" s="22"/>
      <c r="W3822" s="22"/>
      <c r="X3822" s="16"/>
      <c r="Y3822" s="16"/>
      <c r="Z3822" s="16"/>
      <c r="AA3822" s="16"/>
      <c r="AB3822" s="16"/>
      <c r="AC3822" s="16"/>
      <c r="AD3822" s="16"/>
      <c r="AE3822" s="16"/>
      <c r="AF3822" s="16"/>
      <c r="AG3822" s="16"/>
      <c r="AH3822" s="16"/>
      <c r="AI3822" s="16"/>
      <c r="AJ3822" s="16"/>
      <c r="AK3822" s="16"/>
      <c r="AL3822" s="16"/>
      <c r="AM3822" s="16"/>
      <c r="AN3822" s="16"/>
      <c r="AO3822" s="16"/>
      <c r="AP3822" s="16"/>
      <c r="AQ3822" s="16"/>
      <c r="AR3822" s="16"/>
      <c r="AS3822" s="16"/>
      <c r="AT3822" s="16"/>
      <c r="AU3822" s="16"/>
      <c r="AV3822" s="16"/>
      <c r="AW3822" s="16"/>
      <c r="AX3822" s="16"/>
      <c r="AY3822" s="16"/>
      <c r="AZ3822" s="16"/>
      <c r="BA3822" s="16"/>
      <c r="BB3822" s="16"/>
      <c r="BC3822" s="16"/>
      <c r="BD3822" s="16"/>
      <c r="BE3822" s="16"/>
      <c r="BF3822" s="16"/>
      <c r="BG3822" s="16"/>
      <c r="BH3822" s="16"/>
      <c r="BI3822" s="16"/>
      <c r="BJ3822" s="16"/>
      <c r="BK3822" s="16"/>
      <c r="BL3822" s="10"/>
      <c r="BM3822" s="10"/>
      <c r="BN3822" s="10"/>
      <c r="BO3822" s="10"/>
      <c r="BP3822" s="10"/>
      <c r="BQ3822" s="10"/>
      <c r="BR3822" s="37" t="e">
        <f>BQ3822+BP3822+BO3822+BN3822+BM3822+#REF!+#REF!+BG3822+BF3822+#REF!+BC3822+#REF!+#REF!+AY3822+#REF!+#REF!+#REF!+#REF!+AS3822+#REF!+#REF!+#REF!+#REF!+AM3822+AK3822+#REF!+#REF!+#REF!+AF3822+AD3822+AC3822+AB3822+BL3822+AA3822+Z3822+Y3822+X3822+U3822+T3822+S3822+R3822+Q3822+P3822+O3822+N3822+M3822+L3822+K3822+J3822+I3822+H3822</f>
        <v>#REF!</v>
      </c>
    </row>
    <row r="3823" spans="1:70" hidden="1">
      <c r="A3823" s="6" t="s">
        <v>6300</v>
      </c>
      <c r="B3823" s="6" t="s">
        <v>6301</v>
      </c>
      <c r="C3823" s="6" t="s">
        <v>151</v>
      </c>
      <c r="D3823" s="6"/>
      <c r="E3823" s="6" t="s">
        <v>152</v>
      </c>
      <c r="F3823" s="6" t="s">
        <v>5891</v>
      </c>
      <c r="G3823" s="6"/>
      <c r="H3823" s="10"/>
      <c r="I3823" s="10"/>
      <c r="J3823" s="10"/>
      <c r="K3823" s="10"/>
      <c r="L3823" s="10"/>
      <c r="M3823" s="10"/>
      <c r="N3823" s="29"/>
      <c r="O3823" s="12"/>
      <c r="P3823" s="12"/>
      <c r="Q3823" s="10"/>
      <c r="R3823" s="10"/>
      <c r="S3823" s="10"/>
      <c r="T3823" s="10"/>
      <c r="U3823" s="16"/>
      <c r="V3823" s="22"/>
      <c r="W3823" s="22"/>
      <c r="X3823" s="16"/>
      <c r="Y3823" s="16"/>
      <c r="Z3823" s="16"/>
      <c r="AA3823" s="16"/>
      <c r="AB3823" s="16"/>
      <c r="AC3823" s="16"/>
      <c r="AD3823" s="16"/>
      <c r="AE3823" s="16"/>
      <c r="AF3823" s="16"/>
      <c r="AG3823" s="16"/>
      <c r="AH3823" s="16"/>
      <c r="AI3823" s="16"/>
      <c r="AJ3823" s="16"/>
      <c r="AK3823" s="16"/>
      <c r="AL3823" s="16"/>
      <c r="AM3823" s="16"/>
      <c r="AN3823" s="16"/>
      <c r="AO3823" s="16"/>
      <c r="AP3823" s="16"/>
      <c r="AQ3823" s="16"/>
      <c r="AR3823" s="16"/>
      <c r="AS3823" s="16"/>
      <c r="AT3823" s="16"/>
      <c r="AU3823" s="16"/>
      <c r="AV3823" s="16"/>
      <c r="AW3823" s="16"/>
      <c r="AX3823" s="16"/>
      <c r="AY3823" s="16"/>
      <c r="AZ3823" s="16"/>
      <c r="BA3823" s="16"/>
      <c r="BB3823" s="16"/>
      <c r="BC3823" s="16"/>
      <c r="BD3823" s="16"/>
      <c r="BE3823" s="16"/>
      <c r="BF3823" s="16"/>
      <c r="BG3823" s="16"/>
      <c r="BH3823" s="16"/>
      <c r="BI3823" s="16"/>
      <c r="BJ3823" s="16"/>
      <c r="BK3823" s="16"/>
      <c r="BL3823" s="10"/>
      <c r="BM3823" s="10"/>
      <c r="BN3823" s="10"/>
      <c r="BO3823" s="10"/>
      <c r="BP3823" s="10"/>
      <c r="BQ3823" s="10"/>
      <c r="BR3823" s="37" t="e">
        <f>BQ3823+BP3823+BO3823+BN3823+BM3823+#REF!+#REF!+BG3823+BF3823+#REF!+BC3823+#REF!+#REF!+AY3823+#REF!+#REF!+#REF!+#REF!+AS3823+#REF!+#REF!+#REF!+#REF!+AM3823+AK3823+#REF!+#REF!+#REF!+AF3823+AD3823+AC3823+AB3823+BL3823+AA3823+Z3823+Y3823+X3823+U3823+T3823+S3823+R3823+Q3823+P3823+O3823+N3823+M3823+L3823+K3823+J3823+I3823+H3823</f>
        <v>#REF!</v>
      </c>
    </row>
    <row r="3824" spans="1:70" hidden="1">
      <c r="A3824" s="6" t="s">
        <v>6302</v>
      </c>
      <c r="B3824" s="6" t="s">
        <v>6303</v>
      </c>
      <c r="C3824" s="6" t="s">
        <v>151</v>
      </c>
      <c r="D3824" s="6"/>
      <c r="E3824" s="6" t="s">
        <v>152</v>
      </c>
      <c r="F3824" s="6" t="s">
        <v>5891</v>
      </c>
      <c r="G3824" s="6"/>
      <c r="H3824" s="10"/>
      <c r="I3824" s="10"/>
      <c r="J3824" s="10"/>
      <c r="K3824" s="10"/>
      <c r="L3824" s="10"/>
      <c r="M3824" s="10"/>
      <c r="N3824" s="29"/>
      <c r="O3824" s="12"/>
      <c r="P3824" s="12"/>
      <c r="Q3824" s="10"/>
      <c r="R3824" s="10"/>
      <c r="S3824" s="10"/>
      <c r="T3824" s="10"/>
      <c r="U3824" s="16"/>
      <c r="V3824" s="22"/>
      <c r="W3824" s="22"/>
      <c r="X3824" s="16"/>
      <c r="Y3824" s="16"/>
      <c r="Z3824" s="16"/>
      <c r="AA3824" s="16"/>
      <c r="AB3824" s="16"/>
      <c r="AC3824" s="16"/>
      <c r="AD3824" s="16"/>
      <c r="AE3824" s="16"/>
      <c r="AF3824" s="16"/>
      <c r="AG3824" s="16"/>
      <c r="AH3824" s="16"/>
      <c r="AI3824" s="16"/>
      <c r="AJ3824" s="16"/>
      <c r="AK3824" s="16"/>
      <c r="AL3824" s="16"/>
      <c r="AM3824" s="16"/>
      <c r="AN3824" s="16"/>
      <c r="AO3824" s="16"/>
      <c r="AP3824" s="16"/>
      <c r="AQ3824" s="16"/>
      <c r="AR3824" s="16"/>
      <c r="AS3824" s="16"/>
      <c r="AT3824" s="16"/>
      <c r="AU3824" s="16"/>
      <c r="AV3824" s="16"/>
      <c r="AW3824" s="16"/>
      <c r="AX3824" s="16"/>
      <c r="AY3824" s="16"/>
      <c r="AZ3824" s="16"/>
      <c r="BA3824" s="16"/>
      <c r="BB3824" s="16"/>
      <c r="BC3824" s="16"/>
      <c r="BD3824" s="16"/>
      <c r="BE3824" s="16"/>
      <c r="BF3824" s="16"/>
      <c r="BG3824" s="16"/>
      <c r="BH3824" s="16"/>
      <c r="BI3824" s="16"/>
      <c r="BJ3824" s="16"/>
      <c r="BK3824" s="16"/>
      <c r="BL3824" s="10"/>
      <c r="BM3824" s="10"/>
      <c r="BN3824" s="10"/>
      <c r="BO3824" s="10"/>
      <c r="BP3824" s="10"/>
      <c r="BQ3824" s="10"/>
      <c r="BR3824" s="37" t="e">
        <f>BQ3824+BP3824+BO3824+BN3824+BM3824+#REF!+#REF!+BG3824+BF3824+#REF!+BC3824+#REF!+#REF!+AY3824+#REF!+#REF!+#REF!+#REF!+AS3824+#REF!+#REF!+#REF!+#REF!+AM3824+AK3824+#REF!+#REF!+#REF!+AF3824+AD3824+AC3824+AB3824+BL3824+AA3824+Z3824+Y3824+X3824+U3824+T3824+S3824+R3824+Q3824+P3824+O3824+N3824+M3824+L3824+K3824+J3824+I3824+H3824</f>
        <v>#REF!</v>
      </c>
    </row>
    <row r="3825" spans="1:70" hidden="1">
      <c r="A3825" s="6" t="s">
        <v>5996</v>
      </c>
      <c r="B3825" s="6" t="s">
        <v>5997</v>
      </c>
      <c r="C3825" s="6" t="s">
        <v>7</v>
      </c>
      <c r="D3825" s="6" t="s">
        <v>8180</v>
      </c>
      <c r="E3825" s="6" t="s">
        <v>21</v>
      </c>
      <c r="F3825" s="6" t="s">
        <v>5891</v>
      </c>
      <c r="G3825" s="6"/>
      <c r="H3825" s="1"/>
      <c r="I3825" s="5"/>
      <c r="J3825" s="5"/>
      <c r="K3825" s="1"/>
      <c r="L3825" s="5"/>
      <c r="M3825" s="5"/>
      <c r="N3825" s="26"/>
      <c r="O3825" s="1"/>
      <c r="P3825" s="1"/>
      <c r="Q3825" s="1"/>
      <c r="R3825" s="1"/>
      <c r="S3825" s="1"/>
      <c r="T3825" s="1"/>
      <c r="U3825" s="1"/>
      <c r="V3825" s="5"/>
      <c r="W3825" s="5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37" t="e">
        <f>BQ3825+BP3825+BO3825+BN3825+BM3825+#REF!+#REF!+BG3825+BF3825+#REF!+BC3825+#REF!+#REF!+AY3825+#REF!+#REF!+#REF!+#REF!+AS3825+#REF!+#REF!+#REF!+#REF!+AM3825+AK3825+#REF!+#REF!+#REF!+AF3825+AD3825+AC3825+AB3825+BL3825+AA3825+Z3825+Y3825+X3825+U3825+T3825+S3825+R3825+Q3825+P3825+O3825+N3825+M3825+L3825+K3825+J3825+I3825+H3825</f>
        <v>#REF!</v>
      </c>
    </row>
    <row r="3826" spans="1:70" hidden="1">
      <c r="A3826" s="6" t="s">
        <v>6304</v>
      </c>
      <c r="B3826" s="6" t="s">
        <v>6305</v>
      </c>
      <c r="C3826" s="6" t="s">
        <v>151</v>
      </c>
      <c r="D3826" s="6"/>
      <c r="E3826" s="6" t="s">
        <v>152</v>
      </c>
      <c r="F3826" s="6" t="s">
        <v>5891</v>
      </c>
      <c r="G3826" s="6"/>
      <c r="H3826" s="10"/>
      <c r="I3826" s="10"/>
      <c r="J3826" s="10"/>
      <c r="K3826" s="10"/>
      <c r="L3826" s="10"/>
      <c r="M3826" s="10"/>
      <c r="N3826" s="29"/>
      <c r="O3826" s="12"/>
      <c r="P3826" s="12"/>
      <c r="Q3826" s="10"/>
      <c r="R3826" s="10"/>
      <c r="S3826" s="10"/>
      <c r="T3826" s="10"/>
      <c r="U3826" s="16"/>
      <c r="V3826" s="22"/>
      <c r="W3826" s="22"/>
      <c r="X3826" s="16"/>
      <c r="Y3826" s="16"/>
      <c r="Z3826" s="16"/>
      <c r="AA3826" s="16"/>
      <c r="AB3826" s="16"/>
      <c r="AC3826" s="16"/>
      <c r="AD3826" s="16"/>
      <c r="AE3826" s="16"/>
      <c r="AF3826" s="16"/>
      <c r="AG3826" s="16"/>
      <c r="AH3826" s="16"/>
      <c r="AI3826" s="16"/>
      <c r="AJ3826" s="16"/>
      <c r="AK3826" s="16"/>
      <c r="AL3826" s="16"/>
      <c r="AM3826" s="16"/>
      <c r="AN3826" s="16"/>
      <c r="AO3826" s="16"/>
      <c r="AP3826" s="16"/>
      <c r="AQ3826" s="16"/>
      <c r="AR3826" s="16"/>
      <c r="AS3826" s="16"/>
      <c r="AT3826" s="16"/>
      <c r="AU3826" s="16"/>
      <c r="AV3826" s="16"/>
      <c r="AW3826" s="16"/>
      <c r="AX3826" s="16"/>
      <c r="AY3826" s="16"/>
      <c r="AZ3826" s="16"/>
      <c r="BA3826" s="16"/>
      <c r="BB3826" s="16"/>
      <c r="BC3826" s="16"/>
      <c r="BD3826" s="16"/>
      <c r="BE3826" s="16"/>
      <c r="BF3826" s="16"/>
      <c r="BG3826" s="16"/>
      <c r="BH3826" s="16"/>
      <c r="BI3826" s="16"/>
      <c r="BJ3826" s="16"/>
      <c r="BK3826" s="16"/>
      <c r="BL3826" s="10"/>
      <c r="BM3826" s="10"/>
      <c r="BN3826" s="10"/>
      <c r="BO3826" s="10"/>
      <c r="BP3826" s="10"/>
      <c r="BQ3826" s="10"/>
      <c r="BR3826" s="37" t="e">
        <f>BQ3826+BP3826+BO3826+BN3826+BM3826+#REF!+#REF!+BG3826+BF3826+#REF!+BC3826+#REF!+#REF!+AY3826+#REF!+#REF!+#REF!+#REF!+AS3826+#REF!+#REF!+#REF!+#REF!+AM3826+AK3826+#REF!+#REF!+#REF!+AF3826+AD3826+AC3826+AB3826+BL3826+AA3826+Z3826+Y3826+X3826+U3826+T3826+S3826+R3826+Q3826+P3826+O3826+N3826+M3826+L3826+K3826+J3826+I3826+H3826</f>
        <v>#REF!</v>
      </c>
    </row>
    <row r="3827" spans="1:70" hidden="1">
      <c r="A3827" s="6" t="s">
        <v>5998</v>
      </c>
      <c r="B3827" s="6" t="s">
        <v>7485</v>
      </c>
      <c r="C3827" s="6" t="s">
        <v>7</v>
      </c>
      <c r="D3827" s="6" t="s">
        <v>18</v>
      </c>
      <c r="E3827" s="6" t="s">
        <v>13</v>
      </c>
      <c r="F3827" s="6" t="s">
        <v>5891</v>
      </c>
      <c r="G3827" s="6"/>
      <c r="H3827" s="1"/>
      <c r="I3827" s="5"/>
      <c r="J3827" s="5"/>
      <c r="K3827" s="1"/>
      <c r="L3827" s="5"/>
      <c r="M3827" s="5"/>
      <c r="N3827" s="26"/>
      <c r="O3827" s="1"/>
      <c r="P3827" s="1"/>
      <c r="Q3827" s="1"/>
      <c r="R3827" s="1"/>
      <c r="S3827" s="1"/>
      <c r="T3827" s="1"/>
      <c r="U3827" s="1"/>
      <c r="V3827" s="5"/>
      <c r="W3827" s="5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37" t="e">
        <f>BQ3827+BP3827+BO3827+BN3827+BM3827+#REF!+#REF!+BG3827+BF3827+#REF!+BC3827+#REF!+#REF!+AY3827+#REF!+#REF!+#REF!+#REF!+AS3827+#REF!+#REF!+#REF!+#REF!+AM3827+AK3827+#REF!+#REF!+#REF!+AF3827+AD3827+AC3827+AB3827+BL3827+AA3827+Z3827+Y3827+X3827+U3827+T3827+S3827+R3827+Q3827+P3827+O3827+N3827+M3827+L3827+K3827+J3827+I3827+H3827</f>
        <v>#REF!</v>
      </c>
    </row>
    <row r="3828" spans="1:70" hidden="1">
      <c r="A3828" s="6" t="s">
        <v>6306</v>
      </c>
      <c r="B3828" s="6" t="s">
        <v>6307</v>
      </c>
      <c r="C3828" s="6" t="s">
        <v>151</v>
      </c>
      <c r="D3828" s="6"/>
      <c r="E3828" s="6" t="s">
        <v>152</v>
      </c>
      <c r="F3828" s="6" t="s">
        <v>5891</v>
      </c>
      <c r="G3828" s="6"/>
      <c r="H3828" s="10"/>
      <c r="I3828" s="10"/>
      <c r="J3828" s="10"/>
      <c r="K3828" s="10"/>
      <c r="L3828" s="10"/>
      <c r="M3828" s="10"/>
      <c r="N3828" s="29"/>
      <c r="O3828" s="12"/>
      <c r="P3828" s="12"/>
      <c r="Q3828" s="10"/>
      <c r="R3828" s="10"/>
      <c r="S3828" s="10"/>
      <c r="T3828" s="10"/>
      <c r="U3828" s="16"/>
      <c r="V3828" s="22"/>
      <c r="W3828" s="22"/>
      <c r="X3828" s="16"/>
      <c r="Y3828" s="16"/>
      <c r="Z3828" s="16"/>
      <c r="AA3828" s="16"/>
      <c r="AB3828" s="16"/>
      <c r="AC3828" s="16"/>
      <c r="AD3828" s="16"/>
      <c r="AE3828" s="16"/>
      <c r="AF3828" s="16"/>
      <c r="AG3828" s="16"/>
      <c r="AH3828" s="16"/>
      <c r="AI3828" s="16"/>
      <c r="AJ3828" s="16"/>
      <c r="AK3828" s="16"/>
      <c r="AL3828" s="16"/>
      <c r="AM3828" s="16"/>
      <c r="AN3828" s="16"/>
      <c r="AO3828" s="16"/>
      <c r="AP3828" s="16"/>
      <c r="AQ3828" s="16"/>
      <c r="AR3828" s="16"/>
      <c r="AS3828" s="16"/>
      <c r="AT3828" s="16"/>
      <c r="AU3828" s="16"/>
      <c r="AV3828" s="16"/>
      <c r="AW3828" s="16"/>
      <c r="AX3828" s="16"/>
      <c r="AY3828" s="16"/>
      <c r="AZ3828" s="16"/>
      <c r="BA3828" s="16"/>
      <c r="BB3828" s="16"/>
      <c r="BC3828" s="16"/>
      <c r="BD3828" s="16"/>
      <c r="BE3828" s="16"/>
      <c r="BF3828" s="16"/>
      <c r="BG3828" s="16"/>
      <c r="BH3828" s="16"/>
      <c r="BI3828" s="16"/>
      <c r="BJ3828" s="16"/>
      <c r="BK3828" s="16"/>
      <c r="BL3828" s="10"/>
      <c r="BM3828" s="10"/>
      <c r="BN3828" s="10"/>
      <c r="BO3828" s="10"/>
      <c r="BP3828" s="10"/>
      <c r="BQ3828" s="10"/>
      <c r="BR3828" s="37" t="e">
        <f>BQ3828+BP3828+BO3828+BN3828+BM3828+#REF!+#REF!+BG3828+BF3828+#REF!+BC3828+#REF!+#REF!+AY3828+#REF!+#REF!+#REF!+#REF!+AS3828+#REF!+#REF!+#REF!+#REF!+AM3828+AK3828+#REF!+#REF!+#REF!+AF3828+AD3828+AC3828+AB3828+BL3828+AA3828+Z3828+Y3828+X3828+U3828+T3828+S3828+R3828+Q3828+P3828+O3828+N3828+M3828+L3828+K3828+J3828+I3828+H3828</f>
        <v>#REF!</v>
      </c>
    </row>
    <row r="3829" spans="1:70" hidden="1">
      <c r="A3829" s="6" t="s">
        <v>6308</v>
      </c>
      <c r="B3829" s="6" t="s">
        <v>6309</v>
      </c>
      <c r="C3829" s="6" t="s">
        <v>151</v>
      </c>
      <c r="D3829" s="6"/>
      <c r="E3829" s="6" t="s">
        <v>152</v>
      </c>
      <c r="F3829" s="6" t="s">
        <v>5891</v>
      </c>
      <c r="G3829" s="6"/>
      <c r="H3829" s="10"/>
      <c r="I3829" s="10"/>
      <c r="J3829" s="10"/>
      <c r="K3829" s="10"/>
      <c r="L3829" s="10"/>
      <c r="M3829" s="10"/>
      <c r="N3829" s="29"/>
      <c r="O3829" s="12"/>
      <c r="P3829" s="12"/>
      <c r="Q3829" s="10"/>
      <c r="R3829" s="10"/>
      <c r="S3829" s="10"/>
      <c r="T3829" s="10"/>
      <c r="U3829" s="16"/>
      <c r="V3829" s="22"/>
      <c r="W3829" s="22"/>
      <c r="X3829" s="16"/>
      <c r="Y3829" s="16"/>
      <c r="Z3829" s="16"/>
      <c r="AA3829" s="16"/>
      <c r="AB3829" s="16"/>
      <c r="AC3829" s="16"/>
      <c r="AD3829" s="16"/>
      <c r="AE3829" s="16"/>
      <c r="AF3829" s="16"/>
      <c r="AG3829" s="16"/>
      <c r="AH3829" s="16"/>
      <c r="AI3829" s="16"/>
      <c r="AJ3829" s="16"/>
      <c r="AK3829" s="16"/>
      <c r="AL3829" s="16"/>
      <c r="AM3829" s="16"/>
      <c r="AN3829" s="16"/>
      <c r="AO3829" s="16"/>
      <c r="AP3829" s="16"/>
      <c r="AQ3829" s="16"/>
      <c r="AR3829" s="16"/>
      <c r="AS3829" s="16"/>
      <c r="AT3829" s="16"/>
      <c r="AU3829" s="16"/>
      <c r="AV3829" s="16"/>
      <c r="AW3829" s="16"/>
      <c r="AX3829" s="16"/>
      <c r="AY3829" s="16"/>
      <c r="AZ3829" s="16"/>
      <c r="BA3829" s="16"/>
      <c r="BB3829" s="16"/>
      <c r="BC3829" s="16"/>
      <c r="BD3829" s="16"/>
      <c r="BE3829" s="16"/>
      <c r="BF3829" s="16"/>
      <c r="BG3829" s="16"/>
      <c r="BH3829" s="16"/>
      <c r="BI3829" s="16"/>
      <c r="BJ3829" s="16"/>
      <c r="BK3829" s="16"/>
      <c r="BL3829" s="10"/>
      <c r="BM3829" s="10"/>
      <c r="BN3829" s="10"/>
      <c r="BO3829" s="10"/>
      <c r="BP3829" s="10"/>
      <c r="BQ3829" s="10"/>
      <c r="BR3829" s="37" t="e">
        <f>BQ3829+BP3829+BO3829+BN3829+BM3829+#REF!+#REF!+BG3829+BF3829+#REF!+BC3829+#REF!+#REF!+AY3829+#REF!+#REF!+#REF!+#REF!+AS3829+#REF!+#REF!+#REF!+#REF!+AM3829+AK3829+#REF!+#REF!+#REF!+AF3829+AD3829+AC3829+AB3829+BL3829+AA3829+Z3829+Y3829+X3829+U3829+T3829+S3829+R3829+Q3829+P3829+O3829+N3829+M3829+L3829+K3829+J3829+I3829+H3829</f>
        <v>#REF!</v>
      </c>
    </row>
    <row r="3830" spans="1:70" hidden="1">
      <c r="A3830" s="6" t="s">
        <v>6310</v>
      </c>
      <c r="B3830" s="6" t="s">
        <v>6311</v>
      </c>
      <c r="C3830" s="6" t="s">
        <v>151</v>
      </c>
      <c r="D3830" s="6"/>
      <c r="E3830" s="6" t="s">
        <v>152</v>
      </c>
      <c r="F3830" s="6" t="s">
        <v>5891</v>
      </c>
      <c r="G3830" s="6"/>
      <c r="H3830" s="10"/>
      <c r="I3830" s="10"/>
      <c r="J3830" s="10"/>
      <c r="K3830" s="10"/>
      <c r="L3830" s="10"/>
      <c r="M3830" s="10"/>
      <c r="N3830" s="29"/>
      <c r="O3830" s="12"/>
      <c r="P3830" s="12"/>
      <c r="Q3830" s="10"/>
      <c r="R3830" s="10"/>
      <c r="S3830" s="10"/>
      <c r="T3830" s="10"/>
      <c r="U3830" s="16"/>
      <c r="V3830" s="22"/>
      <c r="W3830" s="22"/>
      <c r="X3830" s="16"/>
      <c r="Y3830" s="16"/>
      <c r="Z3830" s="16"/>
      <c r="AA3830" s="16"/>
      <c r="AB3830" s="16"/>
      <c r="AC3830" s="16"/>
      <c r="AD3830" s="16"/>
      <c r="AE3830" s="16"/>
      <c r="AF3830" s="16"/>
      <c r="AG3830" s="16"/>
      <c r="AH3830" s="16"/>
      <c r="AI3830" s="16"/>
      <c r="AJ3830" s="16"/>
      <c r="AK3830" s="16"/>
      <c r="AL3830" s="16"/>
      <c r="AM3830" s="16"/>
      <c r="AN3830" s="16"/>
      <c r="AO3830" s="16"/>
      <c r="AP3830" s="16"/>
      <c r="AQ3830" s="16"/>
      <c r="AR3830" s="16"/>
      <c r="AS3830" s="16"/>
      <c r="AT3830" s="16"/>
      <c r="AU3830" s="16"/>
      <c r="AV3830" s="16"/>
      <c r="AW3830" s="16"/>
      <c r="AX3830" s="16"/>
      <c r="AY3830" s="16"/>
      <c r="AZ3830" s="16"/>
      <c r="BA3830" s="16"/>
      <c r="BB3830" s="16"/>
      <c r="BC3830" s="16"/>
      <c r="BD3830" s="16"/>
      <c r="BE3830" s="16"/>
      <c r="BF3830" s="16"/>
      <c r="BG3830" s="16"/>
      <c r="BH3830" s="16"/>
      <c r="BI3830" s="16"/>
      <c r="BJ3830" s="16"/>
      <c r="BK3830" s="16"/>
      <c r="BL3830" s="10"/>
      <c r="BM3830" s="10"/>
      <c r="BN3830" s="10"/>
      <c r="BO3830" s="10"/>
      <c r="BP3830" s="10"/>
      <c r="BQ3830" s="10"/>
      <c r="BR3830" s="37" t="e">
        <f>BQ3830+BP3830+BO3830+BN3830+BM3830+#REF!+#REF!+BG3830+BF3830+#REF!+BC3830+#REF!+#REF!+AY3830+#REF!+#REF!+#REF!+#REF!+AS3830+#REF!+#REF!+#REF!+#REF!+AM3830+AK3830+#REF!+#REF!+#REF!+AF3830+AD3830+AC3830+AB3830+BL3830+AA3830+Z3830+Y3830+X3830+U3830+T3830+S3830+R3830+Q3830+P3830+O3830+N3830+M3830+L3830+K3830+J3830+I3830+H3830</f>
        <v>#REF!</v>
      </c>
    </row>
    <row r="3831" spans="1:70" hidden="1">
      <c r="A3831" s="6" t="s">
        <v>7135</v>
      </c>
      <c r="B3831" s="6" t="s">
        <v>7136</v>
      </c>
      <c r="C3831" s="6" t="s">
        <v>151</v>
      </c>
      <c r="D3831" s="6"/>
      <c r="E3831" s="6" t="s">
        <v>8186</v>
      </c>
      <c r="F3831" s="6" t="s">
        <v>5891</v>
      </c>
      <c r="G3831" s="6"/>
      <c r="H3831" s="10"/>
      <c r="I3831" s="10"/>
      <c r="J3831" s="10"/>
      <c r="K3831" s="10"/>
      <c r="L3831" s="10"/>
      <c r="M3831" s="10"/>
      <c r="N3831" s="29"/>
      <c r="O3831" s="12"/>
      <c r="P3831" s="12"/>
      <c r="Q3831" s="10"/>
      <c r="R3831" s="10"/>
      <c r="S3831" s="10"/>
      <c r="T3831" s="10"/>
      <c r="U3831" s="16"/>
      <c r="V3831" s="22"/>
      <c r="W3831" s="22"/>
      <c r="X3831" s="16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16"/>
      <c r="AI3831" s="16"/>
      <c r="AJ3831" s="16"/>
      <c r="AK3831" s="16"/>
      <c r="AL3831" s="16"/>
      <c r="AM3831" s="16"/>
      <c r="AN3831" s="16"/>
      <c r="AO3831" s="16"/>
      <c r="AP3831" s="16"/>
      <c r="AQ3831" s="16"/>
      <c r="AR3831" s="16"/>
      <c r="AS3831" s="16"/>
      <c r="AT3831" s="16"/>
      <c r="AU3831" s="16"/>
      <c r="AV3831" s="16"/>
      <c r="AW3831" s="16"/>
      <c r="AX3831" s="16"/>
      <c r="AY3831" s="16"/>
      <c r="AZ3831" s="16"/>
      <c r="BA3831" s="16"/>
      <c r="BB3831" s="16"/>
      <c r="BC3831" s="16"/>
      <c r="BD3831" s="16"/>
      <c r="BE3831" s="16"/>
      <c r="BF3831" s="16"/>
      <c r="BG3831" s="16"/>
      <c r="BH3831" s="16"/>
      <c r="BI3831" s="16"/>
      <c r="BJ3831" s="16"/>
      <c r="BK3831" s="16"/>
      <c r="BL3831" s="10"/>
      <c r="BM3831" s="10"/>
      <c r="BN3831" s="10"/>
      <c r="BO3831" s="10"/>
      <c r="BP3831" s="10"/>
      <c r="BQ3831" s="10"/>
      <c r="BR3831" s="37" t="e">
        <f>BQ3831+BP3831+BO3831+BN3831+BM3831+#REF!+#REF!+BG3831+BF3831+#REF!+BC3831+#REF!+#REF!+AY3831+#REF!+#REF!+#REF!+#REF!+AS3831+#REF!+#REF!+#REF!+#REF!+AM3831+AK3831+#REF!+#REF!+#REF!+AF3831+AD3831+AC3831+AB3831+BL3831+AA3831+Z3831+Y3831+X3831+U3831+T3831+S3831+R3831+Q3831+P3831+O3831+N3831+M3831+L3831+K3831+J3831+I3831+H3831</f>
        <v>#REF!</v>
      </c>
    </row>
    <row r="3832" spans="1:70" hidden="1">
      <c r="A3832" s="6" t="s">
        <v>5999</v>
      </c>
      <c r="B3832" s="6" t="s">
        <v>6000</v>
      </c>
      <c r="C3832" s="6" t="s">
        <v>7</v>
      </c>
      <c r="D3832" s="6" t="s">
        <v>67</v>
      </c>
      <c r="E3832" s="6" t="s">
        <v>67</v>
      </c>
      <c r="F3832" s="6" t="s">
        <v>5891</v>
      </c>
      <c r="G3832" s="6"/>
      <c r="H3832" s="1"/>
      <c r="I3832" s="5"/>
      <c r="J3832" s="5"/>
      <c r="K3832" s="1"/>
      <c r="L3832" s="5"/>
      <c r="M3832" s="5"/>
      <c r="N3832" s="26"/>
      <c r="O3832" s="1"/>
      <c r="P3832" s="1"/>
      <c r="Q3832" s="1"/>
      <c r="R3832" s="1"/>
      <c r="S3832" s="1"/>
      <c r="T3832" s="1"/>
      <c r="U3832" s="1"/>
      <c r="V3832" s="5"/>
      <c r="W3832" s="5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37" t="e">
        <f>BQ3832+BP3832+BO3832+BN3832+BM3832+#REF!+#REF!+BG3832+BF3832+#REF!+BC3832+#REF!+#REF!+AY3832+#REF!+#REF!+#REF!+#REF!+AS3832+#REF!+#REF!+#REF!+#REF!+AM3832+AK3832+#REF!+#REF!+#REF!+AF3832+AD3832+AC3832+AB3832+BL3832+AA3832+Z3832+Y3832+X3832+U3832+T3832+S3832+R3832+Q3832+P3832+O3832+N3832+M3832+L3832+K3832+J3832+I3832+H3832</f>
        <v>#REF!</v>
      </c>
    </row>
    <row r="3833" spans="1:70" hidden="1">
      <c r="A3833" s="6" t="s">
        <v>6312</v>
      </c>
      <c r="B3833" s="6" t="s">
        <v>6313</v>
      </c>
      <c r="C3833" s="6" t="s">
        <v>151</v>
      </c>
      <c r="D3833" s="6"/>
      <c r="E3833" s="6" t="s">
        <v>152</v>
      </c>
      <c r="F3833" s="6" t="s">
        <v>5891</v>
      </c>
      <c r="G3833" s="6"/>
      <c r="H3833" s="10"/>
      <c r="I3833" s="10"/>
      <c r="J3833" s="10"/>
      <c r="K3833" s="10"/>
      <c r="L3833" s="10"/>
      <c r="M3833" s="10"/>
      <c r="N3833" s="29"/>
      <c r="O3833" s="12"/>
      <c r="P3833" s="12"/>
      <c r="Q3833" s="10"/>
      <c r="R3833" s="10"/>
      <c r="S3833" s="10"/>
      <c r="T3833" s="10"/>
      <c r="U3833" s="16"/>
      <c r="V3833" s="22"/>
      <c r="W3833" s="22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/>
      <c r="AR3833" s="16"/>
      <c r="AS3833" s="16"/>
      <c r="AT3833" s="16"/>
      <c r="AU3833" s="16"/>
      <c r="AV3833" s="16"/>
      <c r="AW3833" s="16"/>
      <c r="AX3833" s="16"/>
      <c r="AY3833" s="16"/>
      <c r="AZ3833" s="16"/>
      <c r="BA3833" s="16"/>
      <c r="BB3833" s="16"/>
      <c r="BC3833" s="16"/>
      <c r="BD3833" s="16"/>
      <c r="BE3833" s="16"/>
      <c r="BF3833" s="16"/>
      <c r="BG3833" s="16"/>
      <c r="BH3833" s="16"/>
      <c r="BI3833" s="16"/>
      <c r="BJ3833" s="16"/>
      <c r="BK3833" s="16"/>
      <c r="BL3833" s="10"/>
      <c r="BM3833" s="10"/>
      <c r="BN3833" s="10"/>
      <c r="BO3833" s="10"/>
      <c r="BP3833" s="10"/>
      <c r="BQ3833" s="10"/>
      <c r="BR3833" s="37" t="e">
        <f>BQ3833+BP3833+BO3833+BN3833+BM3833+#REF!+#REF!+BG3833+BF3833+#REF!+BC3833+#REF!+#REF!+AY3833+#REF!+#REF!+#REF!+#REF!+AS3833+#REF!+#REF!+#REF!+#REF!+AM3833+AK3833+#REF!+#REF!+#REF!+AF3833+AD3833+AC3833+AB3833+BL3833+AA3833+Z3833+Y3833+X3833+U3833+T3833+S3833+R3833+Q3833+P3833+O3833+N3833+M3833+L3833+K3833+J3833+I3833+H3833</f>
        <v>#REF!</v>
      </c>
    </row>
    <row r="3834" spans="1:70" hidden="1">
      <c r="A3834" s="6" t="s">
        <v>6001</v>
      </c>
      <c r="B3834" s="6" t="s">
        <v>6002</v>
      </c>
      <c r="C3834" s="6" t="s">
        <v>7</v>
      </c>
      <c r="D3834" s="6" t="s">
        <v>18</v>
      </c>
      <c r="E3834" s="6" t="s">
        <v>13</v>
      </c>
      <c r="F3834" s="6" t="s">
        <v>5891</v>
      </c>
      <c r="G3834" s="6"/>
      <c r="H3834" s="1"/>
      <c r="I3834" s="5"/>
      <c r="J3834" s="5"/>
      <c r="K3834" s="1"/>
      <c r="L3834" s="5"/>
      <c r="M3834" s="5"/>
      <c r="N3834" s="26"/>
      <c r="O3834" s="1"/>
      <c r="P3834" s="1"/>
      <c r="Q3834" s="1"/>
      <c r="R3834" s="1"/>
      <c r="S3834" s="1"/>
      <c r="T3834" s="1"/>
      <c r="U3834" s="1"/>
      <c r="V3834" s="5"/>
      <c r="W3834" s="5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37" t="e">
        <f>BQ3834+BP3834+BO3834+BN3834+BM3834+#REF!+#REF!+BG3834+BF3834+#REF!+BC3834+#REF!+#REF!+AY3834+#REF!+#REF!+#REF!+#REF!+AS3834+#REF!+#REF!+#REF!+#REF!+AM3834+AK3834+#REF!+#REF!+#REF!+AF3834+AD3834+AC3834+AB3834+BL3834+AA3834+Z3834+Y3834+X3834+U3834+T3834+S3834+R3834+Q3834+P3834+O3834+N3834+M3834+L3834+K3834+J3834+I3834+H3834</f>
        <v>#REF!</v>
      </c>
    </row>
    <row r="3835" spans="1:70" hidden="1">
      <c r="A3835" s="7" t="s">
        <v>6003</v>
      </c>
      <c r="B3835" s="7" t="s">
        <v>6004</v>
      </c>
      <c r="C3835" s="7" t="s">
        <v>7</v>
      </c>
      <c r="D3835" s="7" t="s">
        <v>8180</v>
      </c>
      <c r="E3835" s="7" t="s">
        <v>13</v>
      </c>
      <c r="F3835" s="7" t="s">
        <v>5891</v>
      </c>
      <c r="G3835" s="25"/>
      <c r="H3835" s="1"/>
      <c r="I3835" s="5"/>
      <c r="J3835" s="5"/>
      <c r="K3835" s="1"/>
      <c r="L3835" s="5"/>
      <c r="M3835" s="5"/>
      <c r="N3835" s="26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37">
        <f>BQ3835+BP3835+BO3835+BN3835+BM3835+BG3835+BF3835+BC3835+AY3835+AS3835+AM3835+AL3835+AK3835+AF3835+AE3835+AD3835+AC3835+AB3835+++BK3835+BL3835+AA3835+Z3835+Y3835+X3835+V3835+U3835+T3835+S3835+R3835+Q3835+P3835+O3835+N3835+M3835+L3835+K3835+J3835+I3835+H3835+G3835</f>
        <v>0</v>
      </c>
    </row>
    <row r="3836" spans="1:70" hidden="1">
      <c r="A3836" s="6" t="s">
        <v>6005</v>
      </c>
      <c r="B3836" s="6" t="s">
        <v>6006</v>
      </c>
      <c r="C3836" s="6" t="s">
        <v>7</v>
      </c>
      <c r="D3836" s="6" t="s">
        <v>18</v>
      </c>
      <c r="E3836" s="6" t="s">
        <v>13</v>
      </c>
      <c r="F3836" s="6" t="s">
        <v>5891</v>
      </c>
      <c r="G3836" s="6"/>
      <c r="H3836" s="1"/>
      <c r="I3836" s="5"/>
      <c r="J3836" s="5"/>
      <c r="K3836" s="1"/>
      <c r="L3836" s="5"/>
      <c r="M3836" s="5"/>
      <c r="N3836" s="26"/>
      <c r="O3836" s="1"/>
      <c r="P3836" s="1"/>
      <c r="Q3836" s="1"/>
      <c r="R3836" s="1"/>
      <c r="S3836" s="1"/>
      <c r="T3836" s="1"/>
      <c r="U3836" s="1"/>
      <c r="V3836" s="5"/>
      <c r="W3836" s="5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37" t="e">
        <f>BQ3836+BP3836+BO3836+BN3836+BM3836+#REF!+#REF!+BG3836+BF3836+#REF!+BC3836+#REF!+#REF!+AY3836+#REF!+#REF!+#REF!+#REF!+AS3836+#REF!+#REF!+#REF!+#REF!+AM3836+AK3836+#REF!+#REF!+#REF!+AF3836+AD3836+AC3836+AB3836+BL3836+AA3836+Z3836+Y3836+X3836+U3836+T3836+S3836+R3836+Q3836+P3836+O3836+N3836+M3836+L3836+K3836+J3836+I3836+H3836</f>
        <v>#REF!</v>
      </c>
    </row>
    <row r="3837" spans="1:70" hidden="1">
      <c r="A3837" s="6" t="s">
        <v>6314</v>
      </c>
      <c r="B3837" s="6" t="s">
        <v>8125</v>
      </c>
      <c r="C3837" s="6" t="s">
        <v>151</v>
      </c>
      <c r="D3837" s="6"/>
      <c r="E3837" s="6" t="s">
        <v>152</v>
      </c>
      <c r="F3837" s="6" t="s">
        <v>5891</v>
      </c>
      <c r="G3837" s="6"/>
      <c r="H3837" s="10"/>
      <c r="I3837" s="10"/>
      <c r="J3837" s="10"/>
      <c r="K3837" s="10"/>
      <c r="L3837" s="10"/>
      <c r="M3837" s="10"/>
      <c r="N3837" s="29"/>
      <c r="O3837" s="12"/>
      <c r="P3837" s="12"/>
      <c r="Q3837" s="10"/>
      <c r="R3837" s="10"/>
      <c r="S3837" s="10"/>
      <c r="T3837" s="10"/>
      <c r="U3837" s="16"/>
      <c r="V3837" s="22"/>
      <c r="W3837" s="22"/>
      <c r="X3837" s="16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16"/>
      <c r="AI3837" s="16"/>
      <c r="AJ3837" s="16"/>
      <c r="AK3837" s="16"/>
      <c r="AL3837" s="16"/>
      <c r="AM3837" s="16"/>
      <c r="AN3837" s="16"/>
      <c r="AO3837" s="16"/>
      <c r="AP3837" s="16"/>
      <c r="AQ3837" s="16"/>
      <c r="AR3837" s="16"/>
      <c r="AS3837" s="16"/>
      <c r="AT3837" s="16"/>
      <c r="AU3837" s="16"/>
      <c r="AV3837" s="16"/>
      <c r="AW3837" s="16"/>
      <c r="AX3837" s="16"/>
      <c r="AY3837" s="16"/>
      <c r="AZ3837" s="16"/>
      <c r="BA3837" s="16"/>
      <c r="BB3837" s="16"/>
      <c r="BC3837" s="16"/>
      <c r="BD3837" s="16"/>
      <c r="BE3837" s="16"/>
      <c r="BF3837" s="16"/>
      <c r="BG3837" s="16"/>
      <c r="BH3837" s="16"/>
      <c r="BI3837" s="16"/>
      <c r="BJ3837" s="16"/>
      <c r="BK3837" s="16"/>
      <c r="BL3837" s="10"/>
      <c r="BM3837" s="10"/>
      <c r="BN3837" s="10"/>
      <c r="BO3837" s="10"/>
      <c r="BP3837" s="10"/>
      <c r="BQ3837" s="10"/>
      <c r="BR3837" s="37" t="e">
        <f>BQ3837+BP3837+BO3837+BN3837+BM3837+#REF!+#REF!+BG3837+BF3837+#REF!+BC3837+#REF!+#REF!+AY3837+#REF!+#REF!+#REF!+#REF!+AS3837+#REF!+#REF!+#REF!+#REF!+AM3837+AK3837+#REF!+#REF!+#REF!+AF3837+AD3837+AC3837+AB3837+BL3837+AA3837+Z3837+Y3837+X3837+U3837+T3837+S3837+R3837+Q3837+P3837+O3837+N3837+M3837+L3837+K3837+J3837+I3837+H3837</f>
        <v>#REF!</v>
      </c>
    </row>
    <row r="3838" spans="1:70" hidden="1">
      <c r="A3838" s="6" t="s">
        <v>7137</v>
      </c>
      <c r="B3838" s="6" t="s">
        <v>7138</v>
      </c>
      <c r="C3838" s="6" t="s">
        <v>151</v>
      </c>
      <c r="D3838" s="6"/>
      <c r="E3838" s="6" t="s">
        <v>8186</v>
      </c>
      <c r="F3838" s="6" t="s">
        <v>5891</v>
      </c>
      <c r="G3838" s="6"/>
      <c r="H3838" s="10"/>
      <c r="I3838" s="10"/>
      <c r="J3838" s="10"/>
      <c r="K3838" s="10"/>
      <c r="L3838" s="10"/>
      <c r="M3838" s="10"/>
      <c r="N3838" s="29"/>
      <c r="O3838" s="12"/>
      <c r="P3838" s="12"/>
      <c r="Q3838" s="10"/>
      <c r="R3838" s="10"/>
      <c r="S3838" s="10"/>
      <c r="T3838" s="10"/>
      <c r="U3838" s="16"/>
      <c r="V3838" s="22"/>
      <c r="W3838" s="22"/>
      <c r="X3838" s="16"/>
      <c r="Y3838" s="16"/>
      <c r="Z3838" s="16"/>
      <c r="AA3838" s="16"/>
      <c r="AB3838" s="16"/>
      <c r="AC3838" s="16"/>
      <c r="AD3838" s="16"/>
      <c r="AE3838" s="16"/>
      <c r="AF3838" s="16"/>
      <c r="AG3838" s="16"/>
      <c r="AH3838" s="16"/>
      <c r="AI3838" s="16"/>
      <c r="AJ3838" s="16"/>
      <c r="AK3838" s="16"/>
      <c r="AL3838" s="16"/>
      <c r="AM3838" s="16"/>
      <c r="AN3838" s="16"/>
      <c r="AO3838" s="16"/>
      <c r="AP3838" s="16"/>
      <c r="AQ3838" s="16"/>
      <c r="AR3838" s="16"/>
      <c r="AS3838" s="16"/>
      <c r="AT3838" s="16"/>
      <c r="AU3838" s="16"/>
      <c r="AV3838" s="16"/>
      <c r="AW3838" s="16"/>
      <c r="AX3838" s="16"/>
      <c r="AY3838" s="16"/>
      <c r="AZ3838" s="16"/>
      <c r="BA3838" s="16"/>
      <c r="BB3838" s="16"/>
      <c r="BC3838" s="16"/>
      <c r="BD3838" s="16"/>
      <c r="BE3838" s="16"/>
      <c r="BF3838" s="16"/>
      <c r="BG3838" s="16"/>
      <c r="BH3838" s="16"/>
      <c r="BI3838" s="16"/>
      <c r="BJ3838" s="16"/>
      <c r="BK3838" s="16"/>
      <c r="BL3838" s="10"/>
      <c r="BM3838" s="10"/>
      <c r="BN3838" s="10"/>
      <c r="BO3838" s="10"/>
      <c r="BP3838" s="10"/>
      <c r="BQ3838" s="10"/>
      <c r="BR3838" s="37" t="e">
        <f>BQ3838+BP3838+BO3838+BN3838+BM3838+#REF!+#REF!+BG3838+BF3838+#REF!+BC3838+#REF!+#REF!+AY3838+#REF!+#REF!+#REF!+#REF!+AS3838+#REF!+#REF!+#REF!+#REF!+AM3838+AK3838+#REF!+#REF!+#REF!+AF3838+AD3838+AC3838+AB3838+BL3838+AA3838+Z3838+Y3838+X3838+U3838+T3838+S3838+R3838+Q3838+P3838+O3838+N3838+M3838+L3838+K3838+J3838+I3838+H3838</f>
        <v>#REF!</v>
      </c>
    </row>
    <row r="3839" spans="1:70" hidden="1">
      <c r="A3839" s="6" t="s">
        <v>6007</v>
      </c>
      <c r="B3839" s="6" t="s">
        <v>6008</v>
      </c>
      <c r="C3839" s="6" t="s">
        <v>7</v>
      </c>
      <c r="D3839" s="6" t="s">
        <v>8180</v>
      </c>
      <c r="E3839" s="6" t="s">
        <v>21</v>
      </c>
      <c r="F3839" s="6" t="s">
        <v>5891</v>
      </c>
      <c r="G3839" s="6"/>
      <c r="H3839" s="1"/>
      <c r="I3839" s="5"/>
      <c r="J3839" s="5"/>
      <c r="K3839" s="1"/>
      <c r="L3839" s="5"/>
      <c r="M3839" s="5"/>
      <c r="N3839" s="26"/>
      <c r="O3839" s="1"/>
      <c r="P3839" s="1"/>
      <c r="Q3839" s="1"/>
      <c r="R3839" s="1"/>
      <c r="S3839" s="1"/>
      <c r="T3839" s="1"/>
      <c r="U3839" s="1"/>
      <c r="V3839" s="5"/>
      <c r="W3839" s="5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37" t="e">
        <f>BQ3839+BP3839+BO3839+BN3839+BM3839+#REF!+#REF!+BG3839+BF3839+#REF!+BC3839+#REF!+#REF!+AY3839+#REF!+#REF!+#REF!+#REF!+AS3839+#REF!+#REF!+#REF!+#REF!+AM3839+AK3839+#REF!+#REF!+#REF!+AF3839+AD3839+AC3839+AB3839+BL3839+AA3839+Z3839+Y3839+X3839+U3839+T3839+S3839+R3839+Q3839+P3839+O3839+N3839+M3839+L3839+K3839+J3839+I3839+H3839</f>
        <v>#REF!</v>
      </c>
    </row>
    <row r="3840" spans="1:70" hidden="1">
      <c r="A3840" s="6" t="s">
        <v>6009</v>
      </c>
      <c r="B3840" s="6" t="s">
        <v>6010</v>
      </c>
      <c r="C3840" s="6" t="s">
        <v>7</v>
      </c>
      <c r="D3840" s="6" t="s">
        <v>8180</v>
      </c>
      <c r="E3840" s="6" t="s">
        <v>21</v>
      </c>
      <c r="F3840" s="6" t="s">
        <v>5891</v>
      </c>
      <c r="G3840" s="6"/>
      <c r="H3840" s="1"/>
      <c r="I3840" s="5"/>
      <c r="J3840" s="5"/>
      <c r="K3840" s="1"/>
      <c r="L3840" s="5"/>
      <c r="M3840" s="5"/>
      <c r="N3840" s="26"/>
      <c r="O3840" s="1"/>
      <c r="P3840" s="1"/>
      <c r="Q3840" s="1"/>
      <c r="R3840" s="1"/>
      <c r="S3840" s="1"/>
      <c r="T3840" s="1"/>
      <c r="U3840" s="1"/>
      <c r="V3840" s="5"/>
      <c r="W3840" s="5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37" t="e">
        <f>BQ3840+BP3840+BO3840+BN3840+BM3840+#REF!+#REF!+BG3840+BF3840+#REF!+BC3840+#REF!+#REF!+AY3840+#REF!+#REF!+#REF!+#REF!+AS3840+#REF!+#REF!+#REF!+#REF!+AM3840+AK3840+#REF!+#REF!+#REF!+AF3840+AD3840+AC3840+AB3840+BL3840+AA3840+Z3840+Y3840+X3840+U3840+T3840+S3840+R3840+Q3840+P3840+O3840+N3840+M3840+L3840+K3840+J3840+I3840+H3840</f>
        <v>#REF!</v>
      </c>
    </row>
    <row r="3841" spans="1:70" hidden="1">
      <c r="A3841" s="7" t="s">
        <v>6011</v>
      </c>
      <c r="B3841" s="7" t="s">
        <v>6012</v>
      </c>
      <c r="C3841" s="7" t="s">
        <v>7</v>
      </c>
      <c r="D3841" s="7" t="s">
        <v>8180</v>
      </c>
      <c r="E3841" s="7" t="s">
        <v>21</v>
      </c>
      <c r="F3841" s="7" t="s">
        <v>5891</v>
      </c>
      <c r="G3841" s="25"/>
      <c r="H3841" s="1"/>
      <c r="I3841" s="5"/>
      <c r="J3841" s="5"/>
      <c r="K3841" s="1"/>
      <c r="L3841" s="5"/>
      <c r="M3841" s="5"/>
      <c r="N3841" s="26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37">
        <f>BQ3841+BP3841+BO3841+BN3841+BM3841+BG3841+BF3841+BC3841+AY3841+AS3841+AM3841+AL3841+AK3841+AF3841+AE3841+AD3841+AC3841+AB3841+++BK3841+BL3841+AA3841+Z3841+Y3841+X3841+V3841+U3841+T3841+S3841+R3841+Q3841+P3841+O3841+N3841+M3841+L3841+K3841+J3841+I3841+H3841+G3841</f>
        <v>0</v>
      </c>
    </row>
    <row r="3842" spans="1:70" hidden="1">
      <c r="A3842" s="6" t="s">
        <v>6013</v>
      </c>
      <c r="B3842" s="6" t="s">
        <v>6014</v>
      </c>
      <c r="C3842" s="6" t="s">
        <v>7</v>
      </c>
      <c r="D3842" s="6" t="s">
        <v>8180</v>
      </c>
      <c r="E3842" s="6" t="s">
        <v>21</v>
      </c>
      <c r="F3842" s="6" t="s">
        <v>5891</v>
      </c>
      <c r="G3842" s="6"/>
      <c r="H3842" s="1"/>
      <c r="I3842" s="5"/>
      <c r="J3842" s="5"/>
      <c r="K3842" s="1"/>
      <c r="L3842" s="5"/>
      <c r="M3842" s="5"/>
      <c r="N3842" s="26"/>
      <c r="O3842" s="1"/>
      <c r="P3842" s="1"/>
      <c r="Q3842" s="1"/>
      <c r="R3842" s="1"/>
      <c r="S3842" s="1"/>
      <c r="T3842" s="1"/>
      <c r="U3842" s="1"/>
      <c r="V3842" s="5"/>
      <c r="W3842" s="5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37" t="e">
        <f>BQ3842+BP3842+BO3842+BN3842+BM3842+#REF!+#REF!+BG3842+BF3842+#REF!+BC3842+#REF!+#REF!+AY3842+#REF!+#REF!+#REF!+#REF!+AS3842+#REF!+#REF!+#REF!+#REF!+AM3842+AK3842+#REF!+#REF!+#REF!+AF3842+AD3842+AC3842+AB3842+BL3842+AA3842+Z3842+Y3842+X3842+U3842+T3842+S3842+R3842+Q3842+P3842+O3842+N3842+M3842+L3842+K3842+J3842+I3842+H3842</f>
        <v>#REF!</v>
      </c>
    </row>
    <row r="3843" spans="1:70" hidden="1">
      <c r="A3843" s="6" t="s">
        <v>6015</v>
      </c>
      <c r="B3843" s="6" t="s">
        <v>6016</v>
      </c>
      <c r="C3843" s="6" t="s">
        <v>7</v>
      </c>
      <c r="D3843" s="6" t="s">
        <v>8180</v>
      </c>
      <c r="E3843" s="6" t="s">
        <v>21</v>
      </c>
      <c r="F3843" s="6" t="s">
        <v>5891</v>
      </c>
      <c r="G3843" s="6"/>
      <c r="H3843" s="1"/>
      <c r="I3843" s="5"/>
      <c r="J3843" s="5"/>
      <c r="K3843" s="1"/>
      <c r="L3843" s="5"/>
      <c r="M3843" s="5"/>
      <c r="N3843" s="26"/>
      <c r="O3843" s="1"/>
      <c r="P3843" s="1"/>
      <c r="Q3843" s="1"/>
      <c r="R3843" s="1"/>
      <c r="S3843" s="1"/>
      <c r="T3843" s="1"/>
      <c r="U3843" s="1"/>
      <c r="V3843" s="5"/>
      <c r="W3843" s="5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37" t="e">
        <f>BQ3843+BP3843+BO3843+BN3843+BM3843+#REF!+#REF!+BG3843+BF3843+#REF!+BC3843+#REF!+#REF!+AY3843+#REF!+#REF!+#REF!+#REF!+AS3843+#REF!+#REF!+#REF!+#REF!+AM3843+AK3843+#REF!+#REF!+#REF!+AF3843+AD3843+AC3843+AB3843+BL3843+AA3843+Z3843+Y3843+X3843+U3843+T3843+S3843+R3843+Q3843+P3843+O3843+N3843+M3843+L3843+K3843+J3843+I3843+H3843</f>
        <v>#REF!</v>
      </c>
    </row>
    <row r="3844" spans="1:70">
      <c r="A3844" s="7" t="s">
        <v>6017</v>
      </c>
      <c r="B3844" s="7" t="s">
        <v>6018</v>
      </c>
      <c r="C3844" s="7" t="s">
        <v>7</v>
      </c>
      <c r="D3844" s="7" t="s">
        <v>8180</v>
      </c>
      <c r="E3844" s="7" t="s">
        <v>28</v>
      </c>
      <c r="F3844" s="7" t="s">
        <v>5891</v>
      </c>
      <c r="G3844" s="25"/>
      <c r="H3844" s="1"/>
      <c r="I3844" s="1"/>
      <c r="J3844" s="1"/>
      <c r="K3844" s="1"/>
      <c r="L3844" s="5"/>
      <c r="M3844" s="1"/>
      <c r="N3844" s="26"/>
      <c r="O3844" s="1"/>
      <c r="P3844" s="1">
        <f>1000*207.591590000001</f>
        <v>207591.59000000099</v>
      </c>
      <c r="Q3844" s="1"/>
      <c r="R3844" s="1"/>
      <c r="S3844" s="1"/>
      <c r="T3844" s="1"/>
      <c r="U3844" s="1">
        <v>55600</v>
      </c>
      <c r="V3844" s="1"/>
      <c r="W3844" s="1">
        <f>1000*904.027766567116</f>
        <v>904027.76656711602</v>
      </c>
      <c r="X3844" s="1"/>
      <c r="Y3844" s="1"/>
      <c r="Z3844" s="1"/>
      <c r="AA3844" s="1"/>
      <c r="AB3844" s="1"/>
      <c r="AC3844" s="1"/>
      <c r="AD3844" s="1"/>
      <c r="AE3844" s="1"/>
      <c r="AF3844" s="1">
        <f>1000*88.072</f>
        <v>88072</v>
      </c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>
        <v>20412</v>
      </c>
      <c r="BD3844" s="1"/>
      <c r="BE3844" s="1"/>
      <c r="BF3844" s="1"/>
      <c r="BG3844" s="1">
        <f>1000*146.05215</f>
        <v>146052.15000000002</v>
      </c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37">
        <f>BQ3844+BP3844+BO3844+BN3844+BM3844+BG3844+BF3844+BC3844+AY3844+AS3844+AM3844+AL3844+AK3844+AF3844+AE3844+AD3844+AC3844+AB3844+BK3844+BL3844+AA3844+Z3844+Y3844+X3844+V3844+U3844+T3844+S3844+R3844+Q3844+P3844+O3844+N3844+M3844+L3844+K3844+J3844+I3844+H3844+G3844+AX3844+W3844</f>
        <v>1421755.5065671171</v>
      </c>
    </row>
    <row r="3845" spans="1:70" hidden="1">
      <c r="A3845" s="6" t="s">
        <v>6019</v>
      </c>
      <c r="B3845" s="6" t="s">
        <v>6020</v>
      </c>
      <c r="C3845" s="6" t="s">
        <v>7</v>
      </c>
      <c r="D3845" s="6" t="s">
        <v>18</v>
      </c>
      <c r="E3845" s="6" t="s">
        <v>21</v>
      </c>
      <c r="F3845" s="6" t="s">
        <v>5891</v>
      </c>
      <c r="G3845" s="6"/>
      <c r="H3845" s="1"/>
      <c r="I3845" s="5"/>
      <c r="J3845" s="5"/>
      <c r="K3845" s="1"/>
      <c r="L3845" s="5"/>
      <c r="M3845" s="5"/>
      <c r="N3845" s="26"/>
      <c r="O3845" s="1"/>
      <c r="P3845" s="1"/>
      <c r="Q3845" s="1"/>
      <c r="R3845" s="1"/>
      <c r="S3845" s="1"/>
      <c r="T3845" s="1"/>
      <c r="U3845" s="1"/>
      <c r="V3845" s="5"/>
      <c r="W3845" s="5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37" t="e">
        <f>BQ3845+BP3845+BO3845+BN3845+BM3845+#REF!+#REF!+BG3845+BF3845+#REF!+BC3845+#REF!+#REF!+AY3845+#REF!+#REF!+#REF!+#REF!+AS3845+#REF!+#REF!+#REF!+#REF!+AM3845+AK3845+#REF!+#REF!+#REF!+AF3845+AD3845+AC3845+AB3845+BL3845+AA3845+Z3845+Y3845+X3845+U3845+T3845+S3845+R3845+Q3845+P3845+O3845+N3845+M3845+L3845+K3845+J3845+I3845+H3845</f>
        <v>#REF!</v>
      </c>
    </row>
    <row r="3846" spans="1:70" hidden="1">
      <c r="A3846" s="6" t="s">
        <v>7246</v>
      </c>
      <c r="B3846" s="6" t="s">
        <v>7451</v>
      </c>
      <c r="C3846" s="6" t="s">
        <v>7</v>
      </c>
      <c r="D3846" s="6" t="s">
        <v>8180</v>
      </c>
      <c r="E3846" s="6" t="s">
        <v>8191</v>
      </c>
      <c r="F3846" s="6" t="s">
        <v>5891</v>
      </c>
      <c r="G3846" s="6"/>
      <c r="H3846" s="1"/>
      <c r="I3846" s="5"/>
      <c r="J3846" s="5"/>
      <c r="K3846" s="1"/>
      <c r="L3846" s="5"/>
      <c r="M3846" s="5"/>
      <c r="N3846" s="26"/>
      <c r="O3846" s="1"/>
      <c r="P3846" s="1"/>
      <c r="Q3846" s="1"/>
      <c r="R3846" s="1"/>
      <c r="S3846" s="1"/>
      <c r="T3846" s="1"/>
      <c r="U3846" s="1"/>
      <c r="V3846" s="5"/>
      <c r="W3846" s="5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37" t="e">
        <f>BQ3846+BP3846+BO3846+BN3846+BM3846+#REF!+#REF!+BG3846+BF3846+#REF!+BC3846+#REF!+#REF!+AY3846+#REF!+#REF!+#REF!+#REF!+AS3846+#REF!+#REF!+#REF!+#REF!+AM3846+AK3846+#REF!+#REF!+#REF!+AF3846+AD3846+AC3846+AB3846+BL3846+AA3846+Z3846+Y3846+X3846+U3846+T3846+S3846+R3846+Q3846+P3846+O3846+N3846+M3846+L3846+K3846+J3846+I3846+H3846</f>
        <v>#REF!</v>
      </c>
    </row>
    <row r="3847" spans="1:70" hidden="1">
      <c r="A3847" s="6" t="s">
        <v>6021</v>
      </c>
      <c r="B3847" s="6" t="s">
        <v>6022</v>
      </c>
      <c r="C3847" s="6" t="s">
        <v>7</v>
      </c>
      <c r="D3847" s="6" t="s">
        <v>8180</v>
      </c>
      <c r="E3847" s="6" t="s">
        <v>21</v>
      </c>
      <c r="F3847" s="6" t="s">
        <v>5891</v>
      </c>
      <c r="G3847" s="6"/>
      <c r="H3847" s="1"/>
      <c r="I3847" s="5"/>
      <c r="J3847" s="5"/>
      <c r="K3847" s="1"/>
      <c r="L3847" s="5"/>
      <c r="M3847" s="5"/>
      <c r="N3847" s="26"/>
      <c r="O3847" s="1"/>
      <c r="P3847" s="1"/>
      <c r="Q3847" s="1"/>
      <c r="R3847" s="1"/>
      <c r="S3847" s="1"/>
      <c r="T3847" s="1"/>
      <c r="U3847" s="1"/>
      <c r="V3847" s="5"/>
      <c r="W3847" s="5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37" t="e">
        <f>BQ3847+BP3847+BO3847+BN3847+BM3847+#REF!+#REF!+BG3847+BF3847+#REF!+BC3847+#REF!+#REF!+AY3847+#REF!+#REF!+#REF!+#REF!+AS3847+#REF!+#REF!+#REF!+#REF!+AM3847+AK3847+#REF!+#REF!+#REF!+AF3847+AD3847+AC3847+AB3847+BL3847+AA3847+Z3847+Y3847+X3847+U3847+T3847+S3847+R3847+Q3847+P3847+O3847+N3847+M3847+L3847+K3847+J3847+I3847+H3847</f>
        <v>#REF!</v>
      </c>
    </row>
    <row r="3848" spans="1:70" hidden="1">
      <c r="A3848" s="6" t="s">
        <v>6315</v>
      </c>
      <c r="B3848" s="6" t="s">
        <v>8126</v>
      </c>
      <c r="C3848" s="6" t="s">
        <v>151</v>
      </c>
      <c r="D3848" s="6"/>
      <c r="E3848" s="6" t="s">
        <v>152</v>
      </c>
      <c r="F3848" s="6" t="s">
        <v>5891</v>
      </c>
      <c r="G3848" s="6"/>
      <c r="H3848" s="10"/>
      <c r="I3848" s="10"/>
      <c r="J3848" s="10"/>
      <c r="K3848" s="10"/>
      <c r="L3848" s="10"/>
      <c r="M3848" s="10"/>
      <c r="N3848" s="29"/>
      <c r="O3848" s="12"/>
      <c r="P3848" s="12"/>
      <c r="Q3848" s="10"/>
      <c r="R3848" s="10"/>
      <c r="S3848" s="10"/>
      <c r="T3848" s="10"/>
      <c r="U3848" s="16"/>
      <c r="V3848" s="22"/>
      <c r="W3848" s="22"/>
      <c r="X3848" s="16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16"/>
      <c r="AI3848" s="16"/>
      <c r="AJ3848" s="16"/>
      <c r="AK3848" s="16"/>
      <c r="AL3848" s="16"/>
      <c r="AM3848" s="16"/>
      <c r="AN3848" s="16"/>
      <c r="AO3848" s="16"/>
      <c r="AP3848" s="16"/>
      <c r="AQ3848" s="16"/>
      <c r="AR3848" s="16"/>
      <c r="AS3848" s="16"/>
      <c r="AT3848" s="16"/>
      <c r="AU3848" s="16"/>
      <c r="AV3848" s="16"/>
      <c r="AW3848" s="16"/>
      <c r="AX3848" s="16"/>
      <c r="AY3848" s="16"/>
      <c r="AZ3848" s="16"/>
      <c r="BA3848" s="16"/>
      <c r="BB3848" s="16"/>
      <c r="BC3848" s="16"/>
      <c r="BD3848" s="16"/>
      <c r="BE3848" s="16"/>
      <c r="BF3848" s="16"/>
      <c r="BG3848" s="16"/>
      <c r="BH3848" s="16"/>
      <c r="BI3848" s="16"/>
      <c r="BJ3848" s="16"/>
      <c r="BK3848" s="16"/>
      <c r="BL3848" s="10"/>
      <c r="BM3848" s="10"/>
      <c r="BN3848" s="10"/>
      <c r="BO3848" s="10"/>
      <c r="BP3848" s="10"/>
      <c r="BQ3848" s="10"/>
      <c r="BR3848" s="37" t="e">
        <f>BQ3848+BP3848+BO3848+BN3848+BM3848+#REF!+#REF!+BG3848+BF3848+#REF!+BC3848+#REF!+#REF!+AY3848+#REF!+#REF!+#REF!+#REF!+AS3848+#REF!+#REF!+#REF!+#REF!+AM3848+AK3848+#REF!+#REF!+#REF!+AF3848+AD3848+AC3848+AB3848+BL3848+AA3848+Z3848+Y3848+X3848+U3848+T3848+S3848+R3848+Q3848+P3848+O3848+N3848+M3848+L3848+K3848+J3848+I3848+H3848</f>
        <v>#REF!</v>
      </c>
    </row>
    <row r="3849" spans="1:70" hidden="1">
      <c r="A3849" s="6" t="s">
        <v>6023</v>
      </c>
      <c r="B3849" s="6" t="s">
        <v>6024</v>
      </c>
      <c r="C3849" s="6" t="s">
        <v>7</v>
      </c>
      <c r="D3849" s="6" t="s">
        <v>8180</v>
      </c>
      <c r="E3849" s="6" t="s">
        <v>21</v>
      </c>
      <c r="F3849" s="6" t="s">
        <v>5891</v>
      </c>
      <c r="G3849" s="6"/>
      <c r="H3849" s="1"/>
      <c r="I3849" s="5"/>
      <c r="J3849" s="5"/>
      <c r="K3849" s="1"/>
      <c r="L3849" s="5"/>
      <c r="M3849" s="5"/>
      <c r="N3849" s="26"/>
      <c r="O3849" s="1"/>
      <c r="P3849" s="1"/>
      <c r="Q3849" s="1"/>
      <c r="R3849" s="1"/>
      <c r="S3849" s="1"/>
      <c r="T3849" s="1"/>
      <c r="U3849" s="1"/>
      <c r="V3849" s="5"/>
      <c r="W3849" s="5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37" t="e">
        <f>BQ3849+BP3849+BO3849+BN3849+BM3849+#REF!+#REF!+BG3849+BF3849+#REF!+BC3849+#REF!+#REF!+AY3849+#REF!+#REF!+#REF!+#REF!+AS3849+#REF!+#REF!+#REF!+#REF!+AM3849+AK3849+#REF!+#REF!+#REF!+AF3849+AD3849+AC3849+AB3849+BL3849+AA3849+Z3849+Y3849+X3849+U3849+T3849+S3849+R3849+Q3849+P3849+O3849+N3849+M3849+L3849+K3849+J3849+I3849+H3849</f>
        <v>#REF!</v>
      </c>
    </row>
    <row r="3850" spans="1:70" hidden="1">
      <c r="A3850" s="6" t="s">
        <v>6025</v>
      </c>
      <c r="B3850" s="6" t="s">
        <v>6026</v>
      </c>
      <c r="C3850" s="6" t="s">
        <v>7</v>
      </c>
      <c r="D3850" s="6" t="s">
        <v>18</v>
      </c>
      <c r="E3850" s="6" t="s">
        <v>31</v>
      </c>
      <c r="F3850" s="6" t="s">
        <v>5891</v>
      </c>
      <c r="G3850" s="6"/>
      <c r="H3850" s="1"/>
      <c r="I3850" s="5"/>
      <c r="J3850" s="5"/>
      <c r="K3850" s="1"/>
      <c r="L3850" s="5"/>
      <c r="M3850" s="5"/>
      <c r="N3850" s="26"/>
      <c r="O3850" s="1"/>
      <c r="P3850" s="1"/>
      <c r="Q3850" s="1"/>
      <c r="R3850" s="1"/>
      <c r="S3850" s="1"/>
      <c r="T3850" s="1"/>
      <c r="U3850" s="1"/>
      <c r="V3850" s="5"/>
      <c r="W3850" s="5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37" t="e">
        <f>BQ3850+BP3850+BO3850+BN3850+BM3850+#REF!+#REF!+BG3850+BF3850+#REF!+BC3850+#REF!+#REF!+AY3850+#REF!+#REF!+#REF!+#REF!+AS3850+#REF!+#REF!+#REF!+#REF!+AM3850+AK3850+#REF!+#REF!+#REF!+AF3850+AD3850+AC3850+AB3850+BL3850+AA3850+Z3850+Y3850+X3850+U3850+T3850+S3850+R3850+Q3850+P3850+O3850+N3850+M3850+L3850+K3850+J3850+I3850+H3850</f>
        <v>#REF!</v>
      </c>
    </row>
    <row r="3851" spans="1:70" hidden="1">
      <c r="A3851" s="6" t="s">
        <v>6027</v>
      </c>
      <c r="B3851" s="6" t="s">
        <v>6028</v>
      </c>
      <c r="C3851" s="6" t="s">
        <v>7</v>
      </c>
      <c r="D3851" s="6" t="s">
        <v>18</v>
      </c>
      <c r="E3851" s="6" t="s">
        <v>21</v>
      </c>
      <c r="F3851" s="6" t="s">
        <v>5891</v>
      </c>
      <c r="G3851" s="6"/>
      <c r="H3851" s="1"/>
      <c r="I3851" s="5"/>
      <c r="J3851" s="5"/>
      <c r="K3851" s="1"/>
      <c r="L3851" s="5"/>
      <c r="M3851" s="5"/>
      <c r="N3851" s="26"/>
      <c r="O3851" s="1"/>
      <c r="P3851" s="1"/>
      <c r="Q3851" s="1"/>
      <c r="R3851" s="1"/>
      <c r="S3851" s="1"/>
      <c r="T3851" s="1"/>
      <c r="U3851" s="1"/>
      <c r="V3851" s="5"/>
      <c r="W3851" s="5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37" t="e">
        <f>BQ3851+BP3851+BO3851+BN3851+BM3851+#REF!+#REF!+BG3851+BF3851+#REF!+BC3851+#REF!+#REF!+AY3851+#REF!+#REF!+#REF!+#REF!+AS3851+#REF!+#REF!+#REF!+#REF!+AM3851+AK3851+#REF!+#REF!+#REF!+AF3851+AD3851+AC3851+AB3851+BL3851+AA3851+Z3851+Y3851+X3851+U3851+T3851+S3851+R3851+Q3851+P3851+O3851+N3851+M3851+L3851+K3851+J3851+I3851+H3851</f>
        <v>#REF!</v>
      </c>
    </row>
    <row r="3852" spans="1:70" hidden="1">
      <c r="A3852" s="6" t="s">
        <v>6316</v>
      </c>
      <c r="B3852" s="6" t="s">
        <v>6317</v>
      </c>
      <c r="C3852" s="6" t="s">
        <v>151</v>
      </c>
      <c r="D3852" s="6"/>
      <c r="E3852" s="6" t="s">
        <v>152</v>
      </c>
      <c r="F3852" s="6" t="s">
        <v>5891</v>
      </c>
      <c r="G3852" s="6"/>
      <c r="H3852" s="10"/>
      <c r="I3852" s="10"/>
      <c r="J3852" s="10"/>
      <c r="K3852" s="10"/>
      <c r="L3852" s="10"/>
      <c r="M3852" s="10"/>
      <c r="N3852" s="29"/>
      <c r="O3852" s="12"/>
      <c r="P3852" s="12"/>
      <c r="Q3852" s="10"/>
      <c r="R3852" s="10"/>
      <c r="S3852" s="10"/>
      <c r="T3852" s="10"/>
      <c r="U3852" s="16"/>
      <c r="V3852" s="22"/>
      <c r="W3852" s="22"/>
      <c r="X3852" s="16"/>
      <c r="Y3852" s="16"/>
      <c r="Z3852" s="16"/>
      <c r="AA3852" s="16"/>
      <c r="AB3852" s="16"/>
      <c r="AC3852" s="16"/>
      <c r="AD3852" s="16"/>
      <c r="AE3852" s="16"/>
      <c r="AF3852" s="16"/>
      <c r="AG3852" s="16"/>
      <c r="AH3852" s="16"/>
      <c r="AI3852" s="16"/>
      <c r="AJ3852" s="16"/>
      <c r="AK3852" s="16"/>
      <c r="AL3852" s="16"/>
      <c r="AM3852" s="16"/>
      <c r="AN3852" s="16"/>
      <c r="AO3852" s="16"/>
      <c r="AP3852" s="16"/>
      <c r="AQ3852" s="16"/>
      <c r="AR3852" s="16"/>
      <c r="AS3852" s="16"/>
      <c r="AT3852" s="16"/>
      <c r="AU3852" s="16"/>
      <c r="AV3852" s="16"/>
      <c r="AW3852" s="16"/>
      <c r="AX3852" s="16"/>
      <c r="AY3852" s="16"/>
      <c r="AZ3852" s="16"/>
      <c r="BA3852" s="16"/>
      <c r="BB3852" s="16"/>
      <c r="BC3852" s="16"/>
      <c r="BD3852" s="16"/>
      <c r="BE3852" s="16"/>
      <c r="BF3852" s="16"/>
      <c r="BG3852" s="16"/>
      <c r="BH3852" s="16"/>
      <c r="BI3852" s="16"/>
      <c r="BJ3852" s="16"/>
      <c r="BK3852" s="16"/>
      <c r="BL3852" s="10"/>
      <c r="BM3852" s="10"/>
      <c r="BN3852" s="10"/>
      <c r="BO3852" s="10"/>
      <c r="BP3852" s="10"/>
      <c r="BQ3852" s="10"/>
      <c r="BR3852" s="37" t="e">
        <f>BQ3852+BP3852+BO3852+BN3852+BM3852+#REF!+#REF!+BG3852+BF3852+#REF!+BC3852+#REF!+#REF!+AY3852+#REF!+#REF!+#REF!+#REF!+AS3852+#REF!+#REF!+#REF!+#REF!+AM3852+AK3852+#REF!+#REF!+#REF!+AF3852+AD3852+AC3852+AB3852+BL3852+AA3852+Z3852+Y3852+X3852+U3852+T3852+S3852+R3852+Q3852+P3852+O3852+N3852+M3852+L3852+K3852+J3852+I3852+H3852</f>
        <v>#REF!</v>
      </c>
    </row>
    <row r="3853" spans="1:70" hidden="1">
      <c r="A3853" s="6" t="s">
        <v>6318</v>
      </c>
      <c r="B3853" s="6" t="s">
        <v>8127</v>
      </c>
      <c r="C3853" s="6" t="s">
        <v>151</v>
      </c>
      <c r="D3853" s="6"/>
      <c r="E3853" s="6" t="s">
        <v>152</v>
      </c>
      <c r="F3853" s="6" t="s">
        <v>5891</v>
      </c>
      <c r="G3853" s="6"/>
      <c r="H3853" s="10"/>
      <c r="I3853" s="10"/>
      <c r="J3853" s="10"/>
      <c r="K3853" s="10"/>
      <c r="L3853" s="10"/>
      <c r="M3853" s="10"/>
      <c r="N3853" s="29"/>
      <c r="O3853" s="12"/>
      <c r="P3853" s="12"/>
      <c r="Q3853" s="10"/>
      <c r="R3853" s="10"/>
      <c r="S3853" s="10"/>
      <c r="T3853" s="10"/>
      <c r="U3853" s="16"/>
      <c r="V3853" s="22"/>
      <c r="W3853" s="22"/>
      <c r="X3853" s="16"/>
      <c r="Y3853" s="16"/>
      <c r="Z3853" s="16"/>
      <c r="AA3853" s="16"/>
      <c r="AB3853" s="16"/>
      <c r="AC3853" s="16"/>
      <c r="AD3853" s="16"/>
      <c r="AE3853" s="16"/>
      <c r="AF3853" s="16"/>
      <c r="AG3853" s="16"/>
      <c r="AH3853" s="16"/>
      <c r="AI3853" s="16"/>
      <c r="AJ3853" s="16"/>
      <c r="AK3853" s="16"/>
      <c r="AL3853" s="16"/>
      <c r="AM3853" s="16"/>
      <c r="AN3853" s="16"/>
      <c r="AO3853" s="16"/>
      <c r="AP3853" s="16"/>
      <c r="AQ3853" s="16"/>
      <c r="AR3853" s="16"/>
      <c r="AS3853" s="16"/>
      <c r="AT3853" s="16"/>
      <c r="AU3853" s="16"/>
      <c r="AV3853" s="16"/>
      <c r="AW3853" s="16"/>
      <c r="AX3853" s="16"/>
      <c r="AY3853" s="16"/>
      <c r="AZ3853" s="16"/>
      <c r="BA3853" s="16"/>
      <c r="BB3853" s="16"/>
      <c r="BC3853" s="16"/>
      <c r="BD3853" s="16"/>
      <c r="BE3853" s="16"/>
      <c r="BF3853" s="16"/>
      <c r="BG3853" s="16"/>
      <c r="BH3853" s="16"/>
      <c r="BI3853" s="16"/>
      <c r="BJ3853" s="16"/>
      <c r="BK3853" s="16"/>
      <c r="BL3853" s="10"/>
      <c r="BM3853" s="10"/>
      <c r="BN3853" s="10"/>
      <c r="BO3853" s="10"/>
      <c r="BP3853" s="10"/>
      <c r="BQ3853" s="10"/>
      <c r="BR3853" s="37" t="e">
        <f>BQ3853+BP3853+BO3853+BN3853+BM3853+#REF!+#REF!+BG3853+BF3853+#REF!+BC3853+#REF!+#REF!+AY3853+#REF!+#REF!+#REF!+#REF!+AS3853+#REF!+#REF!+#REF!+#REF!+AM3853+AK3853+#REF!+#REF!+#REF!+AF3853+AD3853+AC3853+AB3853+BL3853+AA3853+Z3853+Y3853+X3853+U3853+T3853+S3853+R3853+Q3853+P3853+O3853+N3853+M3853+L3853+K3853+J3853+I3853+H3853</f>
        <v>#REF!</v>
      </c>
    </row>
    <row r="3854" spans="1:70" hidden="1">
      <c r="A3854" s="6" t="s">
        <v>7139</v>
      </c>
      <c r="B3854" s="6" t="s">
        <v>8128</v>
      </c>
      <c r="C3854" s="6" t="s">
        <v>151</v>
      </c>
      <c r="D3854" s="6"/>
      <c r="E3854" s="6" t="s">
        <v>8192</v>
      </c>
      <c r="F3854" s="6" t="s">
        <v>5891</v>
      </c>
      <c r="G3854" s="6"/>
      <c r="H3854" s="10"/>
      <c r="I3854" s="10"/>
      <c r="J3854" s="10"/>
      <c r="K3854" s="10"/>
      <c r="L3854" s="10"/>
      <c r="M3854" s="10"/>
      <c r="N3854" s="29"/>
      <c r="O3854" s="12"/>
      <c r="P3854" s="12"/>
      <c r="Q3854" s="10"/>
      <c r="R3854" s="10"/>
      <c r="S3854" s="10"/>
      <c r="T3854" s="10"/>
      <c r="U3854" s="16"/>
      <c r="V3854" s="22"/>
      <c r="W3854" s="22"/>
      <c r="X3854" s="16"/>
      <c r="Y3854" s="16"/>
      <c r="Z3854" s="16"/>
      <c r="AA3854" s="16"/>
      <c r="AB3854" s="16"/>
      <c r="AC3854" s="16"/>
      <c r="AD3854" s="16"/>
      <c r="AE3854" s="16"/>
      <c r="AF3854" s="16"/>
      <c r="AG3854" s="16"/>
      <c r="AH3854" s="16"/>
      <c r="AI3854" s="16"/>
      <c r="AJ3854" s="16"/>
      <c r="AK3854" s="16"/>
      <c r="AL3854" s="16"/>
      <c r="AM3854" s="16"/>
      <c r="AN3854" s="16"/>
      <c r="AO3854" s="16"/>
      <c r="AP3854" s="16"/>
      <c r="AQ3854" s="16"/>
      <c r="AR3854" s="16"/>
      <c r="AS3854" s="16"/>
      <c r="AT3854" s="16"/>
      <c r="AU3854" s="16"/>
      <c r="AV3854" s="16"/>
      <c r="AW3854" s="16"/>
      <c r="AX3854" s="16"/>
      <c r="AY3854" s="16"/>
      <c r="AZ3854" s="16"/>
      <c r="BA3854" s="16"/>
      <c r="BB3854" s="16"/>
      <c r="BC3854" s="16"/>
      <c r="BD3854" s="16"/>
      <c r="BE3854" s="16"/>
      <c r="BF3854" s="16"/>
      <c r="BG3854" s="16"/>
      <c r="BH3854" s="16"/>
      <c r="BI3854" s="16"/>
      <c r="BJ3854" s="16"/>
      <c r="BK3854" s="16"/>
      <c r="BL3854" s="10"/>
      <c r="BM3854" s="10"/>
      <c r="BN3854" s="10"/>
      <c r="BO3854" s="10"/>
      <c r="BP3854" s="10"/>
      <c r="BQ3854" s="10"/>
      <c r="BR3854" s="37" t="e">
        <f>BQ3854+BP3854+BO3854+BN3854+BM3854+#REF!+#REF!+BG3854+BF3854+#REF!+BC3854+#REF!+#REF!+AY3854+#REF!+#REF!+#REF!+#REF!+AS3854+#REF!+#REF!+#REF!+#REF!+AM3854+AK3854+#REF!+#REF!+#REF!+AF3854+AD3854+AC3854+AB3854+BL3854+AA3854+Z3854+Y3854+X3854+U3854+T3854+S3854+R3854+Q3854+P3854+O3854+N3854+M3854+L3854+K3854+J3854+I3854+H3854</f>
        <v>#REF!</v>
      </c>
    </row>
    <row r="3855" spans="1:70" hidden="1">
      <c r="A3855" s="6" t="s">
        <v>6029</v>
      </c>
      <c r="B3855" s="6" t="s">
        <v>6030</v>
      </c>
      <c r="C3855" s="6" t="s">
        <v>7</v>
      </c>
      <c r="D3855" s="6" t="s">
        <v>18</v>
      </c>
      <c r="E3855" s="6" t="s">
        <v>13</v>
      </c>
      <c r="F3855" s="6" t="s">
        <v>5891</v>
      </c>
      <c r="G3855" s="6"/>
      <c r="H3855" s="1"/>
      <c r="I3855" s="5"/>
      <c r="J3855" s="5"/>
      <c r="K3855" s="1"/>
      <c r="L3855" s="5"/>
      <c r="M3855" s="5"/>
      <c r="N3855" s="26"/>
      <c r="O3855" s="1"/>
      <c r="P3855" s="1"/>
      <c r="Q3855" s="1"/>
      <c r="R3855" s="1"/>
      <c r="S3855" s="1"/>
      <c r="T3855" s="1"/>
      <c r="U3855" s="1"/>
      <c r="V3855" s="5"/>
      <c r="W3855" s="5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37" t="e">
        <f>BQ3855+BP3855+BO3855+BN3855+BM3855+#REF!+#REF!+BG3855+BF3855+#REF!+BC3855+#REF!+#REF!+AY3855+#REF!+#REF!+#REF!+#REF!+AS3855+#REF!+#REF!+#REF!+#REF!+AM3855+AK3855+#REF!+#REF!+#REF!+AF3855+AD3855+AC3855+AB3855+BL3855+AA3855+Z3855+Y3855+X3855+U3855+T3855+S3855+R3855+Q3855+P3855+O3855+N3855+M3855+L3855+K3855+J3855+I3855+H3855</f>
        <v>#REF!</v>
      </c>
    </row>
    <row r="3856" spans="1:70" hidden="1">
      <c r="A3856" s="6" t="s">
        <v>6031</v>
      </c>
      <c r="B3856" s="6" t="s">
        <v>6032</v>
      </c>
      <c r="C3856" s="6" t="s">
        <v>7</v>
      </c>
      <c r="D3856" s="6" t="s">
        <v>18</v>
      </c>
      <c r="E3856" s="6" t="s">
        <v>13</v>
      </c>
      <c r="F3856" s="6" t="s">
        <v>5891</v>
      </c>
      <c r="G3856" s="6"/>
      <c r="H3856" s="1"/>
      <c r="I3856" s="5"/>
      <c r="J3856" s="5"/>
      <c r="K3856" s="1"/>
      <c r="L3856" s="5"/>
      <c r="M3856" s="5"/>
      <c r="N3856" s="26"/>
      <c r="O3856" s="1"/>
      <c r="P3856" s="1"/>
      <c r="Q3856" s="1"/>
      <c r="R3856" s="1"/>
      <c r="S3856" s="1"/>
      <c r="T3856" s="1"/>
      <c r="U3856" s="1"/>
      <c r="V3856" s="5"/>
      <c r="W3856" s="5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37" t="e">
        <f>BQ3856+BP3856+BO3856+BN3856+BM3856+#REF!+#REF!+BG3856+BF3856+#REF!+BC3856+#REF!+#REF!+AY3856+#REF!+#REF!+#REF!+#REF!+AS3856+#REF!+#REF!+#REF!+#REF!+AM3856+AK3856+#REF!+#REF!+#REF!+AF3856+AD3856+AC3856+AB3856+BL3856+AA3856+Z3856+Y3856+X3856+U3856+T3856+S3856+R3856+Q3856+P3856+O3856+N3856+M3856+L3856+K3856+J3856+I3856+H3856</f>
        <v>#REF!</v>
      </c>
    </row>
    <row r="3857" spans="1:70" hidden="1">
      <c r="A3857" s="6" t="s">
        <v>6033</v>
      </c>
      <c r="B3857" s="6" t="s">
        <v>6034</v>
      </c>
      <c r="C3857" s="6" t="s">
        <v>7</v>
      </c>
      <c r="D3857" s="6" t="s">
        <v>18</v>
      </c>
      <c r="E3857" s="6" t="s">
        <v>13</v>
      </c>
      <c r="F3857" s="6" t="s">
        <v>5891</v>
      </c>
      <c r="G3857" s="6"/>
      <c r="H3857" s="1"/>
      <c r="I3857" s="5"/>
      <c r="J3857" s="5"/>
      <c r="K3857" s="1"/>
      <c r="L3857" s="5"/>
      <c r="M3857" s="5"/>
      <c r="N3857" s="26"/>
      <c r="O3857" s="1"/>
      <c r="P3857" s="1"/>
      <c r="Q3857" s="1"/>
      <c r="R3857" s="1"/>
      <c r="S3857" s="1"/>
      <c r="T3857" s="1"/>
      <c r="U3857" s="1"/>
      <c r="V3857" s="5"/>
      <c r="W3857" s="5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37" t="e">
        <f>BQ3857+BP3857+BO3857+BN3857+BM3857+#REF!+#REF!+BG3857+BF3857+#REF!+BC3857+#REF!+#REF!+AY3857+#REF!+#REF!+#REF!+#REF!+AS3857+#REF!+#REF!+#REF!+#REF!+AM3857+AK3857+#REF!+#REF!+#REF!+AF3857+AD3857+AC3857+AB3857+BL3857+AA3857+Z3857+Y3857+X3857+U3857+T3857+S3857+R3857+Q3857+P3857+O3857+N3857+M3857+L3857+K3857+J3857+I3857+H3857</f>
        <v>#REF!</v>
      </c>
    </row>
    <row r="3858" spans="1:70" hidden="1">
      <c r="A3858" s="6" t="s">
        <v>6035</v>
      </c>
      <c r="B3858" s="6" t="s">
        <v>6036</v>
      </c>
      <c r="C3858" s="6" t="s">
        <v>7</v>
      </c>
      <c r="D3858" s="6" t="s">
        <v>18</v>
      </c>
      <c r="E3858" s="6" t="s">
        <v>31</v>
      </c>
      <c r="F3858" s="6" t="s">
        <v>5891</v>
      </c>
      <c r="G3858" s="6"/>
      <c r="H3858" s="1"/>
      <c r="I3858" s="5"/>
      <c r="J3858" s="5"/>
      <c r="K3858" s="1"/>
      <c r="L3858" s="5"/>
      <c r="M3858" s="5"/>
      <c r="N3858" s="26"/>
      <c r="O3858" s="1"/>
      <c r="P3858" s="1"/>
      <c r="Q3858" s="1"/>
      <c r="R3858" s="1"/>
      <c r="S3858" s="1"/>
      <c r="T3858" s="1"/>
      <c r="U3858" s="1"/>
      <c r="V3858" s="5"/>
      <c r="W3858" s="5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37" t="e">
        <f>BQ3858+BP3858+BO3858+BN3858+BM3858+#REF!+#REF!+BG3858+BF3858+#REF!+BC3858+#REF!+#REF!+AY3858+#REF!+#REF!+#REF!+#REF!+AS3858+#REF!+#REF!+#REF!+#REF!+AM3858+AK3858+#REF!+#REF!+#REF!+AF3858+AD3858+AC3858+AB3858+BL3858+AA3858+Z3858+Y3858+X3858+U3858+T3858+S3858+R3858+Q3858+P3858+O3858+N3858+M3858+L3858+K3858+J3858+I3858+H3858</f>
        <v>#REF!</v>
      </c>
    </row>
    <row r="3859" spans="1:70" hidden="1">
      <c r="A3859" s="6" t="s">
        <v>6037</v>
      </c>
      <c r="B3859" s="6" t="s">
        <v>7486</v>
      </c>
      <c r="C3859" s="6" t="s">
        <v>7</v>
      </c>
      <c r="D3859" s="6" t="s">
        <v>18</v>
      </c>
      <c r="E3859" s="6" t="s">
        <v>13</v>
      </c>
      <c r="F3859" s="6" t="s">
        <v>5891</v>
      </c>
      <c r="G3859" s="6"/>
      <c r="H3859" s="1"/>
      <c r="I3859" s="5"/>
      <c r="J3859" s="5"/>
      <c r="K3859" s="1"/>
      <c r="L3859" s="5"/>
      <c r="M3859" s="5"/>
      <c r="N3859" s="26"/>
      <c r="O3859" s="1"/>
      <c r="P3859" s="1"/>
      <c r="Q3859" s="1"/>
      <c r="R3859" s="1"/>
      <c r="S3859" s="1"/>
      <c r="T3859" s="1"/>
      <c r="U3859" s="1"/>
      <c r="V3859" s="5"/>
      <c r="W3859" s="5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37" t="e">
        <f>BQ3859+BP3859+BO3859+BN3859+BM3859+#REF!+#REF!+BG3859+BF3859+#REF!+BC3859+#REF!+#REF!+AY3859+#REF!+#REF!+#REF!+#REF!+AS3859+#REF!+#REF!+#REF!+#REF!+AM3859+AK3859+#REF!+#REF!+#REF!+AF3859+AD3859+AC3859+AB3859+BL3859+AA3859+Z3859+Y3859+X3859+U3859+T3859+S3859+R3859+Q3859+P3859+O3859+N3859+M3859+L3859+K3859+J3859+I3859+H3859</f>
        <v>#REF!</v>
      </c>
    </row>
    <row r="3860" spans="1:70" hidden="1">
      <c r="A3860" s="7" t="s">
        <v>6038</v>
      </c>
      <c r="B3860" s="7" t="s">
        <v>6039</v>
      </c>
      <c r="C3860" s="7" t="s">
        <v>7</v>
      </c>
      <c r="D3860" s="7" t="s">
        <v>8180</v>
      </c>
      <c r="E3860" s="7" t="s">
        <v>21</v>
      </c>
      <c r="F3860" s="7" t="s">
        <v>5891</v>
      </c>
      <c r="G3860" s="25"/>
      <c r="H3860" s="1"/>
      <c r="I3860" s="5"/>
      <c r="J3860" s="5"/>
      <c r="K3860" s="1"/>
      <c r="L3860" s="5"/>
      <c r="M3860" s="5"/>
      <c r="N3860" s="26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37">
        <f>BQ3860+BP3860+BO3860+BN3860+BM3860+BG3860+BF3860+BC3860+AY3860+AS3860+AM3860+AL3860+AK3860+AF3860+AE3860+AD3860+AC3860+AB3860+++BK3860+BL3860+AA3860+Z3860+Y3860+X3860+V3860+U3860+T3860+S3860+R3860+Q3860+P3860+O3860+N3860+M3860+L3860+K3860+J3860+I3860+H3860+G3860</f>
        <v>0</v>
      </c>
    </row>
    <row r="3861" spans="1:70" hidden="1">
      <c r="A3861" s="6" t="s">
        <v>6319</v>
      </c>
      <c r="B3861" s="6" t="s">
        <v>6388</v>
      </c>
      <c r="C3861" s="6" t="s">
        <v>151</v>
      </c>
      <c r="D3861" s="6"/>
      <c r="E3861" s="6" t="s">
        <v>152</v>
      </c>
      <c r="F3861" s="6" t="s">
        <v>5891</v>
      </c>
      <c r="G3861" s="6"/>
      <c r="H3861" s="10"/>
      <c r="I3861" s="10"/>
      <c r="J3861" s="10"/>
      <c r="K3861" s="10"/>
      <c r="L3861" s="10"/>
      <c r="M3861" s="10"/>
      <c r="N3861" s="29"/>
      <c r="O3861" s="12"/>
      <c r="P3861" s="12"/>
      <c r="Q3861" s="10"/>
      <c r="R3861" s="10"/>
      <c r="S3861" s="10"/>
      <c r="T3861" s="10"/>
      <c r="U3861" s="16"/>
      <c r="V3861" s="22"/>
      <c r="W3861" s="22"/>
      <c r="X3861" s="16"/>
      <c r="Y3861" s="16"/>
      <c r="Z3861" s="16"/>
      <c r="AA3861" s="16"/>
      <c r="AB3861" s="16"/>
      <c r="AC3861" s="16"/>
      <c r="AD3861" s="16"/>
      <c r="AE3861" s="16"/>
      <c r="AF3861" s="16"/>
      <c r="AG3861" s="16"/>
      <c r="AH3861" s="16"/>
      <c r="AI3861" s="16"/>
      <c r="AJ3861" s="16"/>
      <c r="AK3861" s="16"/>
      <c r="AL3861" s="16"/>
      <c r="AM3861" s="16"/>
      <c r="AN3861" s="16"/>
      <c r="AO3861" s="16"/>
      <c r="AP3861" s="16"/>
      <c r="AQ3861" s="16"/>
      <c r="AR3861" s="16"/>
      <c r="AS3861" s="16"/>
      <c r="AT3861" s="16"/>
      <c r="AU3861" s="16"/>
      <c r="AV3861" s="16"/>
      <c r="AW3861" s="16"/>
      <c r="AX3861" s="16"/>
      <c r="AY3861" s="16"/>
      <c r="AZ3861" s="16"/>
      <c r="BA3861" s="16"/>
      <c r="BB3861" s="16"/>
      <c r="BC3861" s="16"/>
      <c r="BD3861" s="16"/>
      <c r="BE3861" s="16"/>
      <c r="BF3861" s="16"/>
      <c r="BG3861" s="16"/>
      <c r="BH3861" s="16"/>
      <c r="BI3861" s="16"/>
      <c r="BJ3861" s="16"/>
      <c r="BK3861" s="16"/>
      <c r="BL3861" s="10"/>
      <c r="BM3861" s="10"/>
      <c r="BN3861" s="10"/>
      <c r="BO3861" s="10"/>
      <c r="BP3861" s="10"/>
      <c r="BQ3861" s="10"/>
      <c r="BR3861" s="37" t="e">
        <f>BQ3861+BP3861+BO3861+BN3861+BM3861+#REF!+#REF!+BG3861+BF3861+#REF!+BC3861+#REF!+#REF!+AY3861+#REF!+#REF!+#REF!+#REF!+AS3861+#REF!+#REF!+#REF!+#REF!+AM3861+AK3861+#REF!+#REF!+#REF!+AF3861+AD3861+AC3861+AB3861+BL3861+AA3861+Z3861+Y3861+X3861+U3861+T3861+S3861+R3861+Q3861+P3861+O3861+N3861+M3861+L3861+K3861+J3861+I3861+H3861</f>
        <v>#REF!</v>
      </c>
    </row>
    <row r="3862" spans="1:70" hidden="1">
      <c r="A3862" s="6" t="s">
        <v>6040</v>
      </c>
      <c r="B3862" s="6" t="s">
        <v>6041</v>
      </c>
      <c r="C3862" s="6" t="s">
        <v>7</v>
      </c>
      <c r="D3862" s="6" t="s">
        <v>18</v>
      </c>
      <c r="E3862" s="6" t="s">
        <v>31</v>
      </c>
      <c r="F3862" s="6" t="s">
        <v>5891</v>
      </c>
      <c r="G3862" s="6"/>
      <c r="H3862" s="1"/>
      <c r="I3862" s="5"/>
      <c r="J3862" s="5"/>
      <c r="K3862" s="1"/>
      <c r="L3862" s="5"/>
      <c r="M3862" s="5"/>
      <c r="N3862" s="26"/>
      <c r="O3862" s="1"/>
      <c r="P3862" s="1"/>
      <c r="Q3862" s="1"/>
      <c r="R3862" s="1"/>
      <c r="S3862" s="1"/>
      <c r="T3862" s="1"/>
      <c r="U3862" s="1"/>
      <c r="V3862" s="5"/>
      <c r="W3862" s="5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37" t="e">
        <f>BQ3862+BP3862+BO3862+BN3862+BM3862+#REF!+#REF!+BG3862+BF3862+#REF!+BC3862+#REF!+#REF!+AY3862+#REF!+#REF!+#REF!+#REF!+AS3862+#REF!+#REF!+#REF!+#REF!+AM3862+AK3862+#REF!+#REF!+#REF!+AF3862+AD3862+AC3862+AB3862+BL3862+AA3862+Z3862+Y3862+X3862+U3862+T3862+S3862+R3862+Q3862+P3862+O3862+N3862+M3862+L3862+K3862+J3862+I3862+H3862</f>
        <v>#REF!</v>
      </c>
    </row>
    <row r="3863" spans="1:70" hidden="1">
      <c r="A3863" s="6" t="s">
        <v>6042</v>
      </c>
      <c r="B3863" s="6" t="s">
        <v>6043</v>
      </c>
      <c r="C3863" s="6" t="s">
        <v>7</v>
      </c>
      <c r="D3863" s="6" t="s">
        <v>18</v>
      </c>
      <c r="E3863" s="6" t="s">
        <v>31</v>
      </c>
      <c r="F3863" s="6" t="s">
        <v>5891</v>
      </c>
      <c r="G3863" s="6"/>
      <c r="H3863" s="1"/>
      <c r="I3863" s="5"/>
      <c r="J3863" s="5"/>
      <c r="K3863" s="1"/>
      <c r="L3863" s="5"/>
      <c r="M3863" s="5"/>
      <c r="N3863" s="26"/>
      <c r="O3863" s="1"/>
      <c r="P3863" s="1"/>
      <c r="Q3863" s="1"/>
      <c r="R3863" s="1"/>
      <c r="S3863" s="1"/>
      <c r="T3863" s="1"/>
      <c r="U3863" s="1"/>
      <c r="V3863" s="5"/>
      <c r="W3863" s="5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37" t="e">
        <f>BQ3863+BP3863+BO3863+BN3863+BM3863+#REF!+#REF!+BG3863+BF3863+#REF!+BC3863+#REF!+#REF!+AY3863+#REF!+#REF!+#REF!+#REF!+AS3863+#REF!+#REF!+#REF!+#REF!+AM3863+AK3863+#REF!+#REF!+#REF!+AF3863+AD3863+AC3863+AB3863+BL3863+AA3863+Z3863+Y3863+X3863+U3863+T3863+S3863+R3863+Q3863+P3863+O3863+N3863+M3863+L3863+K3863+J3863+I3863+H3863</f>
        <v>#REF!</v>
      </c>
    </row>
    <row r="3864" spans="1:70" hidden="1">
      <c r="A3864" s="6" t="s">
        <v>6044</v>
      </c>
      <c r="B3864" s="6" t="s">
        <v>6045</v>
      </c>
      <c r="C3864" s="6" t="s">
        <v>7</v>
      </c>
      <c r="D3864" s="6" t="s">
        <v>18</v>
      </c>
      <c r="E3864" s="6" t="s">
        <v>13</v>
      </c>
      <c r="F3864" s="6" t="s">
        <v>5891</v>
      </c>
      <c r="G3864" s="6"/>
      <c r="H3864" s="1"/>
      <c r="I3864" s="5"/>
      <c r="J3864" s="5"/>
      <c r="K3864" s="1"/>
      <c r="L3864" s="5"/>
      <c r="M3864" s="5"/>
      <c r="N3864" s="26"/>
      <c r="O3864" s="1"/>
      <c r="P3864" s="1"/>
      <c r="Q3864" s="1"/>
      <c r="R3864" s="1"/>
      <c r="S3864" s="1"/>
      <c r="T3864" s="1"/>
      <c r="U3864" s="1"/>
      <c r="V3864" s="5"/>
      <c r="W3864" s="5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37" t="e">
        <f>BQ3864+BP3864+BO3864+BN3864+BM3864+#REF!+#REF!+BG3864+BF3864+#REF!+BC3864+#REF!+#REF!+AY3864+#REF!+#REF!+#REF!+#REF!+AS3864+#REF!+#REF!+#REF!+#REF!+AM3864+AK3864+#REF!+#REF!+#REF!+AF3864+AD3864+AC3864+AB3864+BL3864+AA3864+Z3864+Y3864+X3864+U3864+T3864+S3864+R3864+Q3864+P3864+O3864+N3864+M3864+L3864+K3864+J3864+I3864+H3864</f>
        <v>#REF!</v>
      </c>
    </row>
    <row r="3865" spans="1:70" hidden="1">
      <c r="A3865" s="6" t="s">
        <v>6046</v>
      </c>
      <c r="B3865" s="6" t="s">
        <v>6047</v>
      </c>
      <c r="C3865" s="6" t="s">
        <v>7</v>
      </c>
      <c r="D3865" s="6" t="s">
        <v>8180</v>
      </c>
      <c r="E3865" s="6" t="s">
        <v>21</v>
      </c>
      <c r="F3865" s="6" t="s">
        <v>5891</v>
      </c>
      <c r="G3865" s="6"/>
      <c r="H3865" s="1"/>
      <c r="I3865" s="5"/>
      <c r="J3865" s="5"/>
      <c r="K3865" s="1"/>
      <c r="L3865" s="5"/>
      <c r="M3865" s="5"/>
      <c r="N3865" s="26"/>
      <c r="O3865" s="1"/>
      <c r="P3865" s="1"/>
      <c r="Q3865" s="1"/>
      <c r="R3865" s="1"/>
      <c r="S3865" s="1"/>
      <c r="T3865" s="1"/>
      <c r="U3865" s="1"/>
      <c r="V3865" s="5"/>
      <c r="W3865" s="5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37" t="e">
        <f>BQ3865+BP3865+BO3865+BN3865+BM3865+#REF!+#REF!+BG3865+BF3865+#REF!+BC3865+#REF!+#REF!+AY3865+#REF!+#REF!+#REF!+#REF!+AS3865+#REF!+#REF!+#REF!+#REF!+AM3865+AK3865+#REF!+#REF!+#REF!+AF3865+AD3865+AC3865+AB3865+BL3865+AA3865+Z3865+Y3865+X3865+U3865+T3865+S3865+R3865+Q3865+P3865+O3865+N3865+M3865+L3865+K3865+J3865+I3865+H3865</f>
        <v>#REF!</v>
      </c>
    </row>
    <row r="3866" spans="1:70" hidden="1">
      <c r="A3866" s="6" t="s">
        <v>6320</v>
      </c>
      <c r="B3866" s="6" t="s">
        <v>6321</v>
      </c>
      <c r="C3866" s="6" t="s">
        <v>151</v>
      </c>
      <c r="D3866" s="6"/>
      <c r="E3866" s="6" t="s">
        <v>152</v>
      </c>
      <c r="F3866" s="6" t="s">
        <v>5891</v>
      </c>
      <c r="G3866" s="6"/>
      <c r="H3866" s="10"/>
      <c r="I3866" s="10"/>
      <c r="J3866" s="10"/>
      <c r="K3866" s="10"/>
      <c r="L3866" s="10"/>
      <c r="M3866" s="10"/>
      <c r="N3866" s="29"/>
      <c r="O3866" s="12"/>
      <c r="P3866" s="12"/>
      <c r="Q3866" s="10"/>
      <c r="R3866" s="10"/>
      <c r="S3866" s="10"/>
      <c r="T3866" s="10"/>
      <c r="U3866" s="16"/>
      <c r="V3866" s="22"/>
      <c r="W3866" s="22"/>
      <c r="X3866" s="16"/>
      <c r="Y3866" s="16"/>
      <c r="Z3866" s="16"/>
      <c r="AA3866" s="16"/>
      <c r="AB3866" s="16"/>
      <c r="AC3866" s="16"/>
      <c r="AD3866" s="16"/>
      <c r="AE3866" s="16"/>
      <c r="AF3866" s="16"/>
      <c r="AG3866" s="16"/>
      <c r="AH3866" s="16"/>
      <c r="AI3866" s="16"/>
      <c r="AJ3866" s="16"/>
      <c r="AK3866" s="16"/>
      <c r="AL3866" s="16"/>
      <c r="AM3866" s="16"/>
      <c r="AN3866" s="16"/>
      <c r="AO3866" s="16"/>
      <c r="AP3866" s="16"/>
      <c r="AQ3866" s="16"/>
      <c r="AR3866" s="16"/>
      <c r="AS3866" s="16"/>
      <c r="AT3866" s="16"/>
      <c r="AU3866" s="16"/>
      <c r="AV3866" s="16"/>
      <c r="AW3866" s="16"/>
      <c r="AX3866" s="16"/>
      <c r="AY3866" s="16"/>
      <c r="AZ3866" s="16"/>
      <c r="BA3866" s="16"/>
      <c r="BB3866" s="16"/>
      <c r="BC3866" s="16"/>
      <c r="BD3866" s="16"/>
      <c r="BE3866" s="16"/>
      <c r="BF3866" s="16"/>
      <c r="BG3866" s="16"/>
      <c r="BH3866" s="16"/>
      <c r="BI3866" s="16"/>
      <c r="BJ3866" s="16"/>
      <c r="BK3866" s="16"/>
      <c r="BL3866" s="10"/>
      <c r="BM3866" s="10"/>
      <c r="BN3866" s="10"/>
      <c r="BO3866" s="10"/>
      <c r="BP3866" s="10"/>
      <c r="BQ3866" s="10"/>
      <c r="BR3866" s="37" t="e">
        <f>BQ3866+BP3866+BO3866+BN3866+BM3866+#REF!+#REF!+BG3866+BF3866+#REF!+BC3866+#REF!+#REF!+AY3866+#REF!+#REF!+#REF!+#REF!+AS3866+#REF!+#REF!+#REF!+#REF!+AM3866+AK3866+#REF!+#REF!+#REF!+AF3866+AD3866+AC3866+AB3866+BL3866+AA3866+Z3866+Y3866+X3866+U3866+T3866+S3866+R3866+Q3866+P3866+O3866+N3866+M3866+L3866+K3866+J3866+I3866+H3866</f>
        <v>#REF!</v>
      </c>
    </row>
    <row r="3867" spans="1:70" hidden="1">
      <c r="A3867" s="6" t="s">
        <v>6048</v>
      </c>
      <c r="B3867" s="6" t="s">
        <v>6049</v>
      </c>
      <c r="C3867" s="6" t="s">
        <v>7</v>
      </c>
      <c r="D3867" s="6" t="s">
        <v>67</v>
      </c>
      <c r="E3867" s="6" t="s">
        <v>67</v>
      </c>
      <c r="F3867" s="6" t="s">
        <v>5891</v>
      </c>
      <c r="G3867" s="6"/>
      <c r="H3867" s="1"/>
      <c r="I3867" s="5"/>
      <c r="J3867" s="5"/>
      <c r="K3867" s="1"/>
      <c r="L3867" s="5"/>
      <c r="M3867" s="5"/>
      <c r="N3867" s="26"/>
      <c r="O3867" s="1"/>
      <c r="P3867" s="1"/>
      <c r="Q3867" s="1"/>
      <c r="R3867" s="1"/>
      <c r="S3867" s="1"/>
      <c r="T3867" s="1"/>
      <c r="U3867" s="1"/>
      <c r="V3867" s="5"/>
      <c r="W3867" s="5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37" t="e">
        <f>BQ3867+BP3867+BO3867+BN3867+BM3867+#REF!+#REF!+BG3867+BF3867+#REF!+BC3867+#REF!+#REF!+AY3867+#REF!+#REF!+#REF!+#REF!+AS3867+#REF!+#REF!+#REF!+#REF!+AM3867+AK3867+#REF!+#REF!+#REF!+AF3867+AD3867+AC3867+AB3867+BL3867+AA3867+Z3867+Y3867+X3867+U3867+T3867+S3867+R3867+Q3867+P3867+O3867+N3867+M3867+L3867+K3867+J3867+I3867+H3867</f>
        <v>#REF!</v>
      </c>
    </row>
    <row r="3868" spans="1:70" hidden="1">
      <c r="A3868" s="6" t="s">
        <v>6322</v>
      </c>
      <c r="B3868" s="6" t="s">
        <v>4073</v>
      </c>
      <c r="C3868" s="6" t="s">
        <v>151</v>
      </c>
      <c r="D3868" s="6"/>
      <c r="E3868" s="6" t="s">
        <v>152</v>
      </c>
      <c r="F3868" s="6" t="s">
        <v>5891</v>
      </c>
      <c r="G3868" s="6"/>
      <c r="H3868" s="10"/>
      <c r="I3868" s="10"/>
      <c r="J3868" s="10"/>
      <c r="K3868" s="10"/>
      <c r="L3868" s="10"/>
      <c r="M3868" s="10"/>
      <c r="N3868" s="29"/>
      <c r="O3868" s="12"/>
      <c r="P3868" s="12"/>
      <c r="Q3868" s="10"/>
      <c r="R3868" s="10"/>
      <c r="S3868" s="10"/>
      <c r="T3868" s="10"/>
      <c r="U3868" s="16"/>
      <c r="V3868" s="22"/>
      <c r="W3868" s="22"/>
      <c r="X3868" s="16"/>
      <c r="Y3868" s="16"/>
      <c r="Z3868" s="16"/>
      <c r="AA3868" s="16"/>
      <c r="AB3868" s="16"/>
      <c r="AC3868" s="16"/>
      <c r="AD3868" s="16"/>
      <c r="AE3868" s="16"/>
      <c r="AF3868" s="16"/>
      <c r="AG3868" s="16"/>
      <c r="AH3868" s="16"/>
      <c r="AI3868" s="16"/>
      <c r="AJ3868" s="16"/>
      <c r="AK3868" s="16"/>
      <c r="AL3868" s="16"/>
      <c r="AM3868" s="16"/>
      <c r="AN3868" s="16"/>
      <c r="AO3868" s="16"/>
      <c r="AP3868" s="16"/>
      <c r="AQ3868" s="16"/>
      <c r="AR3868" s="16"/>
      <c r="AS3868" s="16"/>
      <c r="AT3868" s="16"/>
      <c r="AU3868" s="16"/>
      <c r="AV3868" s="16"/>
      <c r="AW3868" s="16"/>
      <c r="AX3868" s="16"/>
      <c r="AY3868" s="16"/>
      <c r="AZ3868" s="16"/>
      <c r="BA3868" s="16"/>
      <c r="BB3868" s="16"/>
      <c r="BC3868" s="16"/>
      <c r="BD3868" s="16"/>
      <c r="BE3868" s="16"/>
      <c r="BF3868" s="16"/>
      <c r="BG3868" s="16"/>
      <c r="BH3868" s="16"/>
      <c r="BI3868" s="16"/>
      <c r="BJ3868" s="16"/>
      <c r="BK3868" s="16"/>
      <c r="BL3868" s="10"/>
      <c r="BM3868" s="10"/>
      <c r="BN3868" s="10"/>
      <c r="BO3868" s="10"/>
      <c r="BP3868" s="10"/>
      <c r="BQ3868" s="10"/>
      <c r="BR3868" s="37" t="e">
        <f>BQ3868+BP3868+BO3868+BN3868+BM3868+#REF!+#REF!+BG3868+BF3868+#REF!+BC3868+#REF!+#REF!+AY3868+#REF!+#REF!+#REF!+#REF!+AS3868+#REF!+#REF!+#REF!+#REF!+AM3868+AK3868+#REF!+#REF!+#REF!+AF3868+AD3868+AC3868+AB3868+BL3868+AA3868+Z3868+Y3868+X3868+U3868+T3868+S3868+R3868+Q3868+P3868+O3868+N3868+M3868+L3868+K3868+J3868+I3868+H3868</f>
        <v>#REF!</v>
      </c>
    </row>
    <row r="3869" spans="1:70" hidden="1">
      <c r="A3869" s="7" t="s">
        <v>6323</v>
      </c>
      <c r="B3869" s="7" t="s">
        <v>6324</v>
      </c>
      <c r="C3869" s="7" t="s">
        <v>151</v>
      </c>
      <c r="D3869" s="7"/>
      <c r="E3869" s="7" t="s">
        <v>152</v>
      </c>
      <c r="F3869" s="7" t="s">
        <v>5891</v>
      </c>
      <c r="G3869" s="25"/>
      <c r="H3869" s="10"/>
      <c r="I3869" s="10"/>
      <c r="J3869" s="10"/>
      <c r="K3869" s="10"/>
      <c r="L3869" s="10"/>
      <c r="M3869" s="10"/>
      <c r="N3869" s="29"/>
      <c r="O3869" s="12"/>
      <c r="P3869" s="12"/>
      <c r="Q3869" s="10"/>
      <c r="R3869" s="10"/>
      <c r="S3869" s="10"/>
      <c r="T3869" s="10"/>
      <c r="U3869" s="16"/>
      <c r="V3869" s="16"/>
      <c r="W3869" s="16"/>
      <c r="X3869" s="16"/>
      <c r="Y3869" s="16"/>
      <c r="Z3869" s="16"/>
      <c r="AA3869" s="16"/>
      <c r="AB3869" s="16"/>
      <c r="AC3869" s="16"/>
      <c r="AD3869" s="16"/>
      <c r="AE3869" s="16"/>
      <c r="AF3869" s="16"/>
      <c r="AG3869" s="16"/>
      <c r="AH3869" s="16"/>
      <c r="AI3869" s="16"/>
      <c r="AJ3869" s="16"/>
      <c r="AK3869" s="16"/>
      <c r="AL3869" s="16"/>
      <c r="AM3869" s="16"/>
      <c r="AN3869" s="16"/>
      <c r="AO3869" s="16"/>
      <c r="AP3869" s="16"/>
      <c r="AQ3869" s="16"/>
      <c r="AR3869" s="16"/>
      <c r="AS3869" s="16"/>
      <c r="AT3869" s="16"/>
      <c r="AU3869" s="16"/>
      <c r="AV3869" s="16"/>
      <c r="AW3869" s="16"/>
      <c r="AX3869" s="16"/>
      <c r="AY3869" s="16"/>
      <c r="AZ3869" s="16"/>
      <c r="BA3869" s="16"/>
      <c r="BB3869" s="16"/>
      <c r="BC3869" s="16"/>
      <c r="BD3869" s="16"/>
      <c r="BE3869" s="16"/>
      <c r="BF3869" s="16"/>
      <c r="BG3869" s="16"/>
      <c r="BH3869" s="16"/>
      <c r="BI3869" s="16"/>
      <c r="BJ3869" s="16"/>
      <c r="BK3869" s="16"/>
      <c r="BL3869" s="10"/>
      <c r="BM3869" s="10"/>
      <c r="BN3869" s="10"/>
      <c r="BO3869" s="10"/>
      <c r="BP3869" s="10"/>
      <c r="BQ3869" s="10"/>
      <c r="BR3869" s="37">
        <f>BQ3869+BP3869+BO3869+BN3869+BM3869+BG3869+BF3869+BC3869+AY3869+AS3869+AM3869+AL3869+AK3869+AF3869+AE3869+AD3869+AC3869+AB3869+++BK3869+BL3869+AA3869+Z3869+Y3869+X3869+V3869+U3869+T3869+S3869+R3869+Q3869+P3869+O3869+N3869+M3869+L3869+K3869+J3869+I3869+H3869+G3869</f>
        <v>0</v>
      </c>
    </row>
    <row r="3870" spans="1:70" hidden="1">
      <c r="A3870" s="6" t="s">
        <v>6325</v>
      </c>
      <c r="B3870" s="6" t="s">
        <v>6326</v>
      </c>
      <c r="C3870" s="6" t="s">
        <v>151</v>
      </c>
      <c r="D3870" s="6"/>
      <c r="E3870" s="6" t="s">
        <v>152</v>
      </c>
      <c r="F3870" s="6" t="s">
        <v>5891</v>
      </c>
      <c r="G3870" s="6"/>
      <c r="H3870" s="10"/>
      <c r="I3870" s="10"/>
      <c r="J3870" s="10"/>
      <c r="K3870" s="10"/>
      <c r="L3870" s="10"/>
      <c r="M3870" s="10"/>
      <c r="N3870" s="29"/>
      <c r="O3870" s="12"/>
      <c r="P3870" s="12"/>
      <c r="Q3870" s="10"/>
      <c r="R3870" s="10"/>
      <c r="S3870" s="10"/>
      <c r="T3870" s="10"/>
      <c r="U3870" s="16"/>
      <c r="V3870" s="22"/>
      <c r="W3870" s="22"/>
      <c r="X3870" s="16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16"/>
      <c r="AI3870" s="16"/>
      <c r="AJ3870" s="16"/>
      <c r="AK3870" s="16"/>
      <c r="AL3870" s="16"/>
      <c r="AM3870" s="16"/>
      <c r="AN3870" s="16"/>
      <c r="AO3870" s="16"/>
      <c r="AP3870" s="16"/>
      <c r="AQ3870" s="16"/>
      <c r="AR3870" s="16"/>
      <c r="AS3870" s="16"/>
      <c r="AT3870" s="16"/>
      <c r="AU3870" s="16"/>
      <c r="AV3870" s="16"/>
      <c r="AW3870" s="16"/>
      <c r="AX3870" s="16"/>
      <c r="AY3870" s="16"/>
      <c r="AZ3870" s="16"/>
      <c r="BA3870" s="16"/>
      <c r="BB3870" s="16"/>
      <c r="BC3870" s="16"/>
      <c r="BD3870" s="16"/>
      <c r="BE3870" s="16"/>
      <c r="BF3870" s="16"/>
      <c r="BG3870" s="16"/>
      <c r="BH3870" s="16"/>
      <c r="BI3870" s="16"/>
      <c r="BJ3870" s="16"/>
      <c r="BK3870" s="16"/>
      <c r="BL3870" s="10"/>
      <c r="BM3870" s="10"/>
      <c r="BN3870" s="10"/>
      <c r="BO3870" s="10"/>
      <c r="BP3870" s="10"/>
      <c r="BQ3870" s="10"/>
      <c r="BR3870" s="37" t="e">
        <f>BQ3870+BP3870+BO3870+BN3870+BM3870+#REF!+#REF!+BG3870+BF3870+#REF!+BC3870+#REF!+#REF!+AY3870+#REF!+#REF!+#REF!+#REF!+AS3870+#REF!+#REF!+#REF!+#REF!+AM3870+AK3870+#REF!+#REF!+#REF!+AF3870+AD3870+AC3870+AB3870+BL3870+AA3870+Z3870+Y3870+X3870+U3870+T3870+S3870+R3870+Q3870+P3870+O3870+N3870+M3870+L3870+K3870+J3870+I3870+H3870</f>
        <v>#REF!</v>
      </c>
    </row>
    <row r="3871" spans="1:70" hidden="1">
      <c r="A3871" s="6" t="s">
        <v>6050</v>
      </c>
      <c r="B3871" s="6" t="s">
        <v>6051</v>
      </c>
      <c r="C3871" s="6" t="s">
        <v>7</v>
      </c>
      <c r="D3871" s="6" t="s">
        <v>67</v>
      </c>
      <c r="E3871" s="6" t="s">
        <v>67</v>
      </c>
      <c r="F3871" s="6" t="s">
        <v>5891</v>
      </c>
      <c r="G3871" s="6"/>
      <c r="H3871" s="1"/>
      <c r="I3871" s="5"/>
      <c r="J3871" s="5"/>
      <c r="K3871" s="1"/>
      <c r="L3871" s="5"/>
      <c r="M3871" s="5"/>
      <c r="N3871" s="26"/>
      <c r="O3871" s="1"/>
      <c r="P3871" s="1"/>
      <c r="Q3871" s="1"/>
      <c r="R3871" s="1"/>
      <c r="S3871" s="1"/>
      <c r="T3871" s="1"/>
      <c r="U3871" s="1"/>
      <c r="V3871" s="5"/>
      <c r="W3871" s="5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37" t="e">
        <f>BQ3871+BP3871+BO3871+BN3871+BM3871+#REF!+#REF!+BG3871+BF3871+#REF!+BC3871+#REF!+#REF!+AY3871+#REF!+#REF!+#REF!+#REF!+AS3871+#REF!+#REF!+#REF!+#REF!+AM3871+AK3871+#REF!+#REF!+#REF!+AF3871+AD3871+AC3871+AB3871+BL3871+AA3871+Z3871+Y3871+X3871+U3871+T3871+S3871+R3871+Q3871+P3871+O3871+N3871+M3871+L3871+K3871+J3871+I3871+H3871</f>
        <v>#REF!</v>
      </c>
    </row>
    <row r="3872" spans="1:70" hidden="1">
      <c r="A3872" s="6" t="s">
        <v>6052</v>
      </c>
      <c r="B3872" s="6" t="s">
        <v>6053</v>
      </c>
      <c r="C3872" s="6" t="s">
        <v>7</v>
      </c>
      <c r="D3872" s="6" t="s">
        <v>67</v>
      </c>
      <c r="E3872" s="6" t="s">
        <v>67</v>
      </c>
      <c r="F3872" s="6" t="s">
        <v>5891</v>
      </c>
      <c r="G3872" s="6"/>
      <c r="H3872" s="1"/>
      <c r="I3872" s="5"/>
      <c r="J3872" s="5"/>
      <c r="K3872" s="1"/>
      <c r="L3872" s="5"/>
      <c r="M3872" s="5"/>
      <c r="N3872" s="26"/>
      <c r="O3872" s="1"/>
      <c r="P3872" s="1"/>
      <c r="Q3872" s="1"/>
      <c r="R3872" s="1"/>
      <c r="S3872" s="1"/>
      <c r="T3872" s="1"/>
      <c r="U3872" s="1"/>
      <c r="V3872" s="5"/>
      <c r="W3872" s="5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37" t="e">
        <f>BQ3872+BP3872+BO3872+BN3872+BM3872+#REF!+#REF!+BG3872+BF3872+#REF!+BC3872+#REF!+#REF!+AY3872+#REF!+#REF!+#REF!+#REF!+AS3872+#REF!+#REF!+#REF!+#REF!+AM3872+AK3872+#REF!+#REF!+#REF!+AF3872+AD3872+AC3872+AB3872+BL3872+AA3872+Z3872+Y3872+X3872+U3872+T3872+S3872+R3872+Q3872+P3872+O3872+N3872+M3872+L3872+K3872+J3872+I3872+H3872</f>
        <v>#REF!</v>
      </c>
    </row>
    <row r="3873" spans="1:70" hidden="1">
      <c r="A3873" s="6" t="s">
        <v>6054</v>
      </c>
      <c r="B3873" s="6" t="s">
        <v>6055</v>
      </c>
      <c r="C3873" s="6" t="s">
        <v>7</v>
      </c>
      <c r="D3873" s="6" t="s">
        <v>67</v>
      </c>
      <c r="E3873" s="6" t="s">
        <v>67</v>
      </c>
      <c r="F3873" s="6" t="s">
        <v>5891</v>
      </c>
      <c r="G3873" s="6"/>
      <c r="H3873" s="1"/>
      <c r="I3873" s="5"/>
      <c r="J3873" s="5"/>
      <c r="K3873" s="1"/>
      <c r="L3873" s="5"/>
      <c r="M3873" s="5"/>
      <c r="N3873" s="26"/>
      <c r="O3873" s="1"/>
      <c r="P3873" s="1"/>
      <c r="Q3873" s="1"/>
      <c r="R3873" s="1"/>
      <c r="S3873" s="1"/>
      <c r="T3873" s="1"/>
      <c r="U3873" s="1"/>
      <c r="V3873" s="5"/>
      <c r="W3873" s="5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37" t="e">
        <f>BQ3873+BP3873+BO3873+BN3873+BM3873+#REF!+#REF!+BG3873+BF3873+#REF!+BC3873+#REF!+#REF!+AY3873+#REF!+#REF!+#REF!+#REF!+AS3873+#REF!+#REF!+#REF!+#REF!+AM3873+AK3873+#REF!+#REF!+#REF!+AF3873+AD3873+AC3873+AB3873+BL3873+AA3873+Z3873+Y3873+X3873+U3873+T3873+S3873+R3873+Q3873+P3873+O3873+N3873+M3873+L3873+K3873+J3873+I3873+H3873</f>
        <v>#REF!</v>
      </c>
    </row>
    <row r="3874" spans="1:70" hidden="1">
      <c r="A3874" s="6" t="s">
        <v>6327</v>
      </c>
      <c r="B3874" s="6" t="s">
        <v>6328</v>
      </c>
      <c r="C3874" s="6" t="s">
        <v>151</v>
      </c>
      <c r="D3874" s="6"/>
      <c r="E3874" s="6" t="s">
        <v>152</v>
      </c>
      <c r="F3874" s="6" t="s">
        <v>5891</v>
      </c>
      <c r="G3874" s="6"/>
      <c r="H3874" s="10"/>
      <c r="I3874" s="10"/>
      <c r="J3874" s="10"/>
      <c r="K3874" s="10"/>
      <c r="L3874" s="10"/>
      <c r="M3874" s="10"/>
      <c r="N3874" s="29"/>
      <c r="O3874" s="12"/>
      <c r="P3874" s="12"/>
      <c r="Q3874" s="10"/>
      <c r="R3874" s="10"/>
      <c r="S3874" s="10"/>
      <c r="T3874" s="10"/>
      <c r="U3874" s="16"/>
      <c r="V3874" s="22"/>
      <c r="W3874" s="22"/>
      <c r="X3874" s="16"/>
      <c r="Y3874" s="16"/>
      <c r="Z3874" s="16"/>
      <c r="AA3874" s="16"/>
      <c r="AB3874" s="16"/>
      <c r="AC3874" s="16"/>
      <c r="AD3874" s="16"/>
      <c r="AE3874" s="16"/>
      <c r="AF3874" s="16"/>
      <c r="AG3874" s="16"/>
      <c r="AH3874" s="16"/>
      <c r="AI3874" s="16"/>
      <c r="AJ3874" s="16"/>
      <c r="AK3874" s="16"/>
      <c r="AL3874" s="16"/>
      <c r="AM3874" s="16"/>
      <c r="AN3874" s="16"/>
      <c r="AO3874" s="16"/>
      <c r="AP3874" s="16"/>
      <c r="AQ3874" s="16"/>
      <c r="AR3874" s="16"/>
      <c r="AS3874" s="16"/>
      <c r="AT3874" s="16"/>
      <c r="AU3874" s="16"/>
      <c r="AV3874" s="16"/>
      <c r="AW3874" s="16"/>
      <c r="AX3874" s="16"/>
      <c r="AY3874" s="16"/>
      <c r="AZ3874" s="16"/>
      <c r="BA3874" s="16"/>
      <c r="BB3874" s="16"/>
      <c r="BC3874" s="16"/>
      <c r="BD3874" s="16"/>
      <c r="BE3874" s="16"/>
      <c r="BF3874" s="16"/>
      <c r="BG3874" s="16"/>
      <c r="BH3874" s="16"/>
      <c r="BI3874" s="16"/>
      <c r="BJ3874" s="16"/>
      <c r="BK3874" s="16"/>
      <c r="BL3874" s="10"/>
      <c r="BM3874" s="10"/>
      <c r="BN3874" s="10"/>
      <c r="BO3874" s="10"/>
      <c r="BP3874" s="10"/>
      <c r="BQ3874" s="10"/>
      <c r="BR3874" s="37" t="e">
        <f>BQ3874+BP3874+BO3874+BN3874+BM3874+#REF!+#REF!+BG3874+BF3874+#REF!+BC3874+#REF!+#REF!+AY3874+#REF!+#REF!+#REF!+#REF!+AS3874+#REF!+#REF!+#REF!+#REF!+AM3874+AK3874+#REF!+#REF!+#REF!+AF3874+AD3874+AC3874+AB3874+BL3874+AA3874+Z3874+Y3874+X3874+U3874+T3874+S3874+R3874+Q3874+P3874+O3874+N3874+M3874+L3874+K3874+J3874+I3874+H3874</f>
        <v>#REF!</v>
      </c>
    </row>
    <row r="3875" spans="1:70" hidden="1">
      <c r="A3875" s="6" t="s">
        <v>6329</v>
      </c>
      <c r="B3875" s="6" t="s">
        <v>6330</v>
      </c>
      <c r="C3875" s="6" t="s">
        <v>151</v>
      </c>
      <c r="D3875" s="6"/>
      <c r="E3875" s="6" t="s">
        <v>152</v>
      </c>
      <c r="F3875" s="6" t="s">
        <v>5891</v>
      </c>
      <c r="G3875" s="6"/>
      <c r="H3875" s="10"/>
      <c r="I3875" s="10"/>
      <c r="J3875" s="10"/>
      <c r="K3875" s="10"/>
      <c r="L3875" s="10"/>
      <c r="M3875" s="10"/>
      <c r="N3875" s="29"/>
      <c r="O3875" s="12"/>
      <c r="P3875" s="12"/>
      <c r="Q3875" s="10"/>
      <c r="R3875" s="10"/>
      <c r="S3875" s="10"/>
      <c r="T3875" s="10"/>
      <c r="U3875" s="16"/>
      <c r="V3875" s="22"/>
      <c r="W3875" s="22"/>
      <c r="X3875" s="16"/>
      <c r="Y3875" s="16"/>
      <c r="Z3875" s="16"/>
      <c r="AA3875" s="16"/>
      <c r="AB3875" s="16"/>
      <c r="AC3875" s="16"/>
      <c r="AD3875" s="16"/>
      <c r="AE3875" s="16"/>
      <c r="AF3875" s="16"/>
      <c r="AG3875" s="16"/>
      <c r="AH3875" s="16"/>
      <c r="AI3875" s="16"/>
      <c r="AJ3875" s="16"/>
      <c r="AK3875" s="16"/>
      <c r="AL3875" s="16"/>
      <c r="AM3875" s="16"/>
      <c r="AN3875" s="16"/>
      <c r="AO3875" s="16"/>
      <c r="AP3875" s="16"/>
      <c r="AQ3875" s="16"/>
      <c r="AR3875" s="16"/>
      <c r="AS3875" s="16"/>
      <c r="AT3875" s="16"/>
      <c r="AU3875" s="16"/>
      <c r="AV3875" s="16"/>
      <c r="AW3875" s="16"/>
      <c r="AX3875" s="16"/>
      <c r="AY3875" s="16"/>
      <c r="AZ3875" s="16"/>
      <c r="BA3875" s="16"/>
      <c r="BB3875" s="16"/>
      <c r="BC3875" s="16"/>
      <c r="BD3875" s="16"/>
      <c r="BE3875" s="16"/>
      <c r="BF3875" s="16"/>
      <c r="BG3875" s="16"/>
      <c r="BH3875" s="16"/>
      <c r="BI3875" s="16"/>
      <c r="BJ3875" s="16"/>
      <c r="BK3875" s="16"/>
      <c r="BL3875" s="10"/>
      <c r="BM3875" s="10"/>
      <c r="BN3875" s="10"/>
      <c r="BO3875" s="10"/>
      <c r="BP3875" s="10"/>
      <c r="BQ3875" s="10"/>
      <c r="BR3875" s="37" t="e">
        <f>BQ3875+BP3875+BO3875+BN3875+BM3875+#REF!+#REF!+BG3875+BF3875+#REF!+BC3875+#REF!+#REF!+AY3875+#REF!+#REF!+#REF!+#REF!+AS3875+#REF!+#REF!+#REF!+#REF!+AM3875+AK3875+#REF!+#REF!+#REF!+AF3875+AD3875+AC3875+AB3875+BL3875+AA3875+Z3875+Y3875+X3875+U3875+T3875+S3875+R3875+Q3875+P3875+O3875+N3875+M3875+L3875+K3875+J3875+I3875+H3875</f>
        <v>#REF!</v>
      </c>
    </row>
    <row r="3876" spans="1:70" hidden="1">
      <c r="A3876" s="6" t="s">
        <v>6056</v>
      </c>
      <c r="B3876" s="6" t="s">
        <v>6057</v>
      </c>
      <c r="C3876" s="6" t="s">
        <v>7</v>
      </c>
      <c r="D3876" s="6" t="s">
        <v>67</v>
      </c>
      <c r="E3876" s="6" t="s">
        <v>67</v>
      </c>
      <c r="F3876" s="6" t="s">
        <v>5891</v>
      </c>
      <c r="G3876" s="6"/>
      <c r="H3876" s="1"/>
      <c r="I3876" s="5"/>
      <c r="J3876" s="5"/>
      <c r="K3876" s="1"/>
      <c r="L3876" s="5"/>
      <c r="M3876" s="5"/>
      <c r="N3876" s="26"/>
      <c r="O3876" s="1"/>
      <c r="P3876" s="1"/>
      <c r="Q3876" s="1"/>
      <c r="R3876" s="1"/>
      <c r="S3876" s="1"/>
      <c r="T3876" s="1"/>
      <c r="U3876" s="1"/>
      <c r="V3876" s="5"/>
      <c r="W3876" s="5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37" t="e">
        <f>BQ3876+BP3876+BO3876+BN3876+BM3876+#REF!+#REF!+BG3876+BF3876+#REF!+BC3876+#REF!+#REF!+AY3876+#REF!+#REF!+#REF!+#REF!+AS3876+#REF!+#REF!+#REF!+#REF!+AM3876+AK3876+#REF!+#REF!+#REF!+AF3876+AD3876+AC3876+AB3876+BL3876+AA3876+Z3876+Y3876+X3876+U3876+T3876+S3876+R3876+Q3876+P3876+O3876+N3876+M3876+L3876+K3876+J3876+I3876+H3876</f>
        <v>#REF!</v>
      </c>
    </row>
    <row r="3877" spans="1:70" hidden="1">
      <c r="A3877" s="6" t="s">
        <v>6058</v>
      </c>
      <c r="B3877" s="6" t="s">
        <v>6059</v>
      </c>
      <c r="C3877" s="6" t="s">
        <v>7</v>
      </c>
      <c r="D3877" s="6" t="s">
        <v>67</v>
      </c>
      <c r="E3877" s="6" t="s">
        <v>67</v>
      </c>
      <c r="F3877" s="6" t="s">
        <v>5891</v>
      </c>
      <c r="G3877" s="6"/>
      <c r="H3877" s="1"/>
      <c r="I3877" s="5"/>
      <c r="J3877" s="5"/>
      <c r="K3877" s="1"/>
      <c r="L3877" s="5"/>
      <c r="M3877" s="5"/>
      <c r="N3877" s="26"/>
      <c r="O3877" s="1"/>
      <c r="P3877" s="1"/>
      <c r="Q3877" s="1"/>
      <c r="R3877" s="1"/>
      <c r="S3877" s="1"/>
      <c r="T3877" s="1"/>
      <c r="U3877" s="1"/>
      <c r="V3877" s="5"/>
      <c r="W3877" s="5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37" t="e">
        <f>BQ3877+BP3877+BO3877+BN3877+BM3877+#REF!+#REF!+BG3877+BF3877+#REF!+BC3877+#REF!+#REF!+AY3877+#REF!+#REF!+#REF!+#REF!+AS3877+#REF!+#REF!+#REF!+#REF!+AM3877+AK3877+#REF!+#REF!+#REF!+AF3877+AD3877+AC3877+AB3877+BL3877+AA3877+Z3877+Y3877+X3877+U3877+T3877+S3877+R3877+Q3877+P3877+O3877+N3877+M3877+L3877+K3877+J3877+I3877+H3877</f>
        <v>#REF!</v>
      </c>
    </row>
    <row r="3878" spans="1:70" hidden="1">
      <c r="A3878" s="6" t="s">
        <v>6060</v>
      </c>
      <c r="B3878" s="6" t="s">
        <v>6061</v>
      </c>
      <c r="C3878" s="6" t="s">
        <v>7</v>
      </c>
      <c r="D3878" s="6" t="s">
        <v>67</v>
      </c>
      <c r="E3878" s="6" t="s">
        <v>67</v>
      </c>
      <c r="F3878" s="6" t="s">
        <v>5891</v>
      </c>
      <c r="G3878" s="6"/>
      <c r="H3878" s="1"/>
      <c r="I3878" s="5"/>
      <c r="J3878" s="5"/>
      <c r="K3878" s="1"/>
      <c r="L3878" s="5"/>
      <c r="M3878" s="5"/>
      <c r="N3878" s="26"/>
      <c r="O3878" s="1"/>
      <c r="P3878" s="1"/>
      <c r="Q3878" s="1"/>
      <c r="R3878" s="1"/>
      <c r="S3878" s="1"/>
      <c r="T3878" s="1"/>
      <c r="U3878" s="1"/>
      <c r="V3878" s="5"/>
      <c r="W3878" s="5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37" t="e">
        <f>BQ3878+BP3878+BO3878+BN3878+BM3878+#REF!+#REF!+BG3878+BF3878+#REF!+BC3878+#REF!+#REF!+AY3878+#REF!+#REF!+#REF!+#REF!+AS3878+#REF!+#REF!+#REF!+#REF!+AM3878+AK3878+#REF!+#REF!+#REF!+AF3878+AD3878+AC3878+AB3878+BL3878+AA3878+Z3878+Y3878+X3878+U3878+T3878+S3878+R3878+Q3878+P3878+O3878+N3878+M3878+L3878+K3878+J3878+I3878+H3878</f>
        <v>#REF!</v>
      </c>
    </row>
    <row r="3879" spans="1:70" hidden="1">
      <c r="A3879" s="6" t="s">
        <v>6331</v>
      </c>
      <c r="B3879" s="6" t="s">
        <v>6332</v>
      </c>
      <c r="C3879" s="6" t="s">
        <v>151</v>
      </c>
      <c r="D3879" s="6"/>
      <c r="E3879" s="6" t="s">
        <v>152</v>
      </c>
      <c r="F3879" s="6" t="s">
        <v>5891</v>
      </c>
      <c r="G3879" s="6"/>
      <c r="H3879" s="10"/>
      <c r="I3879" s="10"/>
      <c r="J3879" s="10"/>
      <c r="K3879" s="10"/>
      <c r="L3879" s="10"/>
      <c r="M3879" s="10"/>
      <c r="N3879" s="29"/>
      <c r="O3879" s="12"/>
      <c r="P3879" s="12"/>
      <c r="Q3879" s="10"/>
      <c r="R3879" s="10"/>
      <c r="S3879" s="10"/>
      <c r="T3879" s="10"/>
      <c r="U3879" s="16"/>
      <c r="V3879" s="22"/>
      <c r="W3879" s="22"/>
      <c r="X3879" s="16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6"/>
      <c r="AL3879" s="16"/>
      <c r="AM3879" s="16"/>
      <c r="AN3879" s="16"/>
      <c r="AO3879" s="16"/>
      <c r="AP3879" s="16"/>
      <c r="AQ3879" s="16"/>
      <c r="AR3879" s="16"/>
      <c r="AS3879" s="16"/>
      <c r="AT3879" s="16"/>
      <c r="AU3879" s="16"/>
      <c r="AV3879" s="16"/>
      <c r="AW3879" s="16"/>
      <c r="AX3879" s="16"/>
      <c r="AY3879" s="16"/>
      <c r="AZ3879" s="16"/>
      <c r="BA3879" s="16"/>
      <c r="BB3879" s="16"/>
      <c r="BC3879" s="16"/>
      <c r="BD3879" s="16"/>
      <c r="BE3879" s="16"/>
      <c r="BF3879" s="16"/>
      <c r="BG3879" s="16"/>
      <c r="BH3879" s="16"/>
      <c r="BI3879" s="16"/>
      <c r="BJ3879" s="16"/>
      <c r="BK3879" s="16"/>
      <c r="BL3879" s="10"/>
      <c r="BM3879" s="10"/>
      <c r="BN3879" s="10"/>
      <c r="BO3879" s="10"/>
      <c r="BP3879" s="10"/>
      <c r="BQ3879" s="10"/>
      <c r="BR3879" s="37" t="e">
        <f>BQ3879+BP3879+BO3879+BN3879+BM3879+#REF!+#REF!+BG3879+BF3879+#REF!+BC3879+#REF!+#REF!+AY3879+#REF!+#REF!+#REF!+#REF!+AS3879+#REF!+#REF!+#REF!+#REF!+AM3879+AK3879+#REF!+#REF!+#REF!+AF3879+AD3879+AC3879+AB3879+BL3879+AA3879+Z3879+Y3879+X3879+U3879+T3879+S3879+R3879+Q3879+P3879+O3879+N3879+M3879+L3879+K3879+J3879+I3879+H3879</f>
        <v>#REF!</v>
      </c>
    </row>
    <row r="3880" spans="1:70" hidden="1">
      <c r="A3880" s="6" t="s">
        <v>6333</v>
      </c>
      <c r="B3880" s="6" t="s">
        <v>6334</v>
      </c>
      <c r="C3880" s="6" t="s">
        <v>151</v>
      </c>
      <c r="D3880" s="6"/>
      <c r="E3880" s="6" t="s">
        <v>152</v>
      </c>
      <c r="F3880" s="6" t="s">
        <v>5891</v>
      </c>
      <c r="G3880" s="6"/>
      <c r="H3880" s="10"/>
      <c r="I3880" s="10"/>
      <c r="J3880" s="10"/>
      <c r="K3880" s="10"/>
      <c r="L3880" s="10"/>
      <c r="M3880" s="10"/>
      <c r="N3880" s="29"/>
      <c r="O3880" s="12"/>
      <c r="P3880" s="12"/>
      <c r="Q3880" s="10"/>
      <c r="R3880" s="10"/>
      <c r="S3880" s="10"/>
      <c r="T3880" s="10"/>
      <c r="U3880" s="16"/>
      <c r="V3880" s="22"/>
      <c r="W3880" s="22"/>
      <c r="X3880" s="16"/>
      <c r="Y3880" s="16"/>
      <c r="Z3880" s="16"/>
      <c r="AA3880" s="16"/>
      <c r="AB3880" s="16"/>
      <c r="AC3880" s="16"/>
      <c r="AD3880" s="16"/>
      <c r="AE3880" s="16"/>
      <c r="AF3880" s="16"/>
      <c r="AG3880" s="16"/>
      <c r="AH3880" s="16"/>
      <c r="AI3880" s="16"/>
      <c r="AJ3880" s="16"/>
      <c r="AK3880" s="16"/>
      <c r="AL3880" s="16"/>
      <c r="AM3880" s="16"/>
      <c r="AN3880" s="16"/>
      <c r="AO3880" s="16"/>
      <c r="AP3880" s="16"/>
      <c r="AQ3880" s="16"/>
      <c r="AR3880" s="16"/>
      <c r="AS3880" s="16"/>
      <c r="AT3880" s="16"/>
      <c r="AU3880" s="16"/>
      <c r="AV3880" s="16"/>
      <c r="AW3880" s="16"/>
      <c r="AX3880" s="16"/>
      <c r="AY3880" s="16"/>
      <c r="AZ3880" s="16"/>
      <c r="BA3880" s="16"/>
      <c r="BB3880" s="16"/>
      <c r="BC3880" s="16"/>
      <c r="BD3880" s="16"/>
      <c r="BE3880" s="16"/>
      <c r="BF3880" s="16"/>
      <c r="BG3880" s="16"/>
      <c r="BH3880" s="16"/>
      <c r="BI3880" s="16"/>
      <c r="BJ3880" s="16"/>
      <c r="BK3880" s="16"/>
      <c r="BL3880" s="10"/>
      <c r="BM3880" s="10"/>
      <c r="BN3880" s="10"/>
      <c r="BO3880" s="10"/>
      <c r="BP3880" s="10"/>
      <c r="BQ3880" s="10"/>
      <c r="BR3880" s="37" t="e">
        <f>BQ3880+BP3880+BO3880+BN3880+BM3880+#REF!+#REF!+BG3880+BF3880+#REF!+BC3880+#REF!+#REF!+AY3880+#REF!+#REF!+#REF!+#REF!+AS3880+#REF!+#REF!+#REF!+#REF!+AM3880+AK3880+#REF!+#REF!+#REF!+AF3880+AD3880+AC3880+AB3880+BL3880+AA3880+Z3880+Y3880+X3880+U3880+T3880+S3880+R3880+Q3880+P3880+O3880+N3880+M3880+L3880+K3880+J3880+I3880+H3880</f>
        <v>#REF!</v>
      </c>
    </row>
    <row r="3881" spans="1:70" hidden="1">
      <c r="A3881" s="6" t="s">
        <v>6062</v>
      </c>
      <c r="B3881" s="6" t="s">
        <v>7452</v>
      </c>
      <c r="C3881" s="6" t="s">
        <v>7</v>
      </c>
      <c r="D3881" s="6" t="s">
        <v>8180</v>
      </c>
      <c r="E3881" s="6" t="s">
        <v>13</v>
      </c>
      <c r="F3881" s="6" t="s">
        <v>5891</v>
      </c>
      <c r="G3881" s="6"/>
      <c r="H3881" s="1"/>
      <c r="I3881" s="5"/>
      <c r="J3881" s="5"/>
      <c r="K3881" s="1"/>
      <c r="L3881" s="5"/>
      <c r="M3881" s="5"/>
      <c r="N3881" s="26"/>
      <c r="O3881" s="1"/>
      <c r="P3881" s="1"/>
      <c r="Q3881" s="1"/>
      <c r="R3881" s="1"/>
      <c r="S3881" s="1"/>
      <c r="T3881" s="1"/>
      <c r="U3881" s="1"/>
      <c r="V3881" s="5"/>
      <c r="W3881" s="5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37" t="e">
        <f>BQ3881+BP3881+BO3881+BN3881+BM3881+#REF!+#REF!+BG3881+BF3881+#REF!+BC3881+#REF!+#REF!+AY3881+#REF!+#REF!+#REF!+#REF!+AS3881+#REF!+#REF!+#REF!+#REF!+AM3881+AK3881+#REF!+#REF!+#REF!+AF3881+AD3881+AC3881+AB3881+BL3881+AA3881+Z3881+Y3881+X3881+U3881+T3881+S3881+R3881+Q3881+P3881+O3881+N3881+M3881+L3881+K3881+J3881+I3881+H3881</f>
        <v>#REF!</v>
      </c>
    </row>
    <row r="3882" spans="1:70" hidden="1">
      <c r="A3882" s="6" t="s">
        <v>6063</v>
      </c>
      <c r="B3882" s="6" t="s">
        <v>6064</v>
      </c>
      <c r="C3882" s="6" t="s">
        <v>7</v>
      </c>
      <c r="D3882" s="6" t="s">
        <v>18</v>
      </c>
      <c r="E3882" s="6" t="s">
        <v>31</v>
      </c>
      <c r="F3882" s="6" t="s">
        <v>5891</v>
      </c>
      <c r="G3882" s="6"/>
      <c r="H3882" s="1"/>
      <c r="I3882" s="5"/>
      <c r="J3882" s="5"/>
      <c r="K3882" s="1"/>
      <c r="L3882" s="5"/>
      <c r="M3882" s="5"/>
      <c r="N3882" s="26"/>
      <c r="O3882" s="1"/>
      <c r="P3882" s="1"/>
      <c r="Q3882" s="1"/>
      <c r="R3882" s="1"/>
      <c r="S3882" s="1"/>
      <c r="T3882" s="1"/>
      <c r="U3882" s="1"/>
      <c r="V3882" s="5"/>
      <c r="W3882" s="5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37" t="e">
        <f>BQ3882+BP3882+BO3882+BN3882+BM3882+#REF!+#REF!+BG3882+BF3882+#REF!+BC3882+#REF!+#REF!+AY3882+#REF!+#REF!+#REF!+#REF!+AS3882+#REF!+#REF!+#REF!+#REF!+AM3882+AK3882+#REF!+#REF!+#REF!+AF3882+AD3882+AC3882+AB3882+BL3882+AA3882+Z3882+Y3882+X3882+U3882+T3882+S3882+R3882+Q3882+P3882+O3882+N3882+M3882+L3882+K3882+J3882+I3882+H3882</f>
        <v>#REF!</v>
      </c>
    </row>
    <row r="3883" spans="1:70" hidden="1">
      <c r="A3883" s="6" t="s">
        <v>6335</v>
      </c>
      <c r="B3883" s="6" t="s">
        <v>6336</v>
      </c>
      <c r="C3883" s="6" t="s">
        <v>151</v>
      </c>
      <c r="D3883" s="6"/>
      <c r="E3883" s="6" t="s">
        <v>152</v>
      </c>
      <c r="F3883" s="6" t="s">
        <v>5891</v>
      </c>
      <c r="G3883" s="6"/>
      <c r="H3883" s="10"/>
      <c r="I3883" s="10"/>
      <c r="J3883" s="10"/>
      <c r="K3883" s="10"/>
      <c r="L3883" s="10"/>
      <c r="M3883" s="10"/>
      <c r="N3883" s="29"/>
      <c r="O3883" s="12"/>
      <c r="P3883" s="12"/>
      <c r="Q3883" s="10"/>
      <c r="R3883" s="10"/>
      <c r="S3883" s="10"/>
      <c r="T3883" s="10"/>
      <c r="U3883" s="16"/>
      <c r="V3883" s="22"/>
      <c r="W3883" s="22"/>
      <c r="X3883" s="16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16"/>
      <c r="AI3883" s="16"/>
      <c r="AJ3883" s="16"/>
      <c r="AK3883" s="16"/>
      <c r="AL3883" s="16"/>
      <c r="AM3883" s="16"/>
      <c r="AN3883" s="16"/>
      <c r="AO3883" s="16"/>
      <c r="AP3883" s="16"/>
      <c r="AQ3883" s="16"/>
      <c r="AR3883" s="16"/>
      <c r="AS3883" s="16"/>
      <c r="AT3883" s="16"/>
      <c r="AU3883" s="16"/>
      <c r="AV3883" s="16"/>
      <c r="AW3883" s="16"/>
      <c r="AX3883" s="16"/>
      <c r="AY3883" s="16"/>
      <c r="AZ3883" s="16"/>
      <c r="BA3883" s="16"/>
      <c r="BB3883" s="16"/>
      <c r="BC3883" s="16"/>
      <c r="BD3883" s="16"/>
      <c r="BE3883" s="16"/>
      <c r="BF3883" s="16"/>
      <c r="BG3883" s="16"/>
      <c r="BH3883" s="16"/>
      <c r="BI3883" s="16"/>
      <c r="BJ3883" s="16"/>
      <c r="BK3883" s="16"/>
      <c r="BL3883" s="10"/>
      <c r="BM3883" s="10"/>
      <c r="BN3883" s="10"/>
      <c r="BO3883" s="10"/>
      <c r="BP3883" s="10"/>
      <c r="BQ3883" s="10"/>
      <c r="BR3883" s="37">
        <f>BQ3883+BP3883+BO3883+BN3883+BM3883+BG3883+BF3883+BC3883+AY3883+AS3883+AM3883+AL3883+AK3883+AF3883+AE3883+AD3883+AC3883+AB3883+++BK3883+BL3883+AA3883+Z3883+Y3883+X3883+V3883+U3883+T3883+S3883+R3883+Q3883+P3883+O3883+N3883+M3883+L3883+K3883+J3883+I3883+H3883+G3883</f>
        <v>0</v>
      </c>
    </row>
    <row r="3884" spans="1:70" hidden="1">
      <c r="A3884" s="6" t="s">
        <v>6065</v>
      </c>
      <c r="B3884" s="6" t="s">
        <v>7453</v>
      </c>
      <c r="C3884" s="6" t="s">
        <v>7</v>
      </c>
      <c r="D3884" s="6" t="s">
        <v>8180</v>
      </c>
      <c r="E3884" s="6" t="s">
        <v>21</v>
      </c>
      <c r="F3884" s="6" t="s">
        <v>5891</v>
      </c>
      <c r="G3884" s="6"/>
      <c r="H3884" s="1"/>
      <c r="I3884" s="5"/>
      <c r="J3884" s="5"/>
      <c r="K3884" s="1"/>
      <c r="L3884" s="5"/>
      <c r="M3884" s="5"/>
      <c r="N3884" s="26"/>
      <c r="O3884" s="1"/>
      <c r="P3884" s="1"/>
      <c r="Q3884" s="1"/>
      <c r="R3884" s="1"/>
      <c r="S3884" s="1"/>
      <c r="T3884" s="1"/>
      <c r="U3884" s="1"/>
      <c r="V3884" s="5"/>
      <c r="W3884" s="5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37" t="e">
        <f>BQ3884+BP3884+BO3884+BN3884+BM3884+#REF!+#REF!+BG3884+BF3884+#REF!+BC3884+#REF!+#REF!+AY3884+#REF!+#REF!+#REF!+#REF!+AS3884+#REF!+#REF!+#REF!+#REF!+AM3884+AK3884+#REF!+#REF!+#REF!+AF3884+AD3884+AC3884+AB3884+BL3884+AA3884+Z3884+Y3884+X3884+U3884+T3884+S3884+R3884+Q3884+P3884+O3884+N3884+M3884+L3884+K3884+J3884+I3884+H3884</f>
        <v>#REF!</v>
      </c>
    </row>
    <row r="3885" spans="1:70" hidden="1">
      <c r="A3885" s="6" t="s">
        <v>6066</v>
      </c>
      <c r="B3885" s="6" t="s">
        <v>6067</v>
      </c>
      <c r="C3885" s="6" t="s">
        <v>7</v>
      </c>
      <c r="D3885" s="6" t="s">
        <v>18</v>
      </c>
      <c r="E3885" s="6" t="s">
        <v>13</v>
      </c>
      <c r="F3885" s="6" t="s">
        <v>5891</v>
      </c>
      <c r="G3885" s="6"/>
      <c r="H3885" s="1"/>
      <c r="I3885" s="5"/>
      <c r="J3885" s="5"/>
      <c r="K3885" s="1"/>
      <c r="L3885" s="5"/>
      <c r="M3885" s="5"/>
      <c r="N3885" s="26"/>
      <c r="O3885" s="1"/>
      <c r="P3885" s="1"/>
      <c r="Q3885" s="1"/>
      <c r="R3885" s="1"/>
      <c r="S3885" s="1"/>
      <c r="T3885" s="1"/>
      <c r="U3885" s="1"/>
      <c r="V3885" s="5"/>
      <c r="W3885" s="5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37" t="e">
        <f>BQ3885+BP3885+BO3885+BN3885+BM3885+#REF!+#REF!+BG3885+BF3885+#REF!+BC3885+#REF!+#REF!+AY3885+#REF!+#REF!+#REF!+#REF!+AS3885+#REF!+#REF!+#REF!+#REF!+AM3885+AK3885+#REF!+#REF!+#REF!+AF3885+AD3885+AC3885+AB3885+BL3885+AA3885+Z3885+Y3885+X3885+U3885+T3885+S3885+R3885+Q3885+P3885+O3885+N3885+M3885+L3885+K3885+J3885+I3885+H3885</f>
        <v>#REF!</v>
      </c>
    </row>
    <row r="3886" spans="1:70" hidden="1">
      <c r="A3886" s="7" t="s">
        <v>6068</v>
      </c>
      <c r="B3886" s="7" t="s">
        <v>6069</v>
      </c>
      <c r="C3886" s="7" t="s">
        <v>7</v>
      </c>
      <c r="D3886" s="7" t="s">
        <v>8180</v>
      </c>
      <c r="E3886" s="7" t="s">
        <v>13</v>
      </c>
      <c r="F3886" s="7" t="s">
        <v>5891</v>
      </c>
      <c r="G3886" s="25"/>
      <c r="H3886" s="1"/>
      <c r="I3886" s="1"/>
      <c r="J3886" s="1"/>
      <c r="K3886" s="1"/>
      <c r="L3886" s="5"/>
      <c r="M3886" s="5"/>
      <c r="N3886" s="26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37">
        <f>BQ3886+BP3886+BO3886+BN3886+BM3886+BG3886+BF3886+BC3886+AY3886+AS3886+AM3886+AL3886+AK3886+AF3886+AE3886+AD3886+AC3886+AB3886+++BK3886+BL3886+AA3886+Z3886+Y3886+X3886+V3886+U3886+T3886+S3886+R3886+Q3886+P3886+O3886+N3886+M3886+L3886+K3886+J3886+I3886+H3886+G3886</f>
        <v>0</v>
      </c>
    </row>
    <row r="3887" spans="1:70" hidden="1">
      <c r="A3887" s="6" t="s">
        <v>6337</v>
      </c>
      <c r="B3887" s="6" t="s">
        <v>8129</v>
      </c>
      <c r="C3887" s="6" t="s">
        <v>151</v>
      </c>
      <c r="D3887" s="6"/>
      <c r="E3887" s="6" t="s">
        <v>152</v>
      </c>
      <c r="F3887" s="6" t="s">
        <v>5891</v>
      </c>
      <c r="G3887" s="6"/>
      <c r="H3887" s="10"/>
      <c r="I3887" s="10"/>
      <c r="J3887" s="10"/>
      <c r="K3887" s="10"/>
      <c r="L3887" s="10"/>
      <c r="M3887" s="10"/>
      <c r="N3887" s="29"/>
      <c r="O3887" s="12"/>
      <c r="P3887" s="12"/>
      <c r="Q3887" s="10"/>
      <c r="R3887" s="10"/>
      <c r="S3887" s="10"/>
      <c r="T3887" s="10"/>
      <c r="U3887" s="16"/>
      <c r="V3887" s="22"/>
      <c r="W3887" s="22"/>
      <c r="X3887" s="16"/>
      <c r="Y3887" s="16"/>
      <c r="Z3887" s="16"/>
      <c r="AA3887" s="16"/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  <c r="AO3887" s="16"/>
      <c r="AP3887" s="16"/>
      <c r="AQ3887" s="16"/>
      <c r="AR3887" s="16"/>
      <c r="AS3887" s="16"/>
      <c r="AT3887" s="16"/>
      <c r="AU3887" s="16"/>
      <c r="AV3887" s="16"/>
      <c r="AW3887" s="16"/>
      <c r="AX3887" s="16"/>
      <c r="AY3887" s="16"/>
      <c r="AZ3887" s="16"/>
      <c r="BA3887" s="16"/>
      <c r="BB3887" s="16"/>
      <c r="BC3887" s="16"/>
      <c r="BD3887" s="16"/>
      <c r="BE3887" s="16"/>
      <c r="BF3887" s="16"/>
      <c r="BG3887" s="16"/>
      <c r="BH3887" s="16"/>
      <c r="BI3887" s="16"/>
      <c r="BJ3887" s="16"/>
      <c r="BK3887" s="16"/>
      <c r="BL3887" s="10"/>
      <c r="BM3887" s="10"/>
      <c r="BN3887" s="10"/>
      <c r="BO3887" s="10"/>
      <c r="BP3887" s="10"/>
      <c r="BQ3887" s="10"/>
      <c r="BR3887" s="37" t="e">
        <f>BQ3887+BP3887+BO3887+BN3887+BM3887+#REF!+#REF!+BG3887+BF3887+#REF!+BC3887+#REF!+#REF!+AY3887+#REF!+#REF!+#REF!+#REF!+AS3887+#REF!+#REF!+#REF!+#REF!+AM3887+AK3887+#REF!+#REF!+#REF!+AF3887+AD3887+AC3887+AB3887+BL3887+AA3887+Z3887+Y3887+X3887+U3887+T3887+S3887+R3887+Q3887+P3887+O3887+N3887+M3887+L3887+K3887+J3887+I3887+H3887</f>
        <v>#REF!</v>
      </c>
    </row>
    <row r="3888" spans="1:70" hidden="1">
      <c r="A3888" s="6" t="s">
        <v>6338</v>
      </c>
      <c r="B3888" s="6" t="s">
        <v>6339</v>
      </c>
      <c r="C3888" s="6" t="s">
        <v>151</v>
      </c>
      <c r="D3888" s="6"/>
      <c r="E3888" s="6" t="s">
        <v>152</v>
      </c>
      <c r="F3888" s="6" t="s">
        <v>5891</v>
      </c>
      <c r="G3888" s="6"/>
      <c r="H3888" s="10"/>
      <c r="I3888" s="10"/>
      <c r="J3888" s="10"/>
      <c r="K3888" s="10"/>
      <c r="L3888" s="10"/>
      <c r="M3888" s="10"/>
      <c r="N3888" s="29"/>
      <c r="O3888" s="12"/>
      <c r="P3888" s="12"/>
      <c r="Q3888" s="10"/>
      <c r="R3888" s="10"/>
      <c r="S3888" s="10"/>
      <c r="T3888" s="10"/>
      <c r="U3888" s="16"/>
      <c r="V3888" s="22"/>
      <c r="W3888" s="22"/>
      <c r="X3888" s="16"/>
      <c r="Y3888" s="16"/>
      <c r="Z3888" s="16"/>
      <c r="AA3888" s="16"/>
      <c r="AB3888" s="16"/>
      <c r="AC3888" s="16"/>
      <c r="AD3888" s="16"/>
      <c r="AE3888" s="16"/>
      <c r="AF3888" s="16"/>
      <c r="AG3888" s="16"/>
      <c r="AH3888" s="16"/>
      <c r="AI3888" s="16"/>
      <c r="AJ3888" s="16"/>
      <c r="AK3888" s="16"/>
      <c r="AL3888" s="16"/>
      <c r="AM3888" s="16"/>
      <c r="AN3888" s="16"/>
      <c r="AO3888" s="16"/>
      <c r="AP3888" s="16"/>
      <c r="AQ3888" s="16"/>
      <c r="AR3888" s="16"/>
      <c r="AS3888" s="16"/>
      <c r="AT3888" s="16"/>
      <c r="AU3888" s="16"/>
      <c r="AV3888" s="16"/>
      <c r="AW3888" s="16"/>
      <c r="AX3888" s="16"/>
      <c r="AY3888" s="16"/>
      <c r="AZ3888" s="16"/>
      <c r="BA3888" s="16"/>
      <c r="BB3888" s="16"/>
      <c r="BC3888" s="16"/>
      <c r="BD3888" s="16"/>
      <c r="BE3888" s="16"/>
      <c r="BF3888" s="16"/>
      <c r="BG3888" s="16"/>
      <c r="BH3888" s="16"/>
      <c r="BI3888" s="16"/>
      <c r="BJ3888" s="16"/>
      <c r="BK3888" s="16"/>
      <c r="BL3888" s="10"/>
      <c r="BM3888" s="10"/>
      <c r="BN3888" s="10"/>
      <c r="BO3888" s="10"/>
      <c r="BP3888" s="10"/>
      <c r="BQ3888" s="10"/>
      <c r="BR3888" s="37" t="e">
        <f>BQ3888+BP3888+BO3888+BN3888+BM3888+#REF!+#REF!+BG3888+BF3888+#REF!+BC3888+#REF!+#REF!+AY3888+#REF!+#REF!+#REF!+#REF!+AS3888+#REF!+#REF!+#REF!+#REF!+AM3888+AK3888+#REF!+#REF!+#REF!+AF3888+AD3888+AC3888+AB3888+BL3888+AA3888+Z3888+Y3888+X3888+U3888+T3888+S3888+R3888+Q3888+P3888+O3888+N3888+M3888+L3888+K3888+J3888+I3888+H3888</f>
        <v>#REF!</v>
      </c>
    </row>
    <row r="3889" spans="1:70" hidden="1">
      <c r="A3889" s="7" t="s">
        <v>6340</v>
      </c>
      <c r="B3889" s="7" t="s">
        <v>6341</v>
      </c>
      <c r="C3889" s="7" t="s">
        <v>151</v>
      </c>
      <c r="D3889" s="7"/>
      <c r="E3889" s="7" t="s">
        <v>152</v>
      </c>
      <c r="F3889" s="7" t="s">
        <v>5891</v>
      </c>
      <c r="G3889" s="25"/>
      <c r="H3889" s="10"/>
      <c r="I3889" s="10"/>
      <c r="J3889" s="10"/>
      <c r="K3889" s="10"/>
      <c r="L3889" s="10"/>
      <c r="M3889" s="10"/>
      <c r="N3889" s="29"/>
      <c r="O3889" s="12"/>
      <c r="P3889" s="12"/>
      <c r="Q3889" s="10"/>
      <c r="R3889" s="10"/>
      <c r="S3889" s="10"/>
      <c r="T3889" s="10"/>
      <c r="U3889" s="16"/>
      <c r="V3889" s="16"/>
      <c r="W3889" s="16"/>
      <c r="X3889" s="16"/>
      <c r="Y3889" s="16"/>
      <c r="Z3889" s="16"/>
      <c r="AA3889" s="16"/>
      <c r="AB3889" s="16"/>
      <c r="AC3889" s="16"/>
      <c r="AD3889" s="16"/>
      <c r="AE3889" s="16"/>
      <c r="AF3889" s="16"/>
      <c r="AG3889" s="16"/>
      <c r="AH3889" s="16"/>
      <c r="AI3889" s="16"/>
      <c r="AJ3889" s="16"/>
      <c r="AK3889" s="16"/>
      <c r="AL3889" s="16"/>
      <c r="AM3889" s="16"/>
      <c r="AN3889" s="16"/>
      <c r="AO3889" s="16"/>
      <c r="AP3889" s="16"/>
      <c r="AQ3889" s="16"/>
      <c r="AR3889" s="16"/>
      <c r="AS3889" s="16"/>
      <c r="AT3889" s="16"/>
      <c r="AU3889" s="16"/>
      <c r="AV3889" s="16"/>
      <c r="AW3889" s="16"/>
      <c r="AX3889" s="16"/>
      <c r="AY3889" s="16"/>
      <c r="AZ3889" s="16"/>
      <c r="BA3889" s="16"/>
      <c r="BB3889" s="16"/>
      <c r="BC3889" s="16"/>
      <c r="BD3889" s="16"/>
      <c r="BE3889" s="16"/>
      <c r="BF3889" s="16"/>
      <c r="BG3889" s="16"/>
      <c r="BH3889" s="16"/>
      <c r="BI3889" s="16"/>
      <c r="BJ3889" s="16"/>
      <c r="BK3889" s="16"/>
      <c r="BL3889" s="10"/>
      <c r="BM3889" s="10"/>
      <c r="BN3889" s="10"/>
      <c r="BO3889" s="10"/>
      <c r="BP3889" s="10"/>
      <c r="BQ3889" s="10"/>
      <c r="BR3889" s="37">
        <f>BQ3889+BP3889+BO3889+BN3889+BM3889+BG3889+BF3889+BC3889+AY3889+AS3889+AM3889+AL3889+AK3889+AF3889+AE3889+AD3889+AC3889+AB3889+++BK3889+BL3889+AA3889+Z3889+Y3889+X3889+V3889+U3889+T3889+S3889+R3889+Q3889+P3889+O3889+N3889+M3889+L3889+K3889+J3889+I3889+H3889+G3889</f>
        <v>0</v>
      </c>
    </row>
    <row r="3890" spans="1:70" hidden="1">
      <c r="A3890" s="6" t="s">
        <v>7140</v>
      </c>
      <c r="B3890" s="6" t="s">
        <v>8130</v>
      </c>
      <c r="C3890" s="6" t="s">
        <v>151</v>
      </c>
      <c r="D3890" s="6"/>
      <c r="E3890" s="6" t="s">
        <v>8186</v>
      </c>
      <c r="F3890" s="6" t="s">
        <v>5891</v>
      </c>
      <c r="G3890" s="6"/>
      <c r="H3890" s="10"/>
      <c r="I3890" s="10"/>
      <c r="J3890" s="10"/>
      <c r="K3890" s="10"/>
      <c r="L3890" s="10"/>
      <c r="M3890" s="10"/>
      <c r="N3890" s="29"/>
      <c r="O3890" s="12"/>
      <c r="P3890" s="12"/>
      <c r="Q3890" s="10"/>
      <c r="R3890" s="10"/>
      <c r="S3890" s="10"/>
      <c r="T3890" s="10"/>
      <c r="U3890" s="16"/>
      <c r="V3890" s="22"/>
      <c r="W3890" s="22"/>
      <c r="X3890" s="16"/>
      <c r="Y3890" s="16"/>
      <c r="Z3890" s="16"/>
      <c r="AA3890" s="16"/>
      <c r="AB3890" s="16"/>
      <c r="AC3890" s="16"/>
      <c r="AD3890" s="16"/>
      <c r="AE3890" s="16"/>
      <c r="AF3890" s="16"/>
      <c r="AG3890" s="16"/>
      <c r="AH3890" s="16"/>
      <c r="AI3890" s="16"/>
      <c r="AJ3890" s="16"/>
      <c r="AK3890" s="16"/>
      <c r="AL3890" s="16"/>
      <c r="AM3890" s="16"/>
      <c r="AN3890" s="16"/>
      <c r="AO3890" s="16"/>
      <c r="AP3890" s="16"/>
      <c r="AQ3890" s="16"/>
      <c r="AR3890" s="16"/>
      <c r="AS3890" s="16"/>
      <c r="AT3890" s="16"/>
      <c r="AU3890" s="16"/>
      <c r="AV3890" s="16"/>
      <c r="AW3890" s="16"/>
      <c r="AX3890" s="16"/>
      <c r="AY3890" s="16"/>
      <c r="AZ3890" s="16"/>
      <c r="BA3890" s="16"/>
      <c r="BB3890" s="16"/>
      <c r="BC3890" s="16"/>
      <c r="BD3890" s="16"/>
      <c r="BE3890" s="16"/>
      <c r="BF3890" s="16"/>
      <c r="BG3890" s="16"/>
      <c r="BH3890" s="16"/>
      <c r="BI3890" s="16"/>
      <c r="BJ3890" s="16"/>
      <c r="BK3890" s="16"/>
      <c r="BL3890" s="10"/>
      <c r="BM3890" s="10"/>
      <c r="BN3890" s="10"/>
      <c r="BO3890" s="10"/>
      <c r="BP3890" s="10"/>
      <c r="BQ3890" s="10"/>
      <c r="BR3890" s="37" t="e">
        <f>BQ3890+BP3890+BO3890+BN3890+BM3890+#REF!+#REF!+BG3890+BF3890+#REF!+BC3890+#REF!+#REF!+AY3890+#REF!+#REF!+#REF!+#REF!+AS3890+#REF!+#REF!+#REF!+#REF!+AM3890+AK3890+#REF!+#REF!+#REF!+AF3890+AD3890+AC3890+AB3890+BL3890+AA3890+Z3890+Y3890+X3890+U3890+T3890+S3890+R3890+Q3890+P3890+O3890+N3890+M3890+L3890+K3890+J3890+I3890+H3890</f>
        <v>#REF!</v>
      </c>
    </row>
    <row r="3891" spans="1:70" hidden="1">
      <c r="A3891" s="6" t="s">
        <v>6342</v>
      </c>
      <c r="B3891" s="6" t="s">
        <v>6343</v>
      </c>
      <c r="C3891" s="6" t="s">
        <v>151</v>
      </c>
      <c r="D3891" s="6"/>
      <c r="E3891" s="6" t="s">
        <v>152</v>
      </c>
      <c r="F3891" s="6" t="s">
        <v>5891</v>
      </c>
      <c r="G3891" s="6"/>
      <c r="H3891" s="10"/>
      <c r="I3891" s="10"/>
      <c r="J3891" s="10"/>
      <c r="K3891" s="10"/>
      <c r="L3891" s="10"/>
      <c r="M3891" s="10"/>
      <c r="N3891" s="29"/>
      <c r="O3891" s="12"/>
      <c r="P3891" s="12"/>
      <c r="Q3891" s="10"/>
      <c r="R3891" s="10"/>
      <c r="S3891" s="10"/>
      <c r="T3891" s="10"/>
      <c r="U3891" s="16"/>
      <c r="V3891" s="22"/>
      <c r="W3891" s="22"/>
      <c r="X3891" s="16"/>
      <c r="Y3891" s="16"/>
      <c r="Z3891" s="16"/>
      <c r="AA3891" s="16"/>
      <c r="AB3891" s="16"/>
      <c r="AC3891" s="16"/>
      <c r="AD3891" s="16"/>
      <c r="AE3891" s="16"/>
      <c r="AF3891" s="16"/>
      <c r="AG3891" s="16"/>
      <c r="AH3891" s="16"/>
      <c r="AI3891" s="16"/>
      <c r="AJ3891" s="16"/>
      <c r="AK3891" s="16"/>
      <c r="AL3891" s="16"/>
      <c r="AM3891" s="16"/>
      <c r="AN3891" s="16"/>
      <c r="AO3891" s="16"/>
      <c r="AP3891" s="16"/>
      <c r="AQ3891" s="16"/>
      <c r="AR3891" s="16"/>
      <c r="AS3891" s="16"/>
      <c r="AT3891" s="16"/>
      <c r="AU3891" s="16"/>
      <c r="AV3891" s="16"/>
      <c r="AW3891" s="16"/>
      <c r="AX3891" s="16"/>
      <c r="AY3891" s="16"/>
      <c r="AZ3891" s="16"/>
      <c r="BA3891" s="16"/>
      <c r="BB3891" s="16"/>
      <c r="BC3891" s="16"/>
      <c r="BD3891" s="16"/>
      <c r="BE3891" s="16"/>
      <c r="BF3891" s="16"/>
      <c r="BG3891" s="16"/>
      <c r="BH3891" s="16"/>
      <c r="BI3891" s="16"/>
      <c r="BJ3891" s="16"/>
      <c r="BK3891" s="16"/>
      <c r="BL3891" s="10"/>
      <c r="BM3891" s="10"/>
      <c r="BN3891" s="10"/>
      <c r="BO3891" s="10"/>
      <c r="BP3891" s="10"/>
      <c r="BQ3891" s="10"/>
      <c r="BR3891" s="37" t="e">
        <f>BQ3891+BP3891+BO3891+BN3891+BM3891+#REF!+#REF!+BG3891+BF3891+#REF!+BC3891+#REF!+#REF!+AY3891+#REF!+#REF!+#REF!+#REF!+AS3891+#REF!+#REF!+#REF!+#REF!+AM3891+AK3891+#REF!+#REF!+#REF!+AF3891+AD3891+AC3891+AB3891+BL3891+AA3891+Z3891+Y3891+X3891+U3891+T3891+S3891+R3891+Q3891+P3891+O3891+N3891+M3891+L3891+K3891+J3891+I3891+H3891</f>
        <v>#REF!</v>
      </c>
    </row>
    <row r="3892" spans="1:70" hidden="1">
      <c r="A3892" s="6" t="s">
        <v>7141</v>
      </c>
      <c r="B3892" s="6" t="s">
        <v>8131</v>
      </c>
      <c r="C3892" s="6" t="s">
        <v>151</v>
      </c>
      <c r="D3892" s="6"/>
      <c r="E3892" s="6" t="s">
        <v>8186</v>
      </c>
      <c r="F3892" s="6" t="s">
        <v>5891</v>
      </c>
      <c r="G3892" s="6"/>
      <c r="H3892" s="10"/>
      <c r="I3892" s="10"/>
      <c r="J3892" s="10"/>
      <c r="K3892" s="10"/>
      <c r="L3892" s="10"/>
      <c r="M3892" s="10"/>
      <c r="N3892" s="29"/>
      <c r="O3892" s="12"/>
      <c r="P3892" s="12"/>
      <c r="Q3892" s="10"/>
      <c r="R3892" s="10"/>
      <c r="S3892" s="10"/>
      <c r="T3892" s="10"/>
      <c r="U3892" s="16"/>
      <c r="V3892" s="22"/>
      <c r="W3892" s="22"/>
      <c r="X3892" s="16"/>
      <c r="Y3892" s="16"/>
      <c r="Z3892" s="16"/>
      <c r="AA3892" s="16"/>
      <c r="AB3892" s="16"/>
      <c r="AC3892" s="16"/>
      <c r="AD3892" s="16"/>
      <c r="AE3892" s="16"/>
      <c r="AF3892" s="16"/>
      <c r="AG3892" s="16"/>
      <c r="AH3892" s="16"/>
      <c r="AI3892" s="16"/>
      <c r="AJ3892" s="16"/>
      <c r="AK3892" s="16"/>
      <c r="AL3892" s="16"/>
      <c r="AM3892" s="16"/>
      <c r="AN3892" s="16"/>
      <c r="AO3892" s="16"/>
      <c r="AP3892" s="16"/>
      <c r="AQ3892" s="16"/>
      <c r="AR3892" s="16"/>
      <c r="AS3892" s="16"/>
      <c r="AT3892" s="16"/>
      <c r="AU3892" s="16"/>
      <c r="AV3892" s="16"/>
      <c r="AW3892" s="16"/>
      <c r="AX3892" s="16"/>
      <c r="AY3892" s="16"/>
      <c r="AZ3892" s="16"/>
      <c r="BA3892" s="16"/>
      <c r="BB3892" s="16"/>
      <c r="BC3892" s="16"/>
      <c r="BD3892" s="16"/>
      <c r="BE3892" s="16"/>
      <c r="BF3892" s="16"/>
      <c r="BG3892" s="16"/>
      <c r="BH3892" s="16"/>
      <c r="BI3892" s="16"/>
      <c r="BJ3892" s="16"/>
      <c r="BK3892" s="16"/>
      <c r="BL3892" s="10"/>
      <c r="BM3892" s="10"/>
      <c r="BN3892" s="10"/>
      <c r="BO3892" s="10"/>
      <c r="BP3892" s="10"/>
      <c r="BQ3892" s="10"/>
      <c r="BR3892" s="37" t="e">
        <f>BQ3892+BP3892+BO3892+BN3892+BM3892+#REF!+#REF!+BG3892+BF3892+#REF!+BC3892+#REF!+#REF!+AY3892+#REF!+#REF!+#REF!+#REF!+AS3892+#REF!+#REF!+#REF!+#REF!+AM3892+AK3892+#REF!+#REF!+#REF!+AF3892+AD3892+AC3892+AB3892+BL3892+AA3892+Z3892+Y3892+X3892+U3892+T3892+S3892+R3892+Q3892+P3892+O3892+N3892+M3892+L3892+K3892+J3892+I3892+H3892</f>
        <v>#REF!</v>
      </c>
    </row>
    <row r="3893" spans="1:70" hidden="1">
      <c r="A3893" s="6" t="s">
        <v>7370</v>
      </c>
      <c r="B3893" s="6" t="s">
        <v>8132</v>
      </c>
      <c r="C3893" s="6" t="s">
        <v>151</v>
      </c>
      <c r="D3893" s="6"/>
      <c r="E3893" s="6" t="s">
        <v>152</v>
      </c>
      <c r="F3893" s="6" t="s">
        <v>5891</v>
      </c>
      <c r="G3893" s="6"/>
      <c r="H3893" s="10"/>
      <c r="I3893" s="10"/>
      <c r="J3893" s="10"/>
      <c r="K3893" s="10"/>
      <c r="L3893" s="10"/>
      <c r="M3893" s="10"/>
      <c r="N3893" s="29"/>
      <c r="O3893" s="12"/>
      <c r="P3893" s="12"/>
      <c r="Q3893" s="10"/>
      <c r="R3893" s="10"/>
      <c r="S3893" s="10"/>
      <c r="T3893" s="10"/>
      <c r="U3893" s="16"/>
      <c r="V3893" s="22"/>
      <c r="W3893" s="22"/>
      <c r="X3893" s="16"/>
      <c r="Y3893" s="16"/>
      <c r="Z3893" s="16"/>
      <c r="AA3893" s="16"/>
      <c r="AB3893" s="16"/>
      <c r="AC3893" s="16"/>
      <c r="AD3893" s="16"/>
      <c r="AE3893" s="16"/>
      <c r="AF3893" s="16"/>
      <c r="AG3893" s="16"/>
      <c r="AH3893" s="16"/>
      <c r="AI3893" s="16"/>
      <c r="AJ3893" s="16"/>
      <c r="AK3893" s="16"/>
      <c r="AL3893" s="16"/>
      <c r="AM3893" s="16"/>
      <c r="AN3893" s="16"/>
      <c r="AO3893" s="16"/>
      <c r="AP3893" s="16"/>
      <c r="AQ3893" s="16"/>
      <c r="AR3893" s="16"/>
      <c r="AS3893" s="16"/>
      <c r="AT3893" s="16"/>
      <c r="AU3893" s="16"/>
      <c r="AV3893" s="16"/>
      <c r="AW3893" s="16"/>
      <c r="AX3893" s="16"/>
      <c r="AY3893" s="16"/>
      <c r="AZ3893" s="16"/>
      <c r="BA3893" s="16"/>
      <c r="BB3893" s="16"/>
      <c r="BC3893" s="16"/>
      <c r="BD3893" s="16"/>
      <c r="BE3893" s="16"/>
      <c r="BF3893" s="16"/>
      <c r="BG3893" s="16"/>
      <c r="BH3893" s="16"/>
      <c r="BI3893" s="16"/>
      <c r="BJ3893" s="16"/>
      <c r="BK3893" s="16"/>
      <c r="BL3893" s="10"/>
      <c r="BM3893" s="10"/>
      <c r="BN3893" s="10"/>
      <c r="BO3893" s="10"/>
      <c r="BP3893" s="10"/>
      <c r="BQ3893" s="10"/>
      <c r="BR3893" s="37" t="e">
        <f>BQ3893+BP3893+BO3893+BN3893+BM3893+#REF!+#REF!+BG3893+BF3893+#REF!+BC3893+#REF!+#REF!+AY3893+#REF!+#REF!+#REF!+#REF!+AS3893+#REF!+#REF!+#REF!+#REF!+AM3893+AK3893+#REF!+#REF!+#REF!+AF3893+AD3893+AC3893+AB3893+BL3893+AA3893+Z3893+Y3893+X3893+U3893+T3893+S3893+R3893+Q3893+P3893+O3893+N3893+M3893+L3893+K3893+J3893+I3893+H3893</f>
        <v>#REF!</v>
      </c>
    </row>
    <row r="3894" spans="1:70">
      <c r="A3894" s="6" t="s">
        <v>6344</v>
      </c>
      <c r="B3894" s="6" t="s">
        <v>8133</v>
      </c>
      <c r="C3894" s="6" t="s">
        <v>151</v>
      </c>
      <c r="D3894" s="6"/>
      <c r="E3894" s="6" t="s">
        <v>152</v>
      </c>
      <c r="F3894" s="6" t="s">
        <v>5891</v>
      </c>
      <c r="G3894" s="6"/>
      <c r="H3894" s="10"/>
      <c r="I3894" s="10"/>
      <c r="J3894" s="10"/>
      <c r="K3894" s="10"/>
      <c r="L3894" s="10"/>
      <c r="M3894" s="10"/>
      <c r="N3894" s="29"/>
      <c r="O3894" s="12"/>
      <c r="P3894" s="12">
        <f>1000*0.14805</f>
        <v>148.04999999999998</v>
      </c>
      <c r="Q3894" s="10"/>
      <c r="R3894" s="10"/>
      <c r="S3894" s="10"/>
      <c r="T3894" s="10"/>
      <c r="U3894" s="16"/>
      <c r="V3894" s="22"/>
      <c r="W3894" s="22"/>
      <c r="X3894" s="16"/>
      <c r="Y3894" s="16"/>
      <c r="Z3894" s="16"/>
      <c r="AA3894" s="16"/>
      <c r="AB3894" s="16"/>
      <c r="AC3894" s="16"/>
      <c r="AD3894" s="16"/>
      <c r="AE3894" s="16"/>
      <c r="AF3894" s="16"/>
      <c r="AG3894" s="16"/>
      <c r="AH3894" s="16"/>
      <c r="AI3894" s="16"/>
      <c r="AJ3894" s="16"/>
      <c r="AK3894" s="16"/>
      <c r="AL3894" s="16"/>
      <c r="AM3894" s="16"/>
      <c r="AN3894" s="16"/>
      <c r="AO3894" s="16"/>
      <c r="AP3894" s="16"/>
      <c r="AQ3894" s="16"/>
      <c r="AR3894" s="16"/>
      <c r="AS3894" s="16"/>
      <c r="AT3894" s="16"/>
      <c r="AU3894" s="16"/>
      <c r="AV3894" s="16"/>
      <c r="AW3894" s="16"/>
      <c r="AX3894" s="16"/>
      <c r="AY3894" s="16"/>
      <c r="AZ3894" s="16"/>
      <c r="BA3894" s="16"/>
      <c r="BB3894" s="16"/>
      <c r="BC3894" s="16"/>
      <c r="BD3894" s="16"/>
      <c r="BE3894" s="16"/>
      <c r="BF3894" s="16"/>
      <c r="BG3894" s="16"/>
      <c r="BH3894" s="16"/>
      <c r="BI3894" s="16"/>
      <c r="BJ3894" s="16"/>
      <c r="BK3894" s="16"/>
      <c r="BL3894" s="10"/>
      <c r="BM3894" s="10"/>
      <c r="BN3894" s="10"/>
      <c r="BO3894" s="10"/>
      <c r="BP3894" s="10"/>
      <c r="BQ3894" s="10"/>
      <c r="BR3894" s="37">
        <f t="shared" ref="BR3894:BR3895" si="60">BQ3894+BP3894+BO3894+BN3894+BM3894+BG3894+BF3894+BC3894+AY3894+AS3894+AM3894+AL3894+AK3894+AF3894+AE3894+AD3894+AC3894+AB3894+BK3894+BL3894+AA3894+Z3894+Y3894+X3894+V3894+U3894+T3894+S3894+R3894+Q3894+P3894+O3894+N3894+M3894+L3894+K3894+J3894+I3894+H3894+G3894+AX3894+W3894</f>
        <v>148.04999999999998</v>
      </c>
    </row>
    <row r="3895" spans="1:70">
      <c r="A3895" s="7" t="s">
        <v>6070</v>
      </c>
      <c r="B3895" s="7" t="s">
        <v>6071</v>
      </c>
      <c r="C3895" s="7" t="s">
        <v>7</v>
      </c>
      <c r="D3895" s="7" t="s">
        <v>8180</v>
      </c>
      <c r="E3895" s="7" t="s">
        <v>21</v>
      </c>
      <c r="F3895" s="7" t="s">
        <v>5891</v>
      </c>
      <c r="G3895" s="25"/>
      <c r="H3895" s="1"/>
      <c r="I3895" s="5"/>
      <c r="J3895" s="5"/>
      <c r="K3895" s="1"/>
      <c r="L3895" s="5"/>
      <c r="M3895" s="5"/>
      <c r="N3895" s="26"/>
      <c r="O3895" s="1"/>
      <c r="P3895" s="1">
        <f>1000*40.848453</f>
        <v>40848.453000000001</v>
      </c>
      <c r="Q3895" s="1"/>
      <c r="R3895" s="1"/>
      <c r="S3895" s="1"/>
      <c r="T3895" s="1"/>
      <c r="U3895" s="1">
        <v>1000</v>
      </c>
      <c r="V3895" s="1"/>
      <c r="W3895" s="1">
        <f>1000*32.2867059488256</f>
        <v>32286.705948825598</v>
      </c>
      <c r="X3895" s="1"/>
      <c r="Y3895" s="1"/>
      <c r="Z3895" s="1"/>
      <c r="AA3895" s="1"/>
      <c r="AB3895" s="1"/>
      <c r="AC3895" s="1"/>
      <c r="AD3895" s="1"/>
      <c r="AE3895" s="1">
        <v>22760</v>
      </c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37">
        <f t="shared" si="60"/>
        <v>96895.1589488256</v>
      </c>
    </row>
    <row r="3896" spans="1:70" hidden="1">
      <c r="A3896" s="6" t="s">
        <v>6072</v>
      </c>
      <c r="B3896" s="6" t="s">
        <v>7454</v>
      </c>
      <c r="C3896" s="6" t="s">
        <v>7</v>
      </c>
      <c r="D3896" s="6" t="s">
        <v>8180</v>
      </c>
      <c r="E3896" s="6" t="s">
        <v>21</v>
      </c>
      <c r="F3896" s="6" t="s">
        <v>5891</v>
      </c>
      <c r="G3896" s="6"/>
      <c r="H3896" s="1"/>
      <c r="I3896" s="5"/>
      <c r="J3896" s="5"/>
      <c r="K3896" s="1"/>
      <c r="L3896" s="5"/>
      <c r="M3896" s="5"/>
      <c r="N3896" s="26"/>
      <c r="O3896" s="1"/>
      <c r="P3896" s="1"/>
      <c r="Q3896" s="1"/>
      <c r="R3896" s="1"/>
      <c r="S3896" s="1"/>
      <c r="T3896" s="1"/>
      <c r="U3896" s="1"/>
      <c r="V3896" s="5"/>
      <c r="W3896" s="5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37" t="e">
        <f>BQ3896+BP3896+BO3896+BN3896+BM3896+#REF!+#REF!+BG3896+BF3896+#REF!+BC3896+#REF!+#REF!+AY3896+#REF!+#REF!+#REF!+#REF!+AS3896+#REF!+#REF!+#REF!+#REF!+AM3896+AK3896+#REF!+#REF!+#REF!+AF3896+AD3896+AC3896+AB3896+BL3896+AA3896+Z3896+Y3896+X3896+U3896+T3896+S3896+R3896+Q3896+P3896+O3896+N3896+M3896+L3896+K3896+J3896+I3896+H3896</f>
        <v>#REF!</v>
      </c>
    </row>
    <row r="3897" spans="1:70" hidden="1">
      <c r="A3897" s="6" t="s">
        <v>7247</v>
      </c>
      <c r="B3897" s="6" t="s">
        <v>7455</v>
      </c>
      <c r="C3897" s="6" t="s">
        <v>7</v>
      </c>
      <c r="D3897" s="6" t="s">
        <v>8180</v>
      </c>
      <c r="E3897" s="6" t="s">
        <v>8185</v>
      </c>
      <c r="F3897" s="6" t="s">
        <v>5891</v>
      </c>
      <c r="G3897" s="6"/>
      <c r="H3897" s="1"/>
      <c r="I3897" s="5"/>
      <c r="J3897" s="5"/>
      <c r="K3897" s="1"/>
      <c r="L3897" s="5"/>
      <c r="M3897" s="5"/>
      <c r="N3897" s="26"/>
      <c r="O3897" s="1"/>
      <c r="P3897" s="1"/>
      <c r="Q3897" s="1"/>
      <c r="R3897" s="1"/>
      <c r="S3897" s="1"/>
      <c r="T3897" s="1"/>
      <c r="U3897" s="1"/>
      <c r="V3897" s="5"/>
      <c r="W3897" s="5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37" t="e">
        <f>BQ3897+BP3897+BO3897+BN3897+BM3897+#REF!+#REF!+BG3897+BF3897+#REF!+BC3897+#REF!+#REF!+AY3897+#REF!+#REF!+#REF!+#REF!+AS3897+#REF!+#REF!+#REF!+#REF!+AM3897+AK3897+#REF!+#REF!+#REF!+AF3897+AD3897+AC3897+AB3897+BL3897+AA3897+Z3897+Y3897+X3897+U3897+T3897+S3897+R3897+Q3897+P3897+O3897+N3897+M3897+L3897+K3897+J3897+I3897+H3897</f>
        <v>#REF!</v>
      </c>
    </row>
    <row r="3898" spans="1:70">
      <c r="A3898" s="7" t="s">
        <v>6073</v>
      </c>
      <c r="B3898" s="7" t="s">
        <v>6074</v>
      </c>
      <c r="C3898" s="7" t="s">
        <v>7</v>
      </c>
      <c r="D3898" s="7" t="s">
        <v>8180</v>
      </c>
      <c r="E3898" s="7" t="s">
        <v>21</v>
      </c>
      <c r="F3898" s="7" t="s">
        <v>5891</v>
      </c>
      <c r="G3898" s="25"/>
      <c r="H3898" s="1"/>
      <c r="I3898" s="5"/>
      <c r="J3898" s="5"/>
      <c r="K3898" s="1"/>
      <c r="L3898" s="5"/>
      <c r="M3898" s="5"/>
      <c r="N3898" s="26"/>
      <c r="O3898" s="1"/>
      <c r="P3898" s="1">
        <f>1000*1.587661</f>
        <v>1587.6610000000001</v>
      </c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37">
        <f>BQ3898+BP3898+BO3898+BN3898+BM3898+BG3898+BF3898+BC3898+AY3898+AS3898+AM3898+AL3898+AK3898+AF3898+AE3898+AD3898+AC3898+AB3898+BK3898+BL3898+AA3898+Z3898+Y3898+X3898+V3898+U3898+T3898+S3898+R3898+Q3898+P3898+O3898+N3898+M3898+L3898+K3898+J3898+I3898+H3898+G3898+AX3898+W3898</f>
        <v>1587.6610000000001</v>
      </c>
    </row>
    <row r="3899" spans="1:70" hidden="1">
      <c r="A3899" s="6" t="s">
        <v>6075</v>
      </c>
      <c r="B3899" s="6" t="s">
        <v>6076</v>
      </c>
      <c r="C3899" s="6" t="s">
        <v>7</v>
      </c>
      <c r="D3899" s="6" t="s">
        <v>18</v>
      </c>
      <c r="E3899" s="6" t="s">
        <v>31</v>
      </c>
      <c r="F3899" s="6" t="s">
        <v>5891</v>
      </c>
      <c r="G3899" s="6"/>
      <c r="H3899" s="1"/>
      <c r="I3899" s="5"/>
      <c r="J3899" s="5"/>
      <c r="K3899" s="1"/>
      <c r="L3899" s="5"/>
      <c r="M3899" s="5"/>
      <c r="N3899" s="26"/>
      <c r="O3899" s="1"/>
      <c r="P3899" s="1"/>
      <c r="Q3899" s="1"/>
      <c r="R3899" s="1"/>
      <c r="S3899" s="1"/>
      <c r="T3899" s="1"/>
      <c r="U3899" s="1"/>
      <c r="V3899" s="5"/>
      <c r="W3899" s="5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37" t="e">
        <f>BQ3899+BP3899+BO3899+BN3899+BM3899+#REF!+#REF!+BG3899+BF3899+#REF!+BC3899+#REF!+#REF!+AY3899+#REF!+#REF!+#REF!+#REF!+AS3899+#REF!+#REF!+#REF!+#REF!+AM3899+AK3899+#REF!+#REF!+#REF!+AF3899+AD3899+AC3899+AB3899+BL3899+AA3899+Z3899+Y3899+X3899+U3899+T3899+S3899+R3899+Q3899+P3899+O3899+N3899+M3899+L3899+K3899+J3899+I3899+H3899</f>
        <v>#REF!</v>
      </c>
    </row>
    <row r="3900" spans="1:70" hidden="1">
      <c r="A3900" s="6" t="s">
        <v>6077</v>
      </c>
      <c r="B3900" s="6" t="s">
        <v>6078</v>
      </c>
      <c r="C3900" s="6" t="s">
        <v>7</v>
      </c>
      <c r="D3900" s="6" t="s">
        <v>18</v>
      </c>
      <c r="E3900" s="6" t="s">
        <v>31</v>
      </c>
      <c r="F3900" s="6" t="s">
        <v>5891</v>
      </c>
      <c r="G3900" s="6"/>
      <c r="H3900" s="1"/>
      <c r="I3900" s="5"/>
      <c r="J3900" s="5"/>
      <c r="K3900" s="1"/>
      <c r="L3900" s="5"/>
      <c r="M3900" s="5"/>
      <c r="N3900" s="26"/>
      <c r="O3900" s="1"/>
      <c r="P3900" s="1"/>
      <c r="Q3900" s="1"/>
      <c r="R3900" s="1"/>
      <c r="S3900" s="1"/>
      <c r="T3900" s="1"/>
      <c r="U3900" s="1"/>
      <c r="V3900" s="5"/>
      <c r="W3900" s="5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37" t="e">
        <f>BQ3900+BP3900+BO3900+BN3900+BM3900+#REF!+#REF!+BG3900+BF3900+#REF!+BC3900+#REF!+#REF!+AY3900+#REF!+#REF!+#REF!+#REF!+AS3900+#REF!+#REF!+#REF!+#REF!+AM3900+AK3900+#REF!+#REF!+#REF!+AF3900+AD3900+AC3900+AB3900+BL3900+AA3900+Z3900+Y3900+X3900+U3900+T3900+S3900+R3900+Q3900+P3900+O3900+N3900+M3900+L3900+K3900+J3900+I3900+H3900</f>
        <v>#REF!</v>
      </c>
    </row>
    <row r="3901" spans="1:70" hidden="1">
      <c r="A3901" s="6" t="s">
        <v>6079</v>
      </c>
      <c r="B3901" s="6" t="s">
        <v>6080</v>
      </c>
      <c r="C3901" s="6" t="s">
        <v>7</v>
      </c>
      <c r="D3901" s="6" t="s">
        <v>8180</v>
      </c>
      <c r="E3901" s="6" t="s">
        <v>8186</v>
      </c>
      <c r="F3901" s="6" t="s">
        <v>5891</v>
      </c>
      <c r="G3901" s="6"/>
      <c r="H3901" s="1"/>
      <c r="I3901" s="5"/>
      <c r="J3901" s="5"/>
      <c r="K3901" s="1"/>
      <c r="L3901" s="5"/>
      <c r="M3901" s="5"/>
      <c r="N3901" s="26"/>
      <c r="O3901" s="1"/>
      <c r="P3901" s="1"/>
      <c r="Q3901" s="1"/>
      <c r="R3901" s="1"/>
      <c r="S3901" s="1"/>
      <c r="T3901" s="1"/>
      <c r="U3901" s="1"/>
      <c r="V3901" s="5"/>
      <c r="W3901" s="5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37" t="e">
        <f>BQ3901+BP3901+BO3901+BN3901+BM3901+#REF!+#REF!+BG3901+BF3901+#REF!+BC3901+#REF!+#REF!+AY3901+#REF!+#REF!+#REF!+#REF!+AS3901+#REF!+#REF!+#REF!+#REF!+AM3901+AK3901+#REF!+#REF!+#REF!+AF3901+AD3901+AC3901+AB3901+BL3901+AA3901+Z3901+Y3901+X3901+U3901+T3901+S3901+R3901+Q3901+P3901+O3901+N3901+M3901+L3901+K3901+J3901+I3901+H3901</f>
        <v>#REF!</v>
      </c>
    </row>
    <row r="3902" spans="1:70" hidden="1">
      <c r="A3902" s="6" t="s">
        <v>6345</v>
      </c>
      <c r="B3902" s="6" t="s">
        <v>416</v>
      </c>
      <c r="C3902" s="6" t="s">
        <v>151</v>
      </c>
      <c r="D3902" s="6"/>
      <c r="E3902" s="6" t="s">
        <v>152</v>
      </c>
      <c r="F3902" s="6" t="s">
        <v>5891</v>
      </c>
      <c r="G3902" s="6"/>
      <c r="H3902" s="10"/>
      <c r="I3902" s="10"/>
      <c r="J3902" s="10"/>
      <c r="K3902" s="10"/>
      <c r="L3902" s="10"/>
      <c r="M3902" s="10"/>
      <c r="N3902" s="29"/>
      <c r="O3902" s="12"/>
      <c r="P3902" s="12"/>
      <c r="Q3902" s="10"/>
      <c r="R3902" s="10"/>
      <c r="S3902" s="10"/>
      <c r="T3902" s="10"/>
      <c r="U3902" s="16"/>
      <c r="V3902" s="22"/>
      <c r="W3902" s="22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  <c r="AO3902" s="16"/>
      <c r="AP3902" s="16"/>
      <c r="AQ3902" s="16"/>
      <c r="AR3902" s="16"/>
      <c r="AS3902" s="16"/>
      <c r="AT3902" s="16"/>
      <c r="AU3902" s="16"/>
      <c r="AV3902" s="16"/>
      <c r="AW3902" s="16"/>
      <c r="AX3902" s="16"/>
      <c r="AY3902" s="16"/>
      <c r="AZ3902" s="16"/>
      <c r="BA3902" s="16"/>
      <c r="BB3902" s="16"/>
      <c r="BC3902" s="16"/>
      <c r="BD3902" s="16"/>
      <c r="BE3902" s="16"/>
      <c r="BF3902" s="16"/>
      <c r="BG3902" s="16"/>
      <c r="BH3902" s="16"/>
      <c r="BI3902" s="16"/>
      <c r="BJ3902" s="16"/>
      <c r="BK3902" s="16"/>
      <c r="BL3902" s="10"/>
      <c r="BM3902" s="10"/>
      <c r="BN3902" s="10"/>
      <c r="BO3902" s="10"/>
      <c r="BP3902" s="10"/>
      <c r="BQ3902" s="10"/>
      <c r="BR3902" s="37" t="e">
        <f>BQ3902+BP3902+BO3902+BN3902+BM3902+#REF!+#REF!+BG3902+BF3902+#REF!+BC3902+#REF!+#REF!+AY3902+#REF!+#REF!+#REF!+#REF!+AS3902+#REF!+#REF!+#REF!+#REF!+AM3902+AK3902+#REF!+#REF!+#REF!+AF3902+AD3902+AC3902+AB3902+BL3902+AA3902+Z3902+Y3902+X3902+U3902+T3902+S3902+R3902+Q3902+P3902+O3902+N3902+M3902+L3902+K3902+J3902+I3902+H3902</f>
        <v>#REF!</v>
      </c>
    </row>
    <row r="3903" spans="1:70" hidden="1">
      <c r="A3903" s="6" t="s">
        <v>6081</v>
      </c>
      <c r="B3903" s="6" t="s">
        <v>6082</v>
      </c>
      <c r="C3903" s="6" t="s">
        <v>7</v>
      </c>
      <c r="D3903" s="6" t="s">
        <v>67</v>
      </c>
      <c r="E3903" s="6" t="s">
        <v>67</v>
      </c>
      <c r="F3903" s="6" t="s">
        <v>5891</v>
      </c>
      <c r="G3903" s="6"/>
      <c r="H3903" s="1"/>
      <c r="I3903" s="5"/>
      <c r="J3903" s="5"/>
      <c r="K3903" s="1"/>
      <c r="L3903" s="5"/>
      <c r="M3903" s="5"/>
      <c r="N3903" s="26"/>
      <c r="O3903" s="1"/>
      <c r="P3903" s="1"/>
      <c r="Q3903" s="1"/>
      <c r="R3903" s="1"/>
      <c r="S3903" s="1"/>
      <c r="T3903" s="1"/>
      <c r="U3903" s="1"/>
      <c r="V3903" s="5"/>
      <c r="W3903" s="5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37" t="e">
        <f>BQ3903+BP3903+BO3903+BN3903+BM3903+#REF!+#REF!+BG3903+BF3903+#REF!+BC3903+#REF!+#REF!+AY3903+#REF!+#REF!+#REF!+#REF!+AS3903+#REF!+#REF!+#REF!+#REF!+AM3903+AK3903+#REF!+#REF!+#REF!+AF3903+AD3903+AC3903+AB3903+BL3903+AA3903+Z3903+Y3903+X3903+U3903+T3903+S3903+R3903+Q3903+P3903+O3903+N3903+M3903+L3903+K3903+J3903+I3903+H3903</f>
        <v>#REF!</v>
      </c>
    </row>
    <row r="3904" spans="1:70">
      <c r="A3904" s="6" t="s">
        <v>6083</v>
      </c>
      <c r="B3904" s="6" t="s">
        <v>6084</v>
      </c>
      <c r="C3904" s="6" t="s">
        <v>7</v>
      </c>
      <c r="D3904" s="6" t="s">
        <v>8180</v>
      </c>
      <c r="E3904" s="6" t="s">
        <v>21</v>
      </c>
      <c r="F3904" s="6" t="s">
        <v>5891</v>
      </c>
      <c r="G3904" s="6"/>
      <c r="H3904" s="1"/>
      <c r="I3904" s="5"/>
      <c r="J3904" s="5"/>
      <c r="K3904" s="1"/>
      <c r="L3904" s="5"/>
      <c r="M3904" s="5"/>
      <c r="N3904" s="26"/>
      <c r="O3904" s="1"/>
      <c r="P3904" s="1">
        <f>1000*0.29609</f>
        <v>296.09000000000003</v>
      </c>
      <c r="Q3904" s="1"/>
      <c r="R3904" s="1"/>
      <c r="S3904" s="1"/>
      <c r="T3904" s="1"/>
      <c r="U3904" s="1"/>
      <c r="V3904" s="5"/>
      <c r="W3904" s="5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37">
        <f>BQ3904+BP3904+BO3904+BN3904+BM3904+BG3904+BF3904+BC3904+AY3904+AS3904+AM3904+AL3904+AK3904+AF3904+AE3904+AD3904+AC3904+AB3904+BK3904+BL3904+AA3904+Z3904+Y3904+X3904+V3904+U3904+T3904+S3904+R3904+Q3904+P3904+O3904+N3904+M3904+L3904+K3904+J3904+I3904+H3904+G3904+AX3904+W3904</f>
        <v>296.09000000000003</v>
      </c>
    </row>
    <row r="3905" spans="1:70" hidden="1">
      <c r="A3905" s="7" t="s">
        <v>6346</v>
      </c>
      <c r="B3905" s="7" t="s">
        <v>6347</v>
      </c>
      <c r="C3905" s="7" t="s">
        <v>151</v>
      </c>
      <c r="D3905" s="7"/>
      <c r="E3905" s="7" t="s">
        <v>152</v>
      </c>
      <c r="F3905" s="7" t="s">
        <v>5891</v>
      </c>
      <c r="G3905" s="25"/>
      <c r="H3905" s="10"/>
      <c r="I3905" s="10"/>
      <c r="J3905" s="10"/>
      <c r="K3905" s="10"/>
      <c r="L3905" s="10"/>
      <c r="M3905" s="10"/>
      <c r="N3905" s="29"/>
      <c r="O3905" s="12"/>
      <c r="P3905" s="12"/>
      <c r="Q3905" s="10"/>
      <c r="R3905" s="10"/>
      <c r="S3905" s="10"/>
      <c r="T3905" s="10"/>
      <c r="U3905" s="16"/>
      <c r="V3905" s="16"/>
      <c r="W3905" s="16"/>
      <c r="X3905" s="16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16"/>
      <c r="AI3905" s="16"/>
      <c r="AJ3905" s="16"/>
      <c r="AK3905" s="16"/>
      <c r="AL3905" s="16"/>
      <c r="AM3905" s="16"/>
      <c r="AN3905" s="16"/>
      <c r="AO3905" s="16"/>
      <c r="AP3905" s="16"/>
      <c r="AQ3905" s="16"/>
      <c r="AR3905" s="16"/>
      <c r="AS3905" s="16"/>
      <c r="AT3905" s="16"/>
      <c r="AU3905" s="16"/>
      <c r="AV3905" s="16"/>
      <c r="AW3905" s="16"/>
      <c r="AX3905" s="16"/>
      <c r="AY3905" s="16"/>
      <c r="AZ3905" s="16"/>
      <c r="BA3905" s="16"/>
      <c r="BB3905" s="16"/>
      <c r="BC3905" s="16"/>
      <c r="BD3905" s="16"/>
      <c r="BE3905" s="16"/>
      <c r="BF3905" s="16"/>
      <c r="BG3905" s="16"/>
      <c r="BH3905" s="16"/>
      <c r="BI3905" s="16"/>
      <c r="BJ3905" s="16"/>
      <c r="BK3905" s="16"/>
      <c r="BL3905" s="10"/>
      <c r="BM3905" s="10"/>
      <c r="BN3905" s="10"/>
      <c r="BO3905" s="10"/>
      <c r="BP3905" s="10"/>
      <c r="BQ3905" s="10"/>
      <c r="BR3905" s="37">
        <f>BQ3905+BP3905+BO3905+BN3905+BM3905+BG3905+BF3905+BC3905+AY3905+AS3905+AM3905+AL3905+AK3905+AF3905+AE3905+AD3905+AC3905+AB3905+++BK3905+BL3905+AA3905+Z3905+Y3905+X3905+V3905+U3905+T3905+S3905+R3905+Q3905+P3905+O3905+N3905+M3905+L3905+K3905+J3905+I3905+H3905+G3905</f>
        <v>0</v>
      </c>
    </row>
    <row r="3906" spans="1:70" hidden="1">
      <c r="A3906" s="6" t="s">
        <v>6348</v>
      </c>
      <c r="B3906" s="6" t="s">
        <v>6349</v>
      </c>
      <c r="C3906" s="6" t="s">
        <v>151</v>
      </c>
      <c r="D3906" s="6"/>
      <c r="E3906" s="6" t="s">
        <v>152</v>
      </c>
      <c r="F3906" s="6" t="s">
        <v>5891</v>
      </c>
      <c r="G3906" s="6"/>
      <c r="H3906" s="10"/>
      <c r="I3906" s="10"/>
      <c r="J3906" s="10"/>
      <c r="K3906" s="10"/>
      <c r="L3906" s="10"/>
      <c r="M3906" s="10"/>
      <c r="N3906" s="29"/>
      <c r="O3906" s="12"/>
      <c r="P3906" s="12"/>
      <c r="Q3906" s="10"/>
      <c r="R3906" s="10"/>
      <c r="S3906" s="10"/>
      <c r="T3906" s="10"/>
      <c r="U3906" s="16"/>
      <c r="V3906" s="22"/>
      <c r="W3906" s="22"/>
      <c r="X3906" s="16"/>
      <c r="Y3906" s="16"/>
      <c r="Z3906" s="16"/>
      <c r="AA3906" s="16"/>
      <c r="AB3906" s="16"/>
      <c r="AC3906" s="16"/>
      <c r="AD3906" s="16"/>
      <c r="AE3906" s="16"/>
      <c r="AF3906" s="16"/>
      <c r="AG3906" s="16"/>
      <c r="AH3906" s="16"/>
      <c r="AI3906" s="16"/>
      <c r="AJ3906" s="16"/>
      <c r="AK3906" s="16"/>
      <c r="AL3906" s="16"/>
      <c r="AM3906" s="16"/>
      <c r="AN3906" s="16"/>
      <c r="AO3906" s="16"/>
      <c r="AP3906" s="16"/>
      <c r="AQ3906" s="16"/>
      <c r="AR3906" s="16"/>
      <c r="AS3906" s="16"/>
      <c r="AT3906" s="16"/>
      <c r="AU3906" s="16"/>
      <c r="AV3906" s="16"/>
      <c r="AW3906" s="16"/>
      <c r="AX3906" s="16"/>
      <c r="AY3906" s="16"/>
      <c r="AZ3906" s="16"/>
      <c r="BA3906" s="16"/>
      <c r="BB3906" s="16"/>
      <c r="BC3906" s="16"/>
      <c r="BD3906" s="16"/>
      <c r="BE3906" s="16"/>
      <c r="BF3906" s="16"/>
      <c r="BG3906" s="16"/>
      <c r="BH3906" s="16"/>
      <c r="BI3906" s="16"/>
      <c r="BJ3906" s="16"/>
      <c r="BK3906" s="16"/>
      <c r="BL3906" s="10"/>
      <c r="BM3906" s="10"/>
      <c r="BN3906" s="10"/>
      <c r="BO3906" s="10"/>
      <c r="BP3906" s="10"/>
      <c r="BQ3906" s="10"/>
      <c r="BR3906" s="37" t="e">
        <f>BQ3906+BP3906+BO3906+BN3906+BM3906+#REF!+#REF!+BG3906+BF3906+#REF!+BC3906+#REF!+#REF!+AY3906+#REF!+#REF!+#REF!+#REF!+AS3906+#REF!+#REF!+#REF!+#REF!+AM3906+AK3906+#REF!+#REF!+#REF!+AF3906+AD3906+AC3906+AB3906+BL3906+AA3906+Z3906+Y3906+X3906+U3906+T3906+S3906+R3906+Q3906+P3906+O3906+N3906+M3906+L3906+K3906+J3906+I3906+H3906</f>
        <v>#REF!</v>
      </c>
    </row>
    <row r="3907" spans="1:70" hidden="1">
      <c r="A3907" s="6" t="s">
        <v>7142</v>
      </c>
      <c r="B3907" s="6" t="s">
        <v>8134</v>
      </c>
      <c r="C3907" s="6" t="s">
        <v>151</v>
      </c>
      <c r="D3907" s="6"/>
      <c r="E3907" s="6" t="s">
        <v>8206</v>
      </c>
      <c r="F3907" s="6" t="s">
        <v>5891</v>
      </c>
      <c r="G3907" s="6"/>
      <c r="H3907" s="10"/>
      <c r="I3907" s="10"/>
      <c r="J3907" s="10"/>
      <c r="K3907" s="10"/>
      <c r="L3907" s="10"/>
      <c r="M3907" s="10"/>
      <c r="N3907" s="29"/>
      <c r="O3907" s="12"/>
      <c r="P3907" s="12"/>
      <c r="Q3907" s="10"/>
      <c r="R3907" s="10"/>
      <c r="S3907" s="10"/>
      <c r="T3907" s="10"/>
      <c r="U3907" s="16"/>
      <c r="V3907" s="22"/>
      <c r="W3907" s="22"/>
      <c r="X3907" s="16"/>
      <c r="Y3907" s="16"/>
      <c r="Z3907" s="16"/>
      <c r="AA3907" s="16"/>
      <c r="AB3907" s="16"/>
      <c r="AC3907" s="16"/>
      <c r="AD3907" s="16"/>
      <c r="AE3907" s="16"/>
      <c r="AF3907" s="16"/>
      <c r="AG3907" s="16"/>
      <c r="AH3907" s="16"/>
      <c r="AI3907" s="16"/>
      <c r="AJ3907" s="16"/>
      <c r="AK3907" s="16"/>
      <c r="AL3907" s="16"/>
      <c r="AM3907" s="16"/>
      <c r="AN3907" s="16"/>
      <c r="AO3907" s="16"/>
      <c r="AP3907" s="16"/>
      <c r="AQ3907" s="16"/>
      <c r="AR3907" s="16"/>
      <c r="AS3907" s="16"/>
      <c r="AT3907" s="16"/>
      <c r="AU3907" s="16"/>
      <c r="AV3907" s="16"/>
      <c r="AW3907" s="16"/>
      <c r="AX3907" s="16"/>
      <c r="AY3907" s="16"/>
      <c r="AZ3907" s="16"/>
      <c r="BA3907" s="16"/>
      <c r="BB3907" s="16"/>
      <c r="BC3907" s="16"/>
      <c r="BD3907" s="16"/>
      <c r="BE3907" s="16"/>
      <c r="BF3907" s="16"/>
      <c r="BG3907" s="16"/>
      <c r="BH3907" s="16"/>
      <c r="BI3907" s="16"/>
      <c r="BJ3907" s="16"/>
      <c r="BK3907" s="16"/>
      <c r="BL3907" s="10"/>
      <c r="BM3907" s="10"/>
      <c r="BN3907" s="10"/>
      <c r="BO3907" s="10"/>
      <c r="BP3907" s="10"/>
      <c r="BQ3907" s="10"/>
      <c r="BR3907" s="37" t="e">
        <f>BQ3907+BP3907+BO3907+BN3907+BM3907+#REF!+#REF!+BG3907+BF3907+#REF!+BC3907+#REF!+#REF!+AY3907+#REF!+#REF!+#REF!+#REF!+AS3907+#REF!+#REF!+#REF!+#REF!+AM3907+AK3907+#REF!+#REF!+#REF!+AF3907+AD3907+AC3907+AB3907+BL3907+AA3907+Z3907+Y3907+X3907+U3907+T3907+S3907+R3907+Q3907+P3907+O3907+N3907+M3907+L3907+K3907+J3907+I3907+H3907</f>
        <v>#REF!</v>
      </c>
    </row>
    <row r="3908" spans="1:70">
      <c r="A3908" s="7" t="s">
        <v>6085</v>
      </c>
      <c r="B3908" s="7" t="s">
        <v>6086</v>
      </c>
      <c r="C3908" s="7" t="s">
        <v>7</v>
      </c>
      <c r="D3908" s="7" t="s">
        <v>8180</v>
      </c>
      <c r="E3908" s="7" t="s">
        <v>28</v>
      </c>
      <c r="F3908" s="7" t="s">
        <v>5891</v>
      </c>
      <c r="G3908" s="25"/>
      <c r="H3908" s="1"/>
      <c r="I3908" s="1"/>
      <c r="J3908" s="5"/>
      <c r="K3908" s="1"/>
      <c r="L3908" s="5"/>
      <c r="M3908" s="5"/>
      <c r="N3908" s="26"/>
      <c r="O3908" s="1"/>
      <c r="P3908" s="1">
        <f>1000*146.389788000001</f>
        <v>146389.78800000102</v>
      </c>
      <c r="Q3908" s="1"/>
      <c r="R3908" s="1"/>
      <c r="S3908" s="1"/>
      <c r="T3908" s="1"/>
      <c r="U3908" s="1">
        <v>10000</v>
      </c>
      <c r="V3908" s="1"/>
      <c r="W3908" s="1">
        <f>1000*411.117389081712</f>
        <v>411117.389081712</v>
      </c>
      <c r="X3908" s="1"/>
      <c r="Y3908" s="1"/>
      <c r="Z3908" s="1"/>
      <c r="AA3908" s="1"/>
      <c r="AB3908" s="1"/>
      <c r="AC3908" s="1"/>
      <c r="AD3908" s="1"/>
      <c r="AE3908" s="1"/>
      <c r="AF3908" s="1">
        <v>150000</v>
      </c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>
        <v>50000</v>
      </c>
      <c r="AZ3908" s="1"/>
      <c r="BA3908" s="1"/>
      <c r="BB3908" s="1"/>
      <c r="BC3908" s="1">
        <v>75716</v>
      </c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37">
        <f>BQ3908+BP3908+BO3908+BN3908+BM3908+BG3908+BF3908+BC3908+AY3908+AS3908+AM3908+AL3908+AK3908+AF3908+AE3908+AD3908+AC3908+AB3908+BK3908+BL3908+AA3908+Z3908+Y3908+X3908+V3908+U3908+T3908+S3908+R3908+Q3908+P3908+O3908+N3908+M3908+L3908+K3908+J3908+I3908+H3908+G3908+AX3908+W3908</f>
        <v>843223.17708171299</v>
      </c>
    </row>
    <row r="3909" spans="1:70" hidden="1">
      <c r="A3909" s="6" t="s">
        <v>6350</v>
      </c>
      <c r="B3909" s="6" t="s">
        <v>6351</v>
      </c>
      <c r="C3909" s="6" t="s">
        <v>151</v>
      </c>
      <c r="D3909" s="6"/>
      <c r="E3909" s="6" t="s">
        <v>152</v>
      </c>
      <c r="F3909" s="6" t="s">
        <v>5891</v>
      </c>
      <c r="G3909" s="6"/>
      <c r="H3909" s="10"/>
      <c r="I3909" s="10"/>
      <c r="J3909" s="10"/>
      <c r="K3909" s="10"/>
      <c r="L3909" s="10"/>
      <c r="M3909" s="10"/>
      <c r="N3909" s="29"/>
      <c r="O3909" s="12"/>
      <c r="P3909" s="12"/>
      <c r="Q3909" s="10"/>
      <c r="R3909" s="10"/>
      <c r="S3909" s="10"/>
      <c r="T3909" s="10"/>
      <c r="U3909" s="16"/>
      <c r="V3909" s="22"/>
      <c r="W3909" s="22"/>
      <c r="X3909" s="16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16"/>
      <c r="AI3909" s="16"/>
      <c r="AJ3909" s="16"/>
      <c r="AK3909" s="16"/>
      <c r="AL3909" s="16"/>
      <c r="AM3909" s="16"/>
      <c r="AN3909" s="16"/>
      <c r="AO3909" s="16"/>
      <c r="AP3909" s="16"/>
      <c r="AQ3909" s="16"/>
      <c r="AR3909" s="16"/>
      <c r="AS3909" s="16"/>
      <c r="AT3909" s="16"/>
      <c r="AU3909" s="16"/>
      <c r="AV3909" s="16"/>
      <c r="AW3909" s="16"/>
      <c r="AX3909" s="16"/>
      <c r="AY3909" s="16"/>
      <c r="AZ3909" s="16"/>
      <c r="BA3909" s="16"/>
      <c r="BB3909" s="16"/>
      <c r="BC3909" s="16"/>
      <c r="BD3909" s="16"/>
      <c r="BE3909" s="16"/>
      <c r="BF3909" s="16"/>
      <c r="BG3909" s="16"/>
      <c r="BH3909" s="16"/>
      <c r="BI3909" s="16"/>
      <c r="BJ3909" s="16"/>
      <c r="BK3909" s="16"/>
      <c r="BL3909" s="10"/>
      <c r="BM3909" s="10"/>
      <c r="BN3909" s="10"/>
      <c r="BO3909" s="10"/>
      <c r="BP3909" s="10"/>
      <c r="BQ3909" s="10"/>
      <c r="BR3909" s="37" t="e">
        <f>BQ3909+BP3909+BO3909+BN3909+BM3909+#REF!+#REF!+BG3909+BF3909+#REF!+BC3909+#REF!+#REF!+AY3909+#REF!+#REF!+#REF!+#REF!+AS3909+#REF!+#REF!+#REF!+#REF!+AM3909+AK3909+#REF!+#REF!+#REF!+AF3909+AD3909+AC3909+AB3909+BL3909+AA3909+Z3909+Y3909+X3909+U3909+T3909+S3909+R3909+Q3909+P3909+O3909+N3909+M3909+L3909+K3909+J3909+I3909+H3909</f>
        <v>#REF!</v>
      </c>
    </row>
    <row r="3910" spans="1:70" hidden="1">
      <c r="A3910" s="6" t="s">
        <v>6087</v>
      </c>
      <c r="B3910" s="6" t="s">
        <v>6088</v>
      </c>
      <c r="C3910" s="6" t="s">
        <v>7</v>
      </c>
      <c r="D3910" s="6" t="s">
        <v>67</v>
      </c>
      <c r="E3910" s="6" t="s">
        <v>67</v>
      </c>
      <c r="F3910" s="6" t="s">
        <v>5891</v>
      </c>
      <c r="G3910" s="6"/>
      <c r="H3910" s="1"/>
      <c r="I3910" s="5"/>
      <c r="J3910" s="5"/>
      <c r="K3910" s="1"/>
      <c r="L3910" s="5"/>
      <c r="M3910" s="5"/>
      <c r="N3910" s="26"/>
      <c r="O3910" s="1"/>
      <c r="P3910" s="1"/>
      <c r="Q3910" s="1"/>
      <c r="R3910" s="1"/>
      <c r="S3910" s="1"/>
      <c r="T3910" s="1"/>
      <c r="U3910" s="1"/>
      <c r="V3910" s="5"/>
      <c r="W3910" s="5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37" t="e">
        <f>BQ3910+BP3910+BO3910+BN3910+BM3910+#REF!+#REF!+BG3910+BF3910+#REF!+BC3910+#REF!+#REF!+AY3910+#REF!+#REF!+#REF!+#REF!+AS3910+#REF!+#REF!+#REF!+#REF!+AM3910+AK3910+#REF!+#REF!+#REF!+AF3910+AD3910+AC3910+AB3910+BL3910+AA3910+Z3910+Y3910+X3910+U3910+T3910+S3910+R3910+Q3910+P3910+O3910+N3910+M3910+L3910+K3910+J3910+I3910+H3910</f>
        <v>#REF!</v>
      </c>
    </row>
    <row r="3911" spans="1:70" hidden="1">
      <c r="A3911" s="6" t="s">
        <v>6089</v>
      </c>
      <c r="B3911" s="6" t="s">
        <v>6090</v>
      </c>
      <c r="C3911" s="6" t="s">
        <v>7</v>
      </c>
      <c r="D3911" s="6" t="s">
        <v>67</v>
      </c>
      <c r="E3911" s="6" t="s">
        <v>67</v>
      </c>
      <c r="F3911" s="6" t="s">
        <v>5891</v>
      </c>
      <c r="G3911" s="6"/>
      <c r="H3911" s="1"/>
      <c r="I3911" s="5"/>
      <c r="J3911" s="5"/>
      <c r="K3911" s="1"/>
      <c r="L3911" s="5"/>
      <c r="M3911" s="5"/>
      <c r="N3911" s="26"/>
      <c r="O3911" s="1"/>
      <c r="P3911" s="1"/>
      <c r="Q3911" s="1"/>
      <c r="R3911" s="1"/>
      <c r="S3911" s="1"/>
      <c r="T3911" s="1"/>
      <c r="U3911" s="1"/>
      <c r="V3911" s="5"/>
      <c r="W3911" s="5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37" t="e">
        <f>BQ3911+BP3911+BO3911+BN3911+BM3911+#REF!+#REF!+BG3911+BF3911+#REF!+BC3911+#REF!+#REF!+AY3911+#REF!+#REF!+#REF!+#REF!+AS3911+#REF!+#REF!+#REF!+#REF!+AM3911+AK3911+#REF!+#REF!+#REF!+AF3911+AD3911+AC3911+AB3911+BL3911+AA3911+Z3911+Y3911+X3911+U3911+T3911+S3911+R3911+Q3911+P3911+O3911+N3911+M3911+L3911+K3911+J3911+I3911+H3911</f>
        <v>#REF!</v>
      </c>
    </row>
    <row r="3912" spans="1:70" hidden="1">
      <c r="A3912" s="6" t="s">
        <v>6091</v>
      </c>
      <c r="B3912" s="6" t="s">
        <v>6092</v>
      </c>
      <c r="C3912" s="6" t="s">
        <v>7</v>
      </c>
      <c r="D3912" s="6" t="s">
        <v>67</v>
      </c>
      <c r="E3912" s="6" t="s">
        <v>67</v>
      </c>
      <c r="F3912" s="6" t="s">
        <v>5891</v>
      </c>
      <c r="G3912" s="6"/>
      <c r="H3912" s="1"/>
      <c r="I3912" s="5"/>
      <c r="J3912" s="5"/>
      <c r="K3912" s="1"/>
      <c r="L3912" s="5"/>
      <c r="M3912" s="5"/>
      <c r="N3912" s="26"/>
      <c r="O3912" s="1"/>
      <c r="P3912" s="1"/>
      <c r="Q3912" s="1"/>
      <c r="R3912" s="1"/>
      <c r="S3912" s="1"/>
      <c r="T3912" s="1"/>
      <c r="U3912" s="1"/>
      <c r="V3912" s="5"/>
      <c r="W3912" s="5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37" t="e">
        <f>BQ3912+BP3912+BO3912+BN3912+BM3912+#REF!+#REF!+BG3912+BF3912+#REF!+BC3912+#REF!+#REF!+AY3912+#REF!+#REF!+#REF!+#REF!+AS3912+#REF!+#REF!+#REF!+#REF!+AM3912+AK3912+#REF!+#REF!+#REF!+AF3912+AD3912+AC3912+AB3912+BL3912+AA3912+Z3912+Y3912+X3912+U3912+T3912+S3912+R3912+Q3912+P3912+O3912+N3912+M3912+L3912+K3912+J3912+I3912+H3912</f>
        <v>#REF!</v>
      </c>
    </row>
    <row r="3913" spans="1:70" hidden="1">
      <c r="A3913" s="6" t="s">
        <v>6352</v>
      </c>
      <c r="B3913" s="6" t="s">
        <v>6353</v>
      </c>
      <c r="C3913" s="6" t="s">
        <v>151</v>
      </c>
      <c r="D3913" s="6"/>
      <c r="E3913" s="6" t="s">
        <v>152</v>
      </c>
      <c r="F3913" s="6" t="s">
        <v>5891</v>
      </c>
      <c r="G3913" s="6"/>
      <c r="H3913" s="10"/>
      <c r="I3913" s="10"/>
      <c r="J3913" s="10"/>
      <c r="K3913" s="10"/>
      <c r="L3913" s="10"/>
      <c r="M3913" s="10"/>
      <c r="N3913" s="29"/>
      <c r="O3913" s="12"/>
      <c r="P3913" s="12"/>
      <c r="Q3913" s="10"/>
      <c r="R3913" s="10"/>
      <c r="S3913" s="10"/>
      <c r="T3913" s="10"/>
      <c r="U3913" s="16"/>
      <c r="V3913" s="22"/>
      <c r="W3913" s="22"/>
      <c r="X3913" s="16"/>
      <c r="Y3913" s="16"/>
      <c r="Z3913" s="16"/>
      <c r="AA3913" s="16"/>
      <c r="AB3913" s="16"/>
      <c r="AC3913" s="16"/>
      <c r="AD3913" s="16"/>
      <c r="AE3913" s="16"/>
      <c r="AF3913" s="16"/>
      <c r="AG3913" s="16"/>
      <c r="AH3913" s="16"/>
      <c r="AI3913" s="16"/>
      <c r="AJ3913" s="16"/>
      <c r="AK3913" s="16"/>
      <c r="AL3913" s="16"/>
      <c r="AM3913" s="16"/>
      <c r="AN3913" s="16"/>
      <c r="AO3913" s="16"/>
      <c r="AP3913" s="16"/>
      <c r="AQ3913" s="16"/>
      <c r="AR3913" s="16"/>
      <c r="AS3913" s="16"/>
      <c r="AT3913" s="16"/>
      <c r="AU3913" s="16"/>
      <c r="AV3913" s="16"/>
      <c r="AW3913" s="16"/>
      <c r="AX3913" s="16"/>
      <c r="AY3913" s="16"/>
      <c r="AZ3913" s="16"/>
      <c r="BA3913" s="16"/>
      <c r="BB3913" s="16"/>
      <c r="BC3913" s="16"/>
      <c r="BD3913" s="16"/>
      <c r="BE3913" s="16"/>
      <c r="BF3913" s="16"/>
      <c r="BG3913" s="16"/>
      <c r="BH3913" s="16"/>
      <c r="BI3913" s="16"/>
      <c r="BJ3913" s="16"/>
      <c r="BK3913" s="16"/>
      <c r="BL3913" s="10"/>
      <c r="BM3913" s="10"/>
      <c r="BN3913" s="10"/>
      <c r="BO3913" s="10"/>
      <c r="BP3913" s="10"/>
      <c r="BQ3913" s="10"/>
      <c r="BR3913" s="37" t="e">
        <f>BQ3913+BP3913+BO3913+BN3913+BM3913+#REF!+#REF!+BG3913+BF3913+#REF!+BC3913+#REF!+#REF!+AY3913+#REF!+#REF!+#REF!+#REF!+AS3913+#REF!+#REF!+#REF!+#REF!+AM3913+AK3913+#REF!+#REF!+#REF!+AF3913+AD3913+AC3913+AB3913+BL3913+AA3913+Z3913+Y3913+X3913+U3913+T3913+S3913+R3913+Q3913+P3913+O3913+N3913+M3913+L3913+K3913+J3913+I3913+H3913</f>
        <v>#REF!</v>
      </c>
    </row>
    <row r="3914" spans="1:70" hidden="1">
      <c r="A3914" s="6" t="s">
        <v>7143</v>
      </c>
      <c r="B3914" s="6" t="s">
        <v>8135</v>
      </c>
      <c r="C3914" s="6" t="s">
        <v>151</v>
      </c>
      <c r="D3914" s="6"/>
      <c r="E3914" s="6" t="s">
        <v>8192</v>
      </c>
      <c r="F3914" s="6" t="s">
        <v>5891</v>
      </c>
      <c r="G3914" s="6"/>
      <c r="H3914" s="10"/>
      <c r="I3914" s="10"/>
      <c r="J3914" s="10"/>
      <c r="K3914" s="10"/>
      <c r="L3914" s="10"/>
      <c r="M3914" s="10"/>
      <c r="N3914" s="29"/>
      <c r="O3914" s="12"/>
      <c r="P3914" s="12"/>
      <c r="Q3914" s="10"/>
      <c r="R3914" s="10"/>
      <c r="S3914" s="10"/>
      <c r="T3914" s="10"/>
      <c r="U3914" s="16"/>
      <c r="V3914" s="22"/>
      <c r="W3914" s="22"/>
      <c r="X3914" s="16"/>
      <c r="Y3914" s="16"/>
      <c r="Z3914" s="16"/>
      <c r="AA3914" s="16"/>
      <c r="AB3914" s="16"/>
      <c r="AC3914" s="16"/>
      <c r="AD3914" s="16"/>
      <c r="AE3914" s="16"/>
      <c r="AF3914" s="16"/>
      <c r="AG3914" s="16"/>
      <c r="AH3914" s="16"/>
      <c r="AI3914" s="16"/>
      <c r="AJ3914" s="16"/>
      <c r="AK3914" s="16"/>
      <c r="AL3914" s="16"/>
      <c r="AM3914" s="16"/>
      <c r="AN3914" s="16"/>
      <c r="AO3914" s="16"/>
      <c r="AP3914" s="16"/>
      <c r="AQ3914" s="16"/>
      <c r="AR3914" s="16"/>
      <c r="AS3914" s="16"/>
      <c r="AT3914" s="16"/>
      <c r="AU3914" s="16"/>
      <c r="AV3914" s="16"/>
      <c r="AW3914" s="16"/>
      <c r="AX3914" s="16"/>
      <c r="AY3914" s="16"/>
      <c r="AZ3914" s="16"/>
      <c r="BA3914" s="16"/>
      <c r="BB3914" s="16"/>
      <c r="BC3914" s="16"/>
      <c r="BD3914" s="16"/>
      <c r="BE3914" s="16"/>
      <c r="BF3914" s="16"/>
      <c r="BG3914" s="16"/>
      <c r="BH3914" s="16"/>
      <c r="BI3914" s="16"/>
      <c r="BJ3914" s="16"/>
      <c r="BK3914" s="16"/>
      <c r="BL3914" s="10"/>
      <c r="BM3914" s="10"/>
      <c r="BN3914" s="10"/>
      <c r="BO3914" s="10"/>
      <c r="BP3914" s="10"/>
      <c r="BQ3914" s="10"/>
      <c r="BR3914" s="37" t="e">
        <f>BQ3914+BP3914+BO3914+BN3914+BM3914+#REF!+#REF!+BG3914+BF3914+#REF!+BC3914+#REF!+#REF!+AY3914+#REF!+#REF!+#REF!+#REF!+AS3914+#REF!+#REF!+#REF!+#REF!+AM3914+AK3914+#REF!+#REF!+#REF!+AF3914+AD3914+AC3914+AB3914+BL3914+AA3914+Z3914+Y3914+X3914+U3914+T3914+S3914+R3914+Q3914+P3914+O3914+N3914+M3914+L3914+K3914+J3914+I3914+H3914</f>
        <v>#REF!</v>
      </c>
    </row>
    <row r="3915" spans="1:70" hidden="1">
      <c r="A3915" s="6" t="s">
        <v>6354</v>
      </c>
      <c r="B3915" s="6" t="s">
        <v>6355</v>
      </c>
      <c r="C3915" s="6" t="s">
        <v>151</v>
      </c>
      <c r="D3915" s="6"/>
      <c r="E3915" s="6" t="s">
        <v>152</v>
      </c>
      <c r="F3915" s="6" t="s">
        <v>5891</v>
      </c>
      <c r="G3915" s="6"/>
      <c r="H3915" s="10"/>
      <c r="I3915" s="10"/>
      <c r="J3915" s="10"/>
      <c r="K3915" s="10"/>
      <c r="L3915" s="10"/>
      <c r="M3915" s="10"/>
      <c r="N3915" s="29"/>
      <c r="O3915" s="12"/>
      <c r="P3915" s="12"/>
      <c r="Q3915" s="10"/>
      <c r="R3915" s="10"/>
      <c r="S3915" s="10"/>
      <c r="T3915" s="10"/>
      <c r="U3915" s="16"/>
      <c r="V3915" s="22"/>
      <c r="W3915" s="22"/>
      <c r="X3915" s="16"/>
      <c r="Y3915" s="16"/>
      <c r="Z3915" s="16"/>
      <c r="AA3915" s="16"/>
      <c r="AB3915" s="16"/>
      <c r="AC3915" s="16"/>
      <c r="AD3915" s="16"/>
      <c r="AE3915" s="16"/>
      <c r="AF3915" s="16"/>
      <c r="AG3915" s="16"/>
      <c r="AH3915" s="16"/>
      <c r="AI3915" s="16"/>
      <c r="AJ3915" s="16"/>
      <c r="AK3915" s="16"/>
      <c r="AL3915" s="16"/>
      <c r="AM3915" s="16"/>
      <c r="AN3915" s="16"/>
      <c r="AO3915" s="16"/>
      <c r="AP3915" s="16"/>
      <c r="AQ3915" s="16"/>
      <c r="AR3915" s="16"/>
      <c r="AS3915" s="16"/>
      <c r="AT3915" s="16"/>
      <c r="AU3915" s="16"/>
      <c r="AV3915" s="16"/>
      <c r="AW3915" s="16"/>
      <c r="AX3915" s="16"/>
      <c r="AY3915" s="16"/>
      <c r="AZ3915" s="16"/>
      <c r="BA3915" s="16"/>
      <c r="BB3915" s="16"/>
      <c r="BC3915" s="16"/>
      <c r="BD3915" s="16"/>
      <c r="BE3915" s="16"/>
      <c r="BF3915" s="16"/>
      <c r="BG3915" s="16"/>
      <c r="BH3915" s="16"/>
      <c r="BI3915" s="16"/>
      <c r="BJ3915" s="16"/>
      <c r="BK3915" s="16"/>
      <c r="BL3915" s="10"/>
      <c r="BM3915" s="10"/>
      <c r="BN3915" s="10"/>
      <c r="BO3915" s="10"/>
      <c r="BP3915" s="10"/>
      <c r="BQ3915" s="10"/>
      <c r="BR3915" s="37" t="e">
        <f>BQ3915+BP3915+BO3915+BN3915+BM3915+#REF!+#REF!+BG3915+BF3915+#REF!+BC3915+#REF!+#REF!+AY3915+#REF!+#REF!+#REF!+#REF!+AS3915+#REF!+#REF!+#REF!+#REF!+AM3915+AK3915+#REF!+#REF!+#REF!+AF3915+AD3915+AC3915+AB3915+BL3915+AA3915+Z3915+Y3915+X3915+U3915+T3915+S3915+R3915+Q3915+P3915+O3915+N3915+M3915+L3915+K3915+J3915+I3915+H3915</f>
        <v>#REF!</v>
      </c>
    </row>
    <row r="3916" spans="1:70" hidden="1">
      <c r="A3916" s="6" t="s">
        <v>6093</v>
      </c>
      <c r="B3916" s="6" t="s">
        <v>6094</v>
      </c>
      <c r="C3916" s="6" t="s">
        <v>7</v>
      </c>
      <c r="D3916" s="6" t="s">
        <v>67</v>
      </c>
      <c r="E3916" s="6" t="s">
        <v>67</v>
      </c>
      <c r="F3916" s="6" t="s">
        <v>5891</v>
      </c>
      <c r="G3916" s="6"/>
      <c r="H3916" s="1"/>
      <c r="I3916" s="5"/>
      <c r="J3916" s="5"/>
      <c r="K3916" s="1"/>
      <c r="L3916" s="5"/>
      <c r="M3916" s="5"/>
      <c r="N3916" s="26"/>
      <c r="O3916" s="1"/>
      <c r="P3916" s="1"/>
      <c r="Q3916" s="1"/>
      <c r="R3916" s="1"/>
      <c r="S3916" s="1"/>
      <c r="T3916" s="1"/>
      <c r="U3916" s="1"/>
      <c r="V3916" s="5"/>
      <c r="W3916" s="5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37" t="e">
        <f>BQ3916+BP3916+BO3916+BN3916+BM3916+#REF!+#REF!+BG3916+BF3916+#REF!+BC3916+#REF!+#REF!+AY3916+#REF!+#REF!+#REF!+#REF!+AS3916+#REF!+#REF!+#REF!+#REF!+AM3916+AK3916+#REF!+#REF!+#REF!+AF3916+AD3916+AC3916+AB3916+BL3916+AA3916+Z3916+Y3916+X3916+U3916+T3916+S3916+R3916+Q3916+P3916+O3916+N3916+M3916+L3916+K3916+J3916+I3916+H3916</f>
        <v>#REF!</v>
      </c>
    </row>
    <row r="3917" spans="1:70" hidden="1">
      <c r="A3917" s="6" t="s">
        <v>6095</v>
      </c>
      <c r="B3917" s="6" t="s">
        <v>6096</v>
      </c>
      <c r="C3917" s="6" t="s">
        <v>7</v>
      </c>
      <c r="D3917" s="6" t="s">
        <v>67</v>
      </c>
      <c r="E3917" s="6" t="s">
        <v>67</v>
      </c>
      <c r="F3917" s="6" t="s">
        <v>5891</v>
      </c>
      <c r="G3917" s="6"/>
      <c r="H3917" s="1"/>
      <c r="I3917" s="5"/>
      <c r="J3917" s="5"/>
      <c r="K3917" s="1"/>
      <c r="L3917" s="5"/>
      <c r="M3917" s="5"/>
      <c r="N3917" s="26"/>
      <c r="O3917" s="1"/>
      <c r="P3917" s="1"/>
      <c r="Q3917" s="1"/>
      <c r="R3917" s="1"/>
      <c r="S3917" s="1"/>
      <c r="T3917" s="1"/>
      <c r="U3917" s="1"/>
      <c r="V3917" s="5"/>
      <c r="W3917" s="5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37" t="e">
        <f>BQ3917+BP3917+BO3917+BN3917+BM3917+#REF!+#REF!+BG3917+BF3917+#REF!+BC3917+#REF!+#REF!+AY3917+#REF!+#REF!+#REF!+#REF!+AS3917+#REF!+#REF!+#REF!+#REF!+AM3917+AK3917+#REF!+#REF!+#REF!+AF3917+AD3917+AC3917+AB3917+BL3917+AA3917+Z3917+Y3917+X3917+U3917+T3917+S3917+R3917+Q3917+P3917+O3917+N3917+M3917+L3917+K3917+J3917+I3917+H3917</f>
        <v>#REF!</v>
      </c>
    </row>
    <row r="3918" spans="1:70" hidden="1">
      <c r="A3918" s="6" t="s">
        <v>6356</v>
      </c>
      <c r="B3918" s="6" t="s">
        <v>6357</v>
      </c>
      <c r="C3918" s="6" t="s">
        <v>151</v>
      </c>
      <c r="D3918" s="6"/>
      <c r="E3918" s="6" t="s">
        <v>152</v>
      </c>
      <c r="F3918" s="6" t="s">
        <v>5891</v>
      </c>
      <c r="G3918" s="6"/>
      <c r="H3918" s="10"/>
      <c r="I3918" s="10"/>
      <c r="J3918" s="10"/>
      <c r="K3918" s="10"/>
      <c r="L3918" s="10"/>
      <c r="M3918" s="10"/>
      <c r="N3918" s="29"/>
      <c r="O3918" s="12"/>
      <c r="P3918" s="12"/>
      <c r="Q3918" s="10"/>
      <c r="R3918" s="10"/>
      <c r="S3918" s="10"/>
      <c r="T3918" s="10"/>
      <c r="U3918" s="16"/>
      <c r="V3918" s="22"/>
      <c r="W3918" s="22"/>
      <c r="X3918" s="16"/>
      <c r="Y3918" s="16"/>
      <c r="Z3918" s="16"/>
      <c r="AA3918" s="16"/>
      <c r="AB3918" s="16"/>
      <c r="AC3918" s="16"/>
      <c r="AD3918" s="16"/>
      <c r="AE3918" s="16"/>
      <c r="AF3918" s="16"/>
      <c r="AG3918" s="16"/>
      <c r="AH3918" s="16"/>
      <c r="AI3918" s="16"/>
      <c r="AJ3918" s="16"/>
      <c r="AK3918" s="16"/>
      <c r="AL3918" s="16"/>
      <c r="AM3918" s="16"/>
      <c r="AN3918" s="16"/>
      <c r="AO3918" s="16"/>
      <c r="AP3918" s="16"/>
      <c r="AQ3918" s="16"/>
      <c r="AR3918" s="16"/>
      <c r="AS3918" s="16"/>
      <c r="AT3918" s="16"/>
      <c r="AU3918" s="16"/>
      <c r="AV3918" s="16"/>
      <c r="AW3918" s="16"/>
      <c r="AX3918" s="16"/>
      <c r="AY3918" s="16"/>
      <c r="AZ3918" s="16"/>
      <c r="BA3918" s="16"/>
      <c r="BB3918" s="16"/>
      <c r="BC3918" s="16"/>
      <c r="BD3918" s="16"/>
      <c r="BE3918" s="16"/>
      <c r="BF3918" s="16"/>
      <c r="BG3918" s="16"/>
      <c r="BH3918" s="16"/>
      <c r="BI3918" s="16"/>
      <c r="BJ3918" s="16"/>
      <c r="BK3918" s="16"/>
      <c r="BL3918" s="10"/>
      <c r="BM3918" s="10"/>
      <c r="BN3918" s="10"/>
      <c r="BO3918" s="10"/>
      <c r="BP3918" s="10"/>
      <c r="BQ3918" s="10"/>
      <c r="BR3918" s="37" t="e">
        <f>BQ3918+BP3918+BO3918+BN3918+BM3918+#REF!+#REF!+BG3918+BF3918+#REF!+BC3918+#REF!+#REF!+AY3918+#REF!+#REF!+#REF!+#REF!+AS3918+#REF!+#REF!+#REF!+#REF!+AM3918+AK3918+#REF!+#REF!+#REF!+AF3918+AD3918+AC3918+AB3918+BL3918+AA3918+Z3918+Y3918+X3918+U3918+T3918+S3918+R3918+Q3918+P3918+O3918+N3918+M3918+L3918+K3918+J3918+I3918+H3918</f>
        <v>#REF!</v>
      </c>
    </row>
    <row r="3919" spans="1:70" hidden="1">
      <c r="A3919" s="6" t="s">
        <v>7144</v>
      </c>
      <c r="B3919" s="6" t="s">
        <v>8136</v>
      </c>
      <c r="C3919" s="6" t="s">
        <v>151</v>
      </c>
      <c r="D3919" s="6"/>
      <c r="E3919" s="6" t="s">
        <v>8192</v>
      </c>
      <c r="F3919" s="6" t="s">
        <v>5891</v>
      </c>
      <c r="G3919" s="6"/>
      <c r="H3919" s="10"/>
      <c r="I3919" s="10"/>
      <c r="J3919" s="10"/>
      <c r="K3919" s="10"/>
      <c r="L3919" s="10"/>
      <c r="M3919" s="10"/>
      <c r="N3919" s="29"/>
      <c r="O3919" s="12"/>
      <c r="P3919" s="12"/>
      <c r="Q3919" s="10"/>
      <c r="R3919" s="10"/>
      <c r="S3919" s="10"/>
      <c r="T3919" s="10"/>
      <c r="U3919" s="16"/>
      <c r="V3919" s="22"/>
      <c r="W3919" s="22"/>
      <c r="X3919" s="16"/>
      <c r="Y3919" s="16"/>
      <c r="Z3919" s="16"/>
      <c r="AA3919" s="16"/>
      <c r="AB3919" s="16"/>
      <c r="AC3919" s="16"/>
      <c r="AD3919" s="16"/>
      <c r="AE3919" s="16"/>
      <c r="AF3919" s="16"/>
      <c r="AG3919" s="16"/>
      <c r="AH3919" s="16"/>
      <c r="AI3919" s="16"/>
      <c r="AJ3919" s="16"/>
      <c r="AK3919" s="16"/>
      <c r="AL3919" s="16"/>
      <c r="AM3919" s="16"/>
      <c r="AN3919" s="16"/>
      <c r="AO3919" s="16"/>
      <c r="AP3919" s="16"/>
      <c r="AQ3919" s="16"/>
      <c r="AR3919" s="16"/>
      <c r="AS3919" s="16"/>
      <c r="AT3919" s="16"/>
      <c r="AU3919" s="16"/>
      <c r="AV3919" s="16"/>
      <c r="AW3919" s="16"/>
      <c r="AX3919" s="16"/>
      <c r="AY3919" s="16"/>
      <c r="AZ3919" s="16"/>
      <c r="BA3919" s="16"/>
      <c r="BB3919" s="16"/>
      <c r="BC3919" s="16"/>
      <c r="BD3919" s="16"/>
      <c r="BE3919" s="16"/>
      <c r="BF3919" s="16"/>
      <c r="BG3919" s="16"/>
      <c r="BH3919" s="16"/>
      <c r="BI3919" s="16"/>
      <c r="BJ3919" s="16"/>
      <c r="BK3919" s="16"/>
      <c r="BL3919" s="10"/>
      <c r="BM3919" s="10"/>
      <c r="BN3919" s="10"/>
      <c r="BO3919" s="10"/>
      <c r="BP3919" s="10"/>
      <c r="BQ3919" s="10"/>
      <c r="BR3919" s="37" t="e">
        <f>BQ3919+BP3919+BO3919+BN3919+BM3919+#REF!+#REF!+BG3919+BF3919+#REF!+BC3919+#REF!+#REF!+AY3919+#REF!+#REF!+#REF!+#REF!+AS3919+#REF!+#REF!+#REF!+#REF!+AM3919+AK3919+#REF!+#REF!+#REF!+AF3919+AD3919+AC3919+AB3919+BL3919+AA3919+Z3919+Y3919+X3919+U3919+T3919+S3919+R3919+Q3919+P3919+O3919+N3919+M3919+L3919+K3919+J3919+I3919+H3919</f>
        <v>#REF!</v>
      </c>
    </row>
    <row r="3920" spans="1:70" hidden="1">
      <c r="A3920" s="6" t="s">
        <v>7145</v>
      </c>
      <c r="B3920" s="6" t="s">
        <v>8137</v>
      </c>
      <c r="C3920" s="6" t="s">
        <v>151</v>
      </c>
      <c r="D3920" s="6"/>
      <c r="E3920" s="6" t="s">
        <v>8186</v>
      </c>
      <c r="F3920" s="6" t="s">
        <v>5891</v>
      </c>
      <c r="G3920" s="6"/>
      <c r="H3920" s="10"/>
      <c r="I3920" s="10"/>
      <c r="J3920" s="10"/>
      <c r="K3920" s="10"/>
      <c r="L3920" s="10"/>
      <c r="M3920" s="10"/>
      <c r="N3920" s="29"/>
      <c r="O3920" s="12"/>
      <c r="P3920" s="12"/>
      <c r="Q3920" s="10"/>
      <c r="R3920" s="10"/>
      <c r="S3920" s="10"/>
      <c r="T3920" s="10"/>
      <c r="U3920" s="16"/>
      <c r="V3920" s="22"/>
      <c r="W3920" s="22"/>
      <c r="X3920" s="16"/>
      <c r="Y3920" s="16"/>
      <c r="Z3920" s="16"/>
      <c r="AA3920" s="16"/>
      <c r="AB3920" s="16"/>
      <c r="AC3920" s="16"/>
      <c r="AD3920" s="16"/>
      <c r="AE3920" s="16"/>
      <c r="AF3920" s="16"/>
      <c r="AG3920" s="16"/>
      <c r="AH3920" s="16"/>
      <c r="AI3920" s="16"/>
      <c r="AJ3920" s="16"/>
      <c r="AK3920" s="16"/>
      <c r="AL3920" s="16"/>
      <c r="AM3920" s="16"/>
      <c r="AN3920" s="16"/>
      <c r="AO3920" s="16"/>
      <c r="AP3920" s="16"/>
      <c r="AQ3920" s="16"/>
      <c r="AR3920" s="16"/>
      <c r="AS3920" s="16"/>
      <c r="AT3920" s="16"/>
      <c r="AU3920" s="16"/>
      <c r="AV3920" s="16"/>
      <c r="AW3920" s="16"/>
      <c r="AX3920" s="16"/>
      <c r="AY3920" s="16"/>
      <c r="AZ3920" s="16"/>
      <c r="BA3920" s="16"/>
      <c r="BB3920" s="16"/>
      <c r="BC3920" s="16"/>
      <c r="BD3920" s="16"/>
      <c r="BE3920" s="16"/>
      <c r="BF3920" s="16"/>
      <c r="BG3920" s="16"/>
      <c r="BH3920" s="16"/>
      <c r="BI3920" s="16"/>
      <c r="BJ3920" s="16"/>
      <c r="BK3920" s="16"/>
      <c r="BL3920" s="10"/>
      <c r="BM3920" s="10"/>
      <c r="BN3920" s="10"/>
      <c r="BO3920" s="10"/>
      <c r="BP3920" s="10"/>
      <c r="BQ3920" s="10"/>
      <c r="BR3920" s="37" t="e">
        <f>BQ3920+BP3920+BO3920+BN3920+BM3920+#REF!+#REF!+BG3920+BF3920+#REF!+BC3920+#REF!+#REF!+AY3920+#REF!+#REF!+#REF!+#REF!+AS3920+#REF!+#REF!+#REF!+#REF!+AM3920+AK3920+#REF!+#REF!+#REF!+AF3920+AD3920+AC3920+AB3920+BL3920+AA3920+Z3920+Y3920+X3920+U3920+T3920+S3920+R3920+Q3920+P3920+O3920+N3920+M3920+L3920+K3920+J3920+I3920+H3920</f>
        <v>#REF!</v>
      </c>
    </row>
    <row r="3921" spans="1:70" hidden="1">
      <c r="A3921" s="6" t="s">
        <v>6097</v>
      </c>
      <c r="B3921" s="6" t="s">
        <v>6098</v>
      </c>
      <c r="C3921" s="6" t="s">
        <v>7</v>
      </c>
      <c r="D3921" s="6" t="s">
        <v>8180</v>
      </c>
      <c r="E3921" s="6" t="s">
        <v>13</v>
      </c>
      <c r="F3921" s="6" t="s">
        <v>5891</v>
      </c>
      <c r="G3921" s="6"/>
      <c r="H3921" s="1"/>
      <c r="I3921" s="5"/>
      <c r="J3921" s="5"/>
      <c r="K3921" s="1"/>
      <c r="L3921" s="5"/>
      <c r="M3921" s="5"/>
      <c r="N3921" s="26"/>
      <c r="O3921" s="1"/>
      <c r="P3921" s="1"/>
      <c r="Q3921" s="1"/>
      <c r="R3921" s="1"/>
      <c r="S3921" s="1"/>
      <c r="T3921" s="1"/>
      <c r="U3921" s="1"/>
      <c r="V3921" s="5"/>
      <c r="W3921" s="5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37" t="e">
        <f>BQ3921+BP3921+BO3921+BN3921+BM3921+#REF!+#REF!+BG3921+BF3921+#REF!+BC3921+#REF!+#REF!+AY3921+#REF!+#REF!+#REF!+#REF!+AS3921+#REF!+#REF!+#REF!+#REF!+AM3921+AK3921+#REF!+#REF!+#REF!+AF3921+AD3921+AC3921+AB3921+BL3921+AA3921+Z3921+Y3921+X3921+U3921+T3921+S3921+R3921+Q3921+P3921+O3921+N3921+M3921+L3921+K3921+J3921+I3921+H3921</f>
        <v>#REF!</v>
      </c>
    </row>
    <row r="3922" spans="1:70" hidden="1">
      <c r="A3922" s="6" t="s">
        <v>6099</v>
      </c>
      <c r="B3922" s="6" t="s">
        <v>6100</v>
      </c>
      <c r="C3922" s="6" t="s">
        <v>7</v>
      </c>
      <c r="D3922" s="6" t="s">
        <v>18</v>
      </c>
      <c r="E3922" s="6" t="s">
        <v>13</v>
      </c>
      <c r="F3922" s="6" t="s">
        <v>5891</v>
      </c>
      <c r="G3922" s="6"/>
      <c r="H3922" s="1"/>
      <c r="I3922" s="5"/>
      <c r="J3922" s="5"/>
      <c r="K3922" s="1"/>
      <c r="L3922" s="5"/>
      <c r="M3922" s="5"/>
      <c r="N3922" s="26"/>
      <c r="O3922" s="1"/>
      <c r="P3922" s="1"/>
      <c r="Q3922" s="1"/>
      <c r="R3922" s="1"/>
      <c r="S3922" s="1"/>
      <c r="T3922" s="1"/>
      <c r="U3922" s="1"/>
      <c r="V3922" s="5"/>
      <c r="W3922" s="5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37" t="e">
        <f>BQ3922+BP3922+BO3922+BN3922+BM3922+#REF!+#REF!+BG3922+BF3922+#REF!+BC3922+#REF!+#REF!+AY3922+#REF!+#REF!+#REF!+#REF!+AS3922+#REF!+#REF!+#REF!+#REF!+AM3922+AK3922+#REF!+#REF!+#REF!+AF3922+AD3922+AC3922+AB3922+BL3922+AA3922+Z3922+Y3922+X3922+U3922+T3922+S3922+R3922+Q3922+P3922+O3922+N3922+M3922+L3922+K3922+J3922+I3922+H3922</f>
        <v>#REF!</v>
      </c>
    </row>
    <row r="3923" spans="1:70" hidden="1">
      <c r="A3923" s="6" t="s">
        <v>6101</v>
      </c>
      <c r="B3923" s="6" t="s">
        <v>6102</v>
      </c>
      <c r="C3923" s="6" t="s">
        <v>7</v>
      </c>
      <c r="D3923" s="6" t="s">
        <v>18</v>
      </c>
      <c r="E3923" s="6" t="s">
        <v>13</v>
      </c>
      <c r="F3923" s="6" t="s">
        <v>5891</v>
      </c>
      <c r="G3923" s="6"/>
      <c r="H3923" s="1"/>
      <c r="I3923" s="5"/>
      <c r="J3923" s="1"/>
      <c r="K3923" s="1"/>
      <c r="L3923" s="5"/>
      <c r="M3923" s="5"/>
      <c r="N3923" s="26"/>
      <c r="O3923" s="1"/>
      <c r="P3923" s="1"/>
      <c r="Q3923" s="1"/>
      <c r="R3923" s="1"/>
      <c r="S3923" s="1"/>
      <c r="T3923" s="1"/>
      <c r="U3923" s="1"/>
      <c r="V3923" s="5"/>
      <c r="W3923" s="5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37" t="e">
        <f>BQ3923+BP3923+BO3923+BN3923+BM3923+#REF!+#REF!+BG3923+BF3923+#REF!+BC3923+#REF!+#REF!+AY3923+#REF!+#REF!+#REF!+#REF!+AS3923+#REF!+#REF!+#REF!+#REF!+AM3923+AK3923+#REF!+#REF!+#REF!+AF3923+AD3923+AC3923+AB3923+BL3923+AA3923+Z3923+Y3923+X3923+U3923+T3923+S3923+R3923+Q3923+P3923+O3923+N3923+M3923+L3923+K3923+J3923+I3923+H3923</f>
        <v>#REF!</v>
      </c>
    </row>
    <row r="3924" spans="1:70" hidden="1">
      <c r="A3924" s="6" t="s">
        <v>6103</v>
      </c>
      <c r="B3924" s="6" t="s">
        <v>7487</v>
      </c>
      <c r="C3924" s="6" t="s">
        <v>7</v>
      </c>
      <c r="D3924" s="6" t="s">
        <v>18</v>
      </c>
      <c r="E3924" s="6" t="s">
        <v>13</v>
      </c>
      <c r="F3924" s="6" t="s">
        <v>5891</v>
      </c>
      <c r="G3924" s="6"/>
      <c r="H3924" s="1"/>
      <c r="I3924" s="5"/>
      <c r="J3924" s="5"/>
      <c r="K3924" s="1"/>
      <c r="L3924" s="5"/>
      <c r="M3924" s="5"/>
      <c r="N3924" s="26"/>
      <c r="O3924" s="1"/>
      <c r="P3924" s="1"/>
      <c r="Q3924" s="1"/>
      <c r="R3924" s="1"/>
      <c r="S3924" s="1"/>
      <c r="T3924" s="1"/>
      <c r="U3924" s="1"/>
      <c r="V3924" s="5"/>
      <c r="W3924" s="5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37" t="e">
        <f>BQ3924+BP3924+BO3924+BN3924+BM3924+#REF!+#REF!+BG3924+BF3924+#REF!+BC3924+#REF!+#REF!+AY3924+#REF!+#REF!+#REF!+#REF!+AS3924+#REF!+#REF!+#REF!+#REF!+AM3924+AK3924+#REF!+#REF!+#REF!+AF3924+AD3924+AC3924+AB3924+BL3924+AA3924+Z3924+Y3924+X3924+U3924+T3924+S3924+R3924+Q3924+P3924+O3924+N3924+M3924+L3924+K3924+J3924+I3924+H3924</f>
        <v>#REF!</v>
      </c>
    </row>
    <row r="3925" spans="1:70" hidden="1">
      <c r="A3925" s="6" t="s">
        <v>6104</v>
      </c>
      <c r="B3925" s="6" t="s">
        <v>6105</v>
      </c>
      <c r="C3925" s="6" t="s">
        <v>7</v>
      </c>
      <c r="D3925" s="6" t="s">
        <v>8180</v>
      </c>
      <c r="E3925" s="6" t="s">
        <v>13</v>
      </c>
      <c r="F3925" s="6" t="s">
        <v>5891</v>
      </c>
      <c r="G3925" s="6"/>
      <c r="H3925" s="1"/>
      <c r="I3925" s="5"/>
      <c r="J3925" s="5"/>
      <c r="K3925" s="1"/>
      <c r="L3925" s="5"/>
      <c r="M3925" s="5"/>
      <c r="N3925" s="26"/>
      <c r="O3925" s="1"/>
      <c r="P3925" s="1"/>
      <c r="Q3925" s="1"/>
      <c r="R3925" s="1"/>
      <c r="S3925" s="1"/>
      <c r="T3925" s="1"/>
      <c r="U3925" s="1"/>
      <c r="V3925" s="5"/>
      <c r="W3925" s="5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37" t="e">
        <f>BQ3925+BP3925+BO3925+BN3925+BM3925+#REF!+#REF!+BG3925+BF3925+#REF!+BC3925+#REF!+#REF!+AY3925+#REF!+#REF!+#REF!+#REF!+AS3925+#REF!+#REF!+#REF!+#REF!+AM3925+AK3925+#REF!+#REF!+#REF!+AF3925+AD3925+AC3925+AB3925+BL3925+AA3925+Z3925+Y3925+X3925+U3925+T3925+S3925+R3925+Q3925+P3925+O3925+N3925+M3925+L3925+K3925+J3925+I3925+H3925</f>
        <v>#REF!</v>
      </c>
    </row>
    <row r="3926" spans="1:70" hidden="1">
      <c r="A3926" s="6" t="s">
        <v>6106</v>
      </c>
      <c r="B3926" s="6" t="s">
        <v>6107</v>
      </c>
      <c r="C3926" s="6" t="s">
        <v>7</v>
      </c>
      <c r="D3926" s="6" t="s">
        <v>18</v>
      </c>
      <c r="E3926" s="6" t="s">
        <v>13</v>
      </c>
      <c r="F3926" s="6" t="s">
        <v>5891</v>
      </c>
      <c r="G3926" s="6"/>
      <c r="H3926" s="1"/>
      <c r="I3926" s="5"/>
      <c r="J3926" s="5"/>
      <c r="K3926" s="1"/>
      <c r="L3926" s="5"/>
      <c r="M3926" s="5"/>
      <c r="N3926" s="26"/>
      <c r="O3926" s="1"/>
      <c r="P3926" s="1"/>
      <c r="Q3926" s="1"/>
      <c r="R3926" s="1"/>
      <c r="S3926" s="1"/>
      <c r="T3926" s="1"/>
      <c r="U3926" s="1"/>
      <c r="V3926" s="5"/>
      <c r="W3926" s="5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37" t="e">
        <f>BQ3926+BP3926+BO3926+BN3926+BM3926+#REF!+#REF!+BG3926+BF3926+#REF!+BC3926+#REF!+#REF!+AY3926+#REF!+#REF!+#REF!+#REF!+AS3926+#REF!+#REF!+#REF!+#REF!+AM3926+AK3926+#REF!+#REF!+#REF!+AF3926+AD3926+AC3926+AB3926+BL3926+AA3926+Z3926+Y3926+X3926+U3926+T3926+S3926+R3926+Q3926+P3926+O3926+N3926+M3926+L3926+K3926+J3926+I3926+H3926</f>
        <v>#REF!</v>
      </c>
    </row>
    <row r="3927" spans="1:70">
      <c r="A3927" s="7" t="s">
        <v>6108</v>
      </c>
      <c r="B3927" s="7" t="s">
        <v>6109</v>
      </c>
      <c r="C3927" s="7" t="s">
        <v>7</v>
      </c>
      <c r="D3927" s="7" t="s">
        <v>8180</v>
      </c>
      <c r="E3927" s="7" t="s">
        <v>9</v>
      </c>
      <c r="F3927" s="7" t="s">
        <v>5891</v>
      </c>
      <c r="G3927" s="25"/>
      <c r="H3927" s="1"/>
      <c r="I3927" s="5"/>
      <c r="J3927" s="5"/>
      <c r="K3927" s="1"/>
      <c r="L3927" s="5"/>
      <c r="M3927" s="5"/>
      <c r="N3927" s="26"/>
      <c r="O3927" s="1"/>
      <c r="P3927" s="1">
        <f>1000*118.264204</f>
        <v>118264.20400000001</v>
      </c>
      <c r="Q3927" s="1"/>
      <c r="R3927" s="1"/>
      <c r="S3927" s="1"/>
      <c r="T3927" s="1"/>
      <c r="U3927" s="1">
        <v>9000</v>
      </c>
      <c r="V3927" s="1"/>
      <c r="W3927" s="1">
        <f>1000*88.7884413592703</f>
        <v>88788.441359270291</v>
      </c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>
        <f>1000*131.513</f>
        <v>131513</v>
      </c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37">
        <f>BQ3927+BP3927+BO3927+BN3927+BM3927+BG3927+BF3927+BC3927+AY3927+AS3927+AM3927+AL3927+AK3927+AF3927+AE3927+AD3927+AC3927+AB3927+BK3927+BL3927+AA3927+Z3927+Y3927+X3927+V3927+U3927+T3927+S3927+R3927+Q3927+P3927+O3927+N3927+M3927+L3927+K3927+J3927+I3927+H3927+G3927+AX3927+W3927</f>
        <v>347565.64535927033</v>
      </c>
    </row>
    <row r="3928" spans="1:70" hidden="1">
      <c r="A3928" s="6" t="s">
        <v>6110</v>
      </c>
      <c r="B3928" s="6" t="s">
        <v>6111</v>
      </c>
      <c r="C3928" s="6" t="s">
        <v>7</v>
      </c>
      <c r="D3928" s="6" t="s">
        <v>18</v>
      </c>
      <c r="E3928" s="6" t="s">
        <v>13</v>
      </c>
      <c r="F3928" s="6" t="s">
        <v>5891</v>
      </c>
      <c r="G3928" s="6"/>
      <c r="H3928" s="1"/>
      <c r="I3928" s="5"/>
      <c r="J3928" s="5"/>
      <c r="K3928" s="1"/>
      <c r="L3928" s="5"/>
      <c r="M3928" s="5"/>
      <c r="N3928" s="26"/>
      <c r="O3928" s="1"/>
      <c r="P3928" s="1"/>
      <c r="Q3928" s="1"/>
      <c r="R3928" s="1"/>
      <c r="S3928" s="1"/>
      <c r="T3928" s="1"/>
      <c r="U3928" s="1"/>
      <c r="V3928" s="5"/>
      <c r="W3928" s="5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37" t="e">
        <f>BQ3928+BP3928+BO3928+BN3928+BM3928+#REF!+#REF!+BG3928+BF3928+#REF!+BC3928+#REF!+#REF!+AY3928+#REF!+#REF!+#REF!+#REF!+AS3928+#REF!+#REF!+#REF!+#REF!+AM3928+AK3928+#REF!+#REF!+#REF!+AF3928+AD3928+AC3928+AB3928+BL3928+AA3928+Z3928+Y3928+X3928+U3928+T3928+S3928+R3928+Q3928+P3928+O3928+N3928+M3928+L3928+K3928+J3928+I3928+H3928</f>
        <v>#REF!</v>
      </c>
    </row>
    <row r="3929" spans="1:70" hidden="1">
      <c r="A3929" s="6" t="s">
        <v>6112</v>
      </c>
      <c r="B3929" s="6" t="s">
        <v>6113</v>
      </c>
      <c r="C3929" s="6" t="s">
        <v>7</v>
      </c>
      <c r="D3929" s="6" t="s">
        <v>18</v>
      </c>
      <c r="E3929" s="6" t="s">
        <v>13</v>
      </c>
      <c r="F3929" s="6" t="s">
        <v>5891</v>
      </c>
      <c r="G3929" s="6"/>
      <c r="H3929" s="1"/>
      <c r="I3929" s="5"/>
      <c r="J3929" s="5"/>
      <c r="K3929" s="1"/>
      <c r="L3929" s="5"/>
      <c r="M3929" s="5"/>
      <c r="N3929" s="26"/>
      <c r="O3929" s="1"/>
      <c r="P3929" s="1"/>
      <c r="Q3929" s="1"/>
      <c r="R3929" s="1"/>
      <c r="S3929" s="1"/>
      <c r="T3929" s="1"/>
      <c r="U3929" s="1"/>
      <c r="V3929" s="5"/>
      <c r="W3929" s="5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37" t="e">
        <f>BQ3929+BP3929+BO3929+BN3929+BM3929+#REF!+#REF!+BG3929+BF3929+#REF!+BC3929+#REF!+#REF!+AY3929+#REF!+#REF!+#REF!+#REF!+AS3929+#REF!+#REF!+#REF!+#REF!+AM3929+AK3929+#REF!+#REF!+#REF!+AF3929+AD3929+AC3929+AB3929+BL3929+AA3929+Z3929+Y3929+X3929+U3929+T3929+S3929+R3929+Q3929+P3929+O3929+N3929+M3929+L3929+K3929+J3929+I3929+H3929</f>
        <v>#REF!</v>
      </c>
    </row>
    <row r="3930" spans="1:70" hidden="1">
      <c r="A3930" s="6" t="s">
        <v>6358</v>
      </c>
      <c r="B3930" s="6" t="s">
        <v>8138</v>
      </c>
      <c r="C3930" s="6" t="s">
        <v>151</v>
      </c>
      <c r="D3930" s="6"/>
      <c r="E3930" s="6" t="s">
        <v>152</v>
      </c>
      <c r="F3930" s="6" t="s">
        <v>5891</v>
      </c>
      <c r="G3930" s="6"/>
      <c r="H3930" s="10"/>
      <c r="I3930" s="10"/>
      <c r="J3930" s="10"/>
      <c r="K3930" s="10"/>
      <c r="L3930" s="10"/>
      <c r="M3930" s="10"/>
      <c r="N3930" s="29"/>
      <c r="O3930" s="12"/>
      <c r="P3930" s="12"/>
      <c r="Q3930" s="10"/>
      <c r="R3930" s="10"/>
      <c r="S3930" s="10"/>
      <c r="T3930" s="10"/>
      <c r="U3930" s="16"/>
      <c r="V3930" s="22"/>
      <c r="W3930" s="22"/>
      <c r="X3930" s="16"/>
      <c r="Y3930" s="16"/>
      <c r="Z3930" s="16"/>
      <c r="AA3930" s="16"/>
      <c r="AB3930" s="16"/>
      <c r="AC3930" s="16"/>
      <c r="AD3930" s="16"/>
      <c r="AE3930" s="16"/>
      <c r="AF3930" s="16"/>
      <c r="AG3930" s="16"/>
      <c r="AH3930" s="16"/>
      <c r="AI3930" s="16"/>
      <c r="AJ3930" s="16"/>
      <c r="AK3930" s="16"/>
      <c r="AL3930" s="16"/>
      <c r="AM3930" s="16"/>
      <c r="AN3930" s="16"/>
      <c r="AO3930" s="16"/>
      <c r="AP3930" s="16"/>
      <c r="AQ3930" s="16"/>
      <c r="AR3930" s="16"/>
      <c r="AS3930" s="16"/>
      <c r="AT3930" s="16"/>
      <c r="AU3930" s="16"/>
      <c r="AV3930" s="16"/>
      <c r="AW3930" s="16"/>
      <c r="AX3930" s="16"/>
      <c r="AY3930" s="16"/>
      <c r="AZ3930" s="16"/>
      <c r="BA3930" s="16"/>
      <c r="BB3930" s="16"/>
      <c r="BC3930" s="16"/>
      <c r="BD3930" s="16"/>
      <c r="BE3930" s="16"/>
      <c r="BF3930" s="16"/>
      <c r="BG3930" s="16"/>
      <c r="BH3930" s="16"/>
      <c r="BI3930" s="16"/>
      <c r="BJ3930" s="16"/>
      <c r="BK3930" s="16"/>
      <c r="BL3930" s="10"/>
      <c r="BM3930" s="10"/>
      <c r="BN3930" s="10"/>
      <c r="BO3930" s="10"/>
      <c r="BP3930" s="10"/>
      <c r="BQ3930" s="10"/>
      <c r="BR3930" s="37" t="e">
        <f>BQ3930+BP3930+BO3930+BN3930+BM3930+#REF!+#REF!+BG3930+BF3930+#REF!+BC3930+#REF!+#REF!+AY3930+#REF!+#REF!+#REF!+#REF!+AS3930+#REF!+#REF!+#REF!+#REF!+AM3930+AK3930+#REF!+#REF!+#REF!+AF3930+AD3930+AC3930+AB3930+BL3930+AA3930+Z3930+Y3930+X3930+U3930+T3930+S3930+R3930+Q3930+P3930+O3930+N3930+M3930+L3930+K3930+J3930+I3930+H3930</f>
        <v>#REF!</v>
      </c>
    </row>
    <row r="3931" spans="1:70" hidden="1">
      <c r="A3931" s="6" t="s">
        <v>6114</v>
      </c>
      <c r="B3931" s="6" t="s">
        <v>6115</v>
      </c>
      <c r="C3931" s="6" t="s">
        <v>7</v>
      </c>
      <c r="D3931" s="6" t="s">
        <v>18</v>
      </c>
      <c r="E3931" s="6" t="s">
        <v>13</v>
      </c>
      <c r="F3931" s="6" t="s">
        <v>5891</v>
      </c>
      <c r="G3931" s="6"/>
      <c r="H3931" s="1"/>
      <c r="I3931" s="5"/>
      <c r="J3931" s="5"/>
      <c r="K3931" s="1"/>
      <c r="L3931" s="5"/>
      <c r="M3931" s="5"/>
      <c r="N3931" s="26"/>
      <c r="O3931" s="1"/>
      <c r="P3931" s="1"/>
      <c r="Q3931" s="1"/>
      <c r="R3931" s="1"/>
      <c r="S3931" s="1"/>
      <c r="T3931" s="1"/>
      <c r="U3931" s="1"/>
      <c r="V3931" s="5"/>
      <c r="W3931" s="5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37" t="e">
        <f>BQ3931+BP3931+BO3931+BN3931+BM3931+#REF!+#REF!+BG3931+BF3931+#REF!+BC3931+#REF!+#REF!+AY3931+#REF!+#REF!+#REF!+#REF!+AS3931+#REF!+#REF!+#REF!+#REF!+AM3931+AK3931+#REF!+#REF!+#REF!+AF3931+AD3931+AC3931+AB3931+BL3931+AA3931+Z3931+Y3931+X3931+U3931+T3931+S3931+R3931+Q3931+P3931+O3931+N3931+M3931+L3931+K3931+J3931+I3931+H3931</f>
        <v>#REF!</v>
      </c>
    </row>
    <row r="3932" spans="1:70" hidden="1">
      <c r="A3932" s="6" t="s">
        <v>6116</v>
      </c>
      <c r="B3932" s="6" t="s">
        <v>6117</v>
      </c>
      <c r="C3932" s="6" t="s">
        <v>7</v>
      </c>
      <c r="D3932" s="6" t="s">
        <v>67</v>
      </c>
      <c r="E3932" s="6" t="s">
        <v>67</v>
      </c>
      <c r="F3932" s="6" t="s">
        <v>5891</v>
      </c>
      <c r="G3932" s="6"/>
      <c r="H3932" s="1"/>
      <c r="I3932" s="5"/>
      <c r="J3932" s="5"/>
      <c r="K3932" s="1"/>
      <c r="L3932" s="5"/>
      <c r="M3932" s="5"/>
      <c r="N3932" s="26"/>
      <c r="O3932" s="1"/>
      <c r="P3932" s="1"/>
      <c r="Q3932" s="1"/>
      <c r="R3932" s="1"/>
      <c r="S3932" s="1"/>
      <c r="T3932" s="1"/>
      <c r="U3932" s="1"/>
      <c r="V3932" s="5"/>
      <c r="W3932" s="5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37" t="e">
        <f>BQ3932+BP3932+BO3932+BN3932+BM3932+#REF!+#REF!+BG3932+BF3932+#REF!+BC3932+#REF!+#REF!+AY3932+#REF!+#REF!+#REF!+#REF!+AS3932+#REF!+#REF!+#REF!+#REF!+AM3932+AK3932+#REF!+#REF!+#REF!+AF3932+AD3932+AC3932+AB3932+BL3932+AA3932+Z3932+Y3932+X3932+U3932+T3932+S3932+R3932+Q3932+P3932+O3932+N3932+M3932+L3932+K3932+J3932+I3932+H3932</f>
        <v>#REF!</v>
      </c>
    </row>
    <row r="3933" spans="1:70" hidden="1">
      <c r="A3933" s="6" t="s">
        <v>6359</v>
      </c>
      <c r="B3933" s="6" t="s">
        <v>6360</v>
      </c>
      <c r="C3933" s="6" t="s">
        <v>151</v>
      </c>
      <c r="D3933" s="6"/>
      <c r="E3933" s="6" t="s">
        <v>152</v>
      </c>
      <c r="F3933" s="6" t="s">
        <v>5891</v>
      </c>
      <c r="G3933" s="6"/>
      <c r="H3933" s="10"/>
      <c r="I3933" s="10"/>
      <c r="J3933" s="10"/>
      <c r="K3933" s="10"/>
      <c r="L3933" s="10"/>
      <c r="M3933" s="10"/>
      <c r="N3933" s="29"/>
      <c r="O3933" s="12"/>
      <c r="P3933" s="12"/>
      <c r="Q3933" s="10"/>
      <c r="R3933" s="10"/>
      <c r="S3933" s="10"/>
      <c r="T3933" s="10"/>
      <c r="U3933" s="16"/>
      <c r="V3933" s="22"/>
      <c r="W3933" s="22"/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  <c r="AO3933" s="16"/>
      <c r="AP3933" s="16"/>
      <c r="AQ3933" s="16"/>
      <c r="AR3933" s="16"/>
      <c r="AS3933" s="16"/>
      <c r="AT3933" s="16"/>
      <c r="AU3933" s="16"/>
      <c r="AV3933" s="16"/>
      <c r="AW3933" s="16"/>
      <c r="AX3933" s="16"/>
      <c r="AY3933" s="16"/>
      <c r="AZ3933" s="16"/>
      <c r="BA3933" s="16"/>
      <c r="BB3933" s="16"/>
      <c r="BC3933" s="16"/>
      <c r="BD3933" s="16"/>
      <c r="BE3933" s="16"/>
      <c r="BF3933" s="16"/>
      <c r="BG3933" s="16"/>
      <c r="BH3933" s="16"/>
      <c r="BI3933" s="16"/>
      <c r="BJ3933" s="16"/>
      <c r="BK3933" s="16"/>
      <c r="BL3933" s="10"/>
      <c r="BM3933" s="10"/>
      <c r="BN3933" s="10"/>
      <c r="BO3933" s="10"/>
      <c r="BP3933" s="10"/>
      <c r="BQ3933" s="10"/>
      <c r="BR3933" s="37" t="e">
        <f>BQ3933+BP3933+BO3933+BN3933+BM3933+#REF!+#REF!+BG3933+BF3933+#REF!+BC3933+#REF!+#REF!+AY3933+#REF!+#REF!+#REF!+#REF!+AS3933+#REF!+#REF!+#REF!+#REF!+AM3933+AK3933+#REF!+#REF!+#REF!+AF3933+AD3933+AC3933+AB3933+BL3933+AA3933+Z3933+Y3933+X3933+U3933+T3933+S3933+R3933+Q3933+P3933+O3933+N3933+M3933+L3933+K3933+J3933+I3933+H3933</f>
        <v>#REF!</v>
      </c>
    </row>
    <row r="3934" spans="1:70" hidden="1">
      <c r="A3934" s="6" t="s">
        <v>7371</v>
      </c>
      <c r="B3934" s="6" t="s">
        <v>8139</v>
      </c>
      <c r="C3934" s="6" t="s">
        <v>151</v>
      </c>
      <c r="D3934" s="6"/>
      <c r="E3934" s="6" t="s">
        <v>8211</v>
      </c>
      <c r="F3934" s="6" t="s">
        <v>5891</v>
      </c>
      <c r="G3934" s="6"/>
      <c r="H3934" s="10"/>
      <c r="I3934" s="10"/>
      <c r="J3934" s="10"/>
      <c r="K3934" s="10"/>
      <c r="L3934" s="10"/>
      <c r="M3934" s="10"/>
      <c r="N3934" s="29"/>
      <c r="O3934" s="12"/>
      <c r="P3934" s="12"/>
      <c r="Q3934" s="10"/>
      <c r="R3934" s="10"/>
      <c r="S3934" s="10"/>
      <c r="T3934" s="10"/>
      <c r="U3934" s="16"/>
      <c r="V3934" s="22"/>
      <c r="W3934" s="22"/>
      <c r="X3934" s="16"/>
      <c r="Y3934" s="16"/>
      <c r="Z3934" s="16"/>
      <c r="AA3934" s="16"/>
      <c r="AB3934" s="16"/>
      <c r="AC3934" s="16"/>
      <c r="AD3934" s="16"/>
      <c r="AE3934" s="16"/>
      <c r="AF3934" s="16"/>
      <c r="AG3934" s="16"/>
      <c r="AH3934" s="16"/>
      <c r="AI3934" s="16"/>
      <c r="AJ3934" s="16"/>
      <c r="AK3934" s="16"/>
      <c r="AL3934" s="16"/>
      <c r="AM3934" s="16"/>
      <c r="AN3934" s="16"/>
      <c r="AO3934" s="16"/>
      <c r="AP3934" s="16"/>
      <c r="AQ3934" s="16"/>
      <c r="AR3934" s="16"/>
      <c r="AS3934" s="16"/>
      <c r="AT3934" s="16"/>
      <c r="AU3934" s="16"/>
      <c r="AV3934" s="16"/>
      <c r="AW3934" s="16"/>
      <c r="AX3934" s="16"/>
      <c r="AY3934" s="16"/>
      <c r="AZ3934" s="16"/>
      <c r="BA3934" s="16"/>
      <c r="BB3934" s="16"/>
      <c r="BC3934" s="16"/>
      <c r="BD3934" s="16"/>
      <c r="BE3934" s="16"/>
      <c r="BF3934" s="16"/>
      <c r="BG3934" s="16"/>
      <c r="BH3934" s="16"/>
      <c r="BI3934" s="16"/>
      <c r="BJ3934" s="16"/>
      <c r="BK3934" s="16"/>
      <c r="BL3934" s="10"/>
      <c r="BM3934" s="10"/>
      <c r="BN3934" s="10"/>
      <c r="BO3934" s="10"/>
      <c r="BP3934" s="10"/>
      <c r="BQ3934" s="10"/>
      <c r="BR3934" s="37" t="e">
        <f>BQ3934+BP3934+BO3934+BN3934+BM3934+#REF!+#REF!+BG3934+BF3934+#REF!+BC3934+#REF!+#REF!+AY3934+#REF!+#REF!+#REF!+#REF!+AS3934+#REF!+#REF!+#REF!+#REF!+AM3934+AK3934+#REF!+#REF!+#REF!+AF3934+AD3934+AC3934+AB3934+BL3934+AA3934+Z3934+Y3934+X3934+U3934+T3934+S3934+R3934+Q3934+P3934+O3934+N3934+M3934+L3934+K3934+J3934+I3934+H3934</f>
        <v>#REF!</v>
      </c>
    </row>
    <row r="3935" spans="1:70" hidden="1">
      <c r="A3935" s="6" t="s">
        <v>6118</v>
      </c>
      <c r="B3935" s="6" t="s">
        <v>6119</v>
      </c>
      <c r="C3935" s="6" t="s">
        <v>7</v>
      </c>
      <c r="D3935" s="6" t="s">
        <v>67</v>
      </c>
      <c r="E3935" s="6" t="s">
        <v>67</v>
      </c>
      <c r="F3935" s="6" t="s">
        <v>5891</v>
      </c>
      <c r="G3935" s="6"/>
      <c r="H3935" s="1"/>
      <c r="I3935" s="5"/>
      <c r="J3935" s="5"/>
      <c r="K3935" s="1"/>
      <c r="L3935" s="5"/>
      <c r="M3935" s="5"/>
      <c r="N3935" s="26"/>
      <c r="O3935" s="1"/>
      <c r="P3935" s="1"/>
      <c r="Q3935" s="1"/>
      <c r="R3935" s="1"/>
      <c r="S3935" s="1"/>
      <c r="T3935" s="1"/>
      <c r="U3935" s="1"/>
      <c r="V3935" s="5"/>
      <c r="W3935" s="5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37" t="e">
        <f>BQ3935+BP3935+BO3935+BN3935+BM3935+#REF!+#REF!+BG3935+BF3935+#REF!+BC3935+#REF!+#REF!+AY3935+#REF!+#REF!+#REF!+#REF!+AS3935+#REF!+#REF!+#REF!+#REF!+AM3935+AK3935+#REF!+#REF!+#REF!+AF3935+AD3935+AC3935+AB3935+BL3935+AA3935+Z3935+Y3935+X3935+U3935+T3935+S3935+R3935+Q3935+P3935+O3935+N3935+M3935+L3935+K3935+J3935+I3935+H3935</f>
        <v>#REF!</v>
      </c>
    </row>
    <row r="3936" spans="1:70" hidden="1">
      <c r="A3936" s="6" t="s">
        <v>6361</v>
      </c>
      <c r="B3936" s="6" t="s">
        <v>8140</v>
      </c>
      <c r="C3936" s="6" t="s">
        <v>151</v>
      </c>
      <c r="D3936" s="6"/>
      <c r="E3936" s="6" t="s">
        <v>8202</v>
      </c>
      <c r="F3936" s="6" t="s">
        <v>5891</v>
      </c>
      <c r="G3936" s="6"/>
      <c r="H3936" s="10"/>
      <c r="I3936" s="10"/>
      <c r="J3936" s="10"/>
      <c r="K3936" s="10"/>
      <c r="L3936" s="10"/>
      <c r="M3936" s="10"/>
      <c r="N3936" s="29"/>
      <c r="O3936" s="12"/>
      <c r="P3936" s="12"/>
      <c r="Q3936" s="10"/>
      <c r="R3936" s="10"/>
      <c r="S3936" s="10"/>
      <c r="T3936" s="10"/>
      <c r="U3936" s="16"/>
      <c r="V3936" s="22"/>
      <c r="W3936" s="22"/>
      <c r="X3936" s="16"/>
      <c r="Y3936" s="16"/>
      <c r="Z3936" s="16"/>
      <c r="AA3936" s="16"/>
      <c r="AB3936" s="16"/>
      <c r="AC3936" s="16"/>
      <c r="AD3936" s="16"/>
      <c r="AE3936" s="16"/>
      <c r="AF3936" s="16"/>
      <c r="AG3936" s="16"/>
      <c r="AH3936" s="16"/>
      <c r="AI3936" s="16"/>
      <c r="AJ3936" s="16"/>
      <c r="AK3936" s="16"/>
      <c r="AL3936" s="16"/>
      <c r="AM3936" s="16"/>
      <c r="AN3936" s="16"/>
      <c r="AO3936" s="16"/>
      <c r="AP3936" s="16"/>
      <c r="AQ3936" s="16"/>
      <c r="AR3936" s="16"/>
      <c r="AS3936" s="16"/>
      <c r="AT3936" s="16"/>
      <c r="AU3936" s="16"/>
      <c r="AV3936" s="16"/>
      <c r="AW3936" s="16"/>
      <c r="AX3936" s="16"/>
      <c r="AY3936" s="16"/>
      <c r="AZ3936" s="16"/>
      <c r="BA3936" s="16"/>
      <c r="BB3936" s="16"/>
      <c r="BC3936" s="16"/>
      <c r="BD3936" s="16"/>
      <c r="BE3936" s="16"/>
      <c r="BF3936" s="16"/>
      <c r="BG3936" s="16"/>
      <c r="BH3936" s="16"/>
      <c r="BI3936" s="16"/>
      <c r="BJ3936" s="16"/>
      <c r="BK3936" s="16"/>
      <c r="BL3936" s="10"/>
      <c r="BM3936" s="10"/>
      <c r="BN3936" s="10"/>
      <c r="BO3936" s="10"/>
      <c r="BP3936" s="10"/>
      <c r="BQ3936" s="10"/>
      <c r="BR3936" s="37" t="e">
        <f>BQ3936+BP3936+BO3936+BN3936+BM3936+#REF!+#REF!+BG3936+BF3936+#REF!+BC3936+#REF!+#REF!+AY3936+#REF!+#REF!+#REF!+#REF!+AS3936+#REF!+#REF!+#REF!+#REF!+AM3936+AK3936+#REF!+#REF!+#REF!+AF3936+AD3936+AC3936+AB3936+BL3936+AA3936+Z3936+Y3936+X3936+U3936+T3936+S3936+R3936+Q3936+P3936+O3936+N3936+M3936+L3936+K3936+J3936+I3936+H3936</f>
        <v>#REF!</v>
      </c>
    </row>
    <row r="3937" spans="1:70" hidden="1">
      <c r="A3937" s="6" t="s">
        <v>7248</v>
      </c>
      <c r="B3937" s="6" t="s">
        <v>7456</v>
      </c>
      <c r="C3937" s="6" t="s">
        <v>7</v>
      </c>
      <c r="D3937" s="6" t="s">
        <v>8180</v>
      </c>
      <c r="E3937" s="6" t="s">
        <v>8202</v>
      </c>
      <c r="F3937" s="6" t="s">
        <v>5891</v>
      </c>
      <c r="G3937" s="6"/>
      <c r="H3937" s="1"/>
      <c r="I3937" s="5"/>
      <c r="J3937" s="5"/>
      <c r="K3937" s="1"/>
      <c r="L3937" s="5"/>
      <c r="M3937" s="5"/>
      <c r="N3937" s="26"/>
      <c r="O3937" s="1"/>
      <c r="P3937" s="1"/>
      <c r="Q3937" s="1"/>
      <c r="R3937" s="1"/>
      <c r="S3937" s="1"/>
      <c r="T3937" s="1"/>
      <c r="U3937" s="1"/>
      <c r="V3937" s="5"/>
      <c r="W3937" s="5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37" t="e">
        <f>BQ3937+BP3937+BO3937+BN3937+BM3937+#REF!+#REF!+BG3937+BF3937+#REF!+BC3937+#REF!+#REF!+AY3937+#REF!+#REF!+#REF!+#REF!+AS3937+#REF!+#REF!+#REF!+#REF!+AM3937+AK3937+#REF!+#REF!+#REF!+AF3937+AD3937+AC3937+AB3937+BL3937+AA3937+Z3937+Y3937+X3937+U3937+T3937+S3937+R3937+Q3937+P3937+O3937+N3937+M3937+L3937+K3937+J3937+I3937+H3937</f>
        <v>#REF!</v>
      </c>
    </row>
    <row r="3938" spans="1:70" hidden="1">
      <c r="A3938" s="6" t="s">
        <v>6120</v>
      </c>
      <c r="B3938" s="6" t="s">
        <v>6121</v>
      </c>
      <c r="C3938" s="6" t="s">
        <v>7</v>
      </c>
      <c r="D3938" s="6" t="s">
        <v>18</v>
      </c>
      <c r="E3938" s="6" t="s">
        <v>31</v>
      </c>
      <c r="F3938" s="6" t="s">
        <v>5891</v>
      </c>
      <c r="G3938" s="6"/>
      <c r="H3938" s="1"/>
      <c r="I3938" s="5"/>
      <c r="J3938" s="5"/>
      <c r="K3938" s="1"/>
      <c r="L3938" s="5"/>
      <c r="M3938" s="5"/>
      <c r="N3938" s="26"/>
      <c r="O3938" s="1"/>
      <c r="P3938" s="1"/>
      <c r="Q3938" s="1"/>
      <c r="R3938" s="1"/>
      <c r="S3938" s="1"/>
      <c r="T3938" s="1"/>
      <c r="U3938" s="1"/>
      <c r="V3938" s="5"/>
      <c r="W3938" s="5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37" t="e">
        <f>BQ3938+BP3938+BO3938+BN3938+BM3938+#REF!+#REF!+BG3938+BF3938+#REF!+BC3938+#REF!+#REF!+AY3938+#REF!+#REF!+#REF!+#REF!+AS3938+#REF!+#REF!+#REF!+#REF!+AM3938+AK3938+#REF!+#REF!+#REF!+AF3938+AD3938+AC3938+AB3938+BL3938+AA3938+Z3938+Y3938+X3938+U3938+T3938+S3938+R3938+Q3938+P3938+O3938+N3938+M3938+L3938+K3938+J3938+I3938+H3938</f>
        <v>#REF!</v>
      </c>
    </row>
    <row r="3939" spans="1:70" hidden="1">
      <c r="A3939" s="6" t="s">
        <v>7146</v>
      </c>
      <c r="B3939" s="6" t="s">
        <v>8141</v>
      </c>
      <c r="C3939" s="6" t="s">
        <v>151</v>
      </c>
      <c r="D3939" s="6"/>
      <c r="E3939" s="6" t="s">
        <v>8186</v>
      </c>
      <c r="F3939" s="6" t="s">
        <v>5891</v>
      </c>
      <c r="G3939" s="6"/>
      <c r="H3939" s="10"/>
      <c r="I3939" s="10"/>
      <c r="J3939" s="10"/>
      <c r="K3939" s="10"/>
      <c r="L3939" s="10"/>
      <c r="M3939" s="10"/>
      <c r="N3939" s="29"/>
      <c r="O3939" s="12"/>
      <c r="P3939" s="12"/>
      <c r="Q3939" s="10"/>
      <c r="R3939" s="10"/>
      <c r="S3939" s="10"/>
      <c r="T3939" s="10"/>
      <c r="U3939" s="16"/>
      <c r="V3939" s="22"/>
      <c r="W3939" s="22"/>
      <c r="X3939" s="16"/>
      <c r="Y3939" s="16"/>
      <c r="Z3939" s="16"/>
      <c r="AA3939" s="16"/>
      <c r="AB3939" s="16"/>
      <c r="AC3939" s="16"/>
      <c r="AD3939" s="16"/>
      <c r="AE3939" s="16"/>
      <c r="AF3939" s="16"/>
      <c r="AG3939" s="16"/>
      <c r="AH3939" s="16"/>
      <c r="AI3939" s="16"/>
      <c r="AJ3939" s="16"/>
      <c r="AK3939" s="16"/>
      <c r="AL3939" s="16"/>
      <c r="AM3939" s="16"/>
      <c r="AN3939" s="16"/>
      <c r="AO3939" s="16"/>
      <c r="AP3939" s="16"/>
      <c r="AQ3939" s="16"/>
      <c r="AR3939" s="16"/>
      <c r="AS3939" s="16"/>
      <c r="AT3939" s="16"/>
      <c r="AU3939" s="16"/>
      <c r="AV3939" s="16"/>
      <c r="AW3939" s="16"/>
      <c r="AX3939" s="16"/>
      <c r="AY3939" s="16"/>
      <c r="AZ3939" s="16"/>
      <c r="BA3939" s="16"/>
      <c r="BB3939" s="16"/>
      <c r="BC3939" s="16"/>
      <c r="BD3939" s="16"/>
      <c r="BE3939" s="16"/>
      <c r="BF3939" s="16"/>
      <c r="BG3939" s="16"/>
      <c r="BH3939" s="16"/>
      <c r="BI3939" s="16"/>
      <c r="BJ3939" s="16"/>
      <c r="BK3939" s="16"/>
      <c r="BL3939" s="10"/>
      <c r="BM3939" s="10"/>
      <c r="BN3939" s="10"/>
      <c r="BO3939" s="10"/>
      <c r="BP3939" s="10"/>
      <c r="BQ3939" s="10"/>
      <c r="BR3939" s="37" t="e">
        <f>BQ3939+BP3939+BO3939+BN3939+BM3939+#REF!+#REF!+BG3939+BF3939+#REF!+BC3939+#REF!+#REF!+AY3939+#REF!+#REF!+#REF!+#REF!+AS3939+#REF!+#REF!+#REF!+#REF!+AM3939+AK3939+#REF!+#REF!+#REF!+AF3939+AD3939+AC3939+AB3939+BL3939+AA3939+Z3939+Y3939+X3939+U3939+T3939+S3939+R3939+Q3939+P3939+O3939+N3939+M3939+L3939+K3939+J3939+I3939+H3939</f>
        <v>#REF!</v>
      </c>
    </row>
    <row r="3940" spans="1:70" hidden="1">
      <c r="A3940" s="6" t="s">
        <v>6362</v>
      </c>
      <c r="B3940" s="6" t="s">
        <v>8142</v>
      </c>
      <c r="C3940" s="6" t="s">
        <v>151</v>
      </c>
      <c r="D3940" s="6"/>
      <c r="E3940" s="6" t="s">
        <v>152</v>
      </c>
      <c r="F3940" s="6" t="s">
        <v>5891</v>
      </c>
      <c r="G3940" s="6"/>
      <c r="H3940" s="10"/>
      <c r="I3940" s="10"/>
      <c r="J3940" s="10"/>
      <c r="K3940" s="10"/>
      <c r="L3940" s="10"/>
      <c r="M3940" s="10"/>
      <c r="N3940" s="29"/>
      <c r="O3940" s="12"/>
      <c r="P3940" s="12"/>
      <c r="Q3940" s="10"/>
      <c r="R3940" s="10"/>
      <c r="S3940" s="10"/>
      <c r="T3940" s="10"/>
      <c r="U3940" s="16"/>
      <c r="V3940" s="22"/>
      <c r="W3940" s="22"/>
      <c r="X3940" s="16"/>
      <c r="Y3940" s="16"/>
      <c r="Z3940" s="16"/>
      <c r="AA3940" s="16"/>
      <c r="AB3940" s="16"/>
      <c r="AC3940" s="16"/>
      <c r="AD3940" s="16"/>
      <c r="AE3940" s="16"/>
      <c r="AF3940" s="16"/>
      <c r="AG3940" s="16"/>
      <c r="AH3940" s="16"/>
      <c r="AI3940" s="16"/>
      <c r="AJ3940" s="16"/>
      <c r="AK3940" s="16"/>
      <c r="AL3940" s="16"/>
      <c r="AM3940" s="16"/>
      <c r="AN3940" s="16"/>
      <c r="AO3940" s="16"/>
      <c r="AP3940" s="16"/>
      <c r="AQ3940" s="16"/>
      <c r="AR3940" s="16"/>
      <c r="AS3940" s="16"/>
      <c r="AT3940" s="16"/>
      <c r="AU3940" s="16"/>
      <c r="AV3940" s="16"/>
      <c r="AW3940" s="16"/>
      <c r="AX3940" s="16"/>
      <c r="AY3940" s="16"/>
      <c r="AZ3940" s="16"/>
      <c r="BA3940" s="16"/>
      <c r="BB3940" s="16"/>
      <c r="BC3940" s="16"/>
      <c r="BD3940" s="16"/>
      <c r="BE3940" s="16"/>
      <c r="BF3940" s="16"/>
      <c r="BG3940" s="16"/>
      <c r="BH3940" s="16"/>
      <c r="BI3940" s="16"/>
      <c r="BJ3940" s="16"/>
      <c r="BK3940" s="16"/>
      <c r="BL3940" s="10"/>
      <c r="BM3940" s="10"/>
      <c r="BN3940" s="10"/>
      <c r="BO3940" s="10"/>
      <c r="BP3940" s="10"/>
      <c r="BQ3940" s="10"/>
      <c r="BR3940" s="37" t="e">
        <f>BQ3940+BP3940+BO3940+BN3940+BM3940+#REF!+#REF!+BG3940+BF3940+#REF!+BC3940+#REF!+#REF!+AY3940+#REF!+#REF!+#REF!+#REF!+AS3940+#REF!+#REF!+#REF!+#REF!+AM3940+AK3940+#REF!+#REF!+#REF!+AF3940+AD3940+AC3940+AB3940+BL3940+AA3940+Z3940+Y3940+X3940+U3940+T3940+S3940+R3940+Q3940+P3940+O3940+N3940+M3940+L3940+K3940+J3940+I3940+H3940</f>
        <v>#REF!</v>
      </c>
    </row>
    <row r="3941" spans="1:70" hidden="1">
      <c r="A3941" s="6" t="s">
        <v>7147</v>
      </c>
      <c r="B3941" s="6" t="s">
        <v>7148</v>
      </c>
      <c r="C3941" s="6" t="s">
        <v>151</v>
      </c>
      <c r="D3941" s="6"/>
      <c r="E3941" s="6" t="s">
        <v>8186</v>
      </c>
      <c r="F3941" s="6" t="s">
        <v>5891</v>
      </c>
      <c r="G3941" s="6"/>
      <c r="H3941" s="10"/>
      <c r="I3941" s="10"/>
      <c r="J3941" s="10"/>
      <c r="K3941" s="10"/>
      <c r="L3941" s="10"/>
      <c r="M3941" s="10"/>
      <c r="N3941" s="29"/>
      <c r="O3941" s="12"/>
      <c r="P3941" s="12"/>
      <c r="Q3941" s="10"/>
      <c r="R3941" s="10"/>
      <c r="S3941" s="10"/>
      <c r="T3941" s="10"/>
      <c r="U3941" s="16"/>
      <c r="V3941" s="22"/>
      <c r="W3941" s="22"/>
      <c r="X3941" s="16"/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16"/>
      <c r="AI3941" s="16"/>
      <c r="AJ3941" s="16"/>
      <c r="AK3941" s="16"/>
      <c r="AL3941" s="16"/>
      <c r="AM3941" s="16"/>
      <c r="AN3941" s="16"/>
      <c r="AO3941" s="16"/>
      <c r="AP3941" s="16"/>
      <c r="AQ3941" s="16"/>
      <c r="AR3941" s="16"/>
      <c r="AS3941" s="16"/>
      <c r="AT3941" s="16"/>
      <c r="AU3941" s="16"/>
      <c r="AV3941" s="16"/>
      <c r="AW3941" s="16"/>
      <c r="AX3941" s="16"/>
      <c r="AY3941" s="16"/>
      <c r="AZ3941" s="16"/>
      <c r="BA3941" s="16"/>
      <c r="BB3941" s="16"/>
      <c r="BC3941" s="16"/>
      <c r="BD3941" s="16"/>
      <c r="BE3941" s="16"/>
      <c r="BF3941" s="16"/>
      <c r="BG3941" s="16"/>
      <c r="BH3941" s="16"/>
      <c r="BI3941" s="16"/>
      <c r="BJ3941" s="16"/>
      <c r="BK3941" s="16"/>
      <c r="BL3941" s="10"/>
      <c r="BM3941" s="10"/>
      <c r="BN3941" s="10"/>
      <c r="BO3941" s="10"/>
      <c r="BP3941" s="10"/>
      <c r="BQ3941" s="10"/>
      <c r="BR3941" s="37" t="e">
        <f>BQ3941+BP3941+BO3941+BN3941+BM3941+#REF!+#REF!+BG3941+BF3941+#REF!+BC3941+#REF!+#REF!+AY3941+#REF!+#REF!+#REF!+#REF!+AS3941+#REF!+#REF!+#REF!+#REF!+AM3941+AK3941+#REF!+#REF!+#REF!+AF3941+AD3941+AC3941+AB3941+BL3941+AA3941+Z3941+Y3941+X3941+U3941+T3941+S3941+R3941+Q3941+P3941+O3941+N3941+M3941+L3941+K3941+J3941+I3941+H3941</f>
        <v>#REF!</v>
      </c>
    </row>
    <row r="3942" spans="1:70">
      <c r="A3942" s="6" t="s">
        <v>6363</v>
      </c>
      <c r="B3942" s="6" t="s">
        <v>8143</v>
      </c>
      <c r="C3942" s="6" t="s">
        <v>151</v>
      </c>
      <c r="D3942" s="6"/>
      <c r="E3942" s="6" t="s">
        <v>152</v>
      </c>
      <c r="F3942" s="6" t="s">
        <v>5891</v>
      </c>
      <c r="G3942" s="6"/>
      <c r="H3942" s="10"/>
      <c r="I3942" s="10"/>
      <c r="J3942" s="10"/>
      <c r="K3942" s="10"/>
      <c r="L3942" s="10"/>
      <c r="M3942" s="10"/>
      <c r="N3942" s="29"/>
      <c r="O3942" s="12"/>
      <c r="P3942" s="65">
        <f>1000*0.10185</f>
        <v>101.85</v>
      </c>
      <c r="Q3942" s="10"/>
      <c r="R3942" s="10"/>
      <c r="S3942" s="10"/>
      <c r="T3942" s="10"/>
      <c r="U3942" s="16"/>
      <c r="V3942" s="22"/>
      <c r="W3942" s="22"/>
      <c r="X3942" s="16"/>
      <c r="Y3942" s="16"/>
      <c r="Z3942" s="16"/>
      <c r="AA3942" s="16"/>
      <c r="AB3942" s="16"/>
      <c r="AC3942" s="16"/>
      <c r="AD3942" s="16"/>
      <c r="AE3942" s="16"/>
      <c r="AF3942" s="16"/>
      <c r="AG3942" s="16"/>
      <c r="AH3942" s="16"/>
      <c r="AI3942" s="16"/>
      <c r="AJ3942" s="16"/>
      <c r="AK3942" s="16"/>
      <c r="AL3942" s="16"/>
      <c r="AM3942" s="16"/>
      <c r="AN3942" s="16"/>
      <c r="AO3942" s="16"/>
      <c r="AP3942" s="16"/>
      <c r="AQ3942" s="16"/>
      <c r="AR3942" s="16"/>
      <c r="AS3942" s="16"/>
      <c r="AT3942" s="16"/>
      <c r="AU3942" s="16"/>
      <c r="AV3942" s="16"/>
      <c r="AW3942" s="16"/>
      <c r="AX3942" s="16"/>
      <c r="AY3942" s="16"/>
      <c r="AZ3942" s="16"/>
      <c r="BA3942" s="16"/>
      <c r="BB3942" s="16"/>
      <c r="BC3942" s="16"/>
      <c r="BD3942" s="16"/>
      <c r="BE3942" s="16"/>
      <c r="BF3942" s="16"/>
      <c r="BG3942" s="16"/>
      <c r="BH3942" s="16"/>
      <c r="BI3942" s="16"/>
      <c r="BJ3942" s="16"/>
      <c r="BK3942" s="16"/>
      <c r="BL3942" s="10"/>
      <c r="BM3942" s="10"/>
      <c r="BN3942" s="10"/>
      <c r="BO3942" s="10"/>
      <c r="BP3942" s="10"/>
      <c r="BQ3942" s="10"/>
      <c r="BR3942" s="37">
        <f>BQ3942+BP3942+BO3942+BN3942+BM3942+BG3942+BF3942+BC3942+AY3942+AS3942+AM3942+AL3942+AK3942+AF3942+AE3942+AD3942+AC3942+AB3942+BK3942+BL3942+AA3942+Z3942+Y3942+X3942+V3942+U3942+T3942+S3942+R3942+Q3942+P3942+O3942+N3942+M3942+L3942+K3942+J3942+I3942+H3942+G3942+AX3942+W3942</f>
        <v>101.85</v>
      </c>
    </row>
    <row r="3943" spans="1:70" hidden="1">
      <c r="A3943" s="6" t="s">
        <v>6364</v>
      </c>
      <c r="B3943" s="6" t="s">
        <v>6365</v>
      </c>
      <c r="C3943" s="6" t="s">
        <v>151</v>
      </c>
      <c r="D3943" s="6"/>
      <c r="E3943" s="6" t="s">
        <v>152</v>
      </c>
      <c r="F3943" s="6" t="s">
        <v>5891</v>
      </c>
      <c r="G3943" s="6"/>
      <c r="H3943" s="10"/>
      <c r="I3943" s="10"/>
      <c r="J3943" s="10"/>
      <c r="K3943" s="10"/>
      <c r="L3943" s="10"/>
      <c r="M3943" s="10"/>
      <c r="N3943" s="29"/>
      <c r="O3943" s="12"/>
      <c r="P3943" s="12"/>
      <c r="Q3943" s="10"/>
      <c r="R3943" s="10"/>
      <c r="S3943" s="10"/>
      <c r="T3943" s="10"/>
      <c r="U3943" s="16"/>
      <c r="V3943" s="22"/>
      <c r="W3943" s="22"/>
      <c r="X3943" s="16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16"/>
      <c r="AI3943" s="16"/>
      <c r="AJ3943" s="16"/>
      <c r="AK3943" s="16"/>
      <c r="AL3943" s="16"/>
      <c r="AM3943" s="16"/>
      <c r="AN3943" s="16"/>
      <c r="AO3943" s="16"/>
      <c r="AP3943" s="16"/>
      <c r="AQ3943" s="16"/>
      <c r="AR3943" s="16"/>
      <c r="AS3943" s="16"/>
      <c r="AT3943" s="16"/>
      <c r="AU3943" s="16"/>
      <c r="AV3943" s="16"/>
      <c r="AW3943" s="16"/>
      <c r="AX3943" s="16"/>
      <c r="AY3943" s="16"/>
      <c r="AZ3943" s="16"/>
      <c r="BA3943" s="16"/>
      <c r="BB3943" s="16"/>
      <c r="BC3943" s="16"/>
      <c r="BD3943" s="16"/>
      <c r="BE3943" s="16"/>
      <c r="BF3943" s="16"/>
      <c r="BG3943" s="16"/>
      <c r="BH3943" s="16"/>
      <c r="BI3943" s="16"/>
      <c r="BJ3943" s="16"/>
      <c r="BK3943" s="16"/>
      <c r="BL3943" s="10"/>
      <c r="BM3943" s="10"/>
      <c r="BN3943" s="10"/>
      <c r="BO3943" s="10"/>
      <c r="BP3943" s="10"/>
      <c r="BQ3943" s="10"/>
      <c r="BR3943" s="37" t="e">
        <f>BQ3943+BP3943+BO3943+BN3943+BM3943+#REF!+#REF!+BG3943+BF3943+#REF!+BC3943+#REF!+#REF!+AY3943+#REF!+#REF!+#REF!+#REF!+AS3943+#REF!+#REF!+#REF!+#REF!+AM3943+AK3943+#REF!+#REF!+#REF!+AF3943+AD3943+AC3943+AB3943+BL3943+AA3943+Z3943+Y3943+X3943+U3943+T3943+S3943+R3943+Q3943+P3943+O3943+N3943+M3943+L3943+K3943+J3943+I3943+H3943</f>
        <v>#REF!</v>
      </c>
    </row>
    <row r="3944" spans="1:70" hidden="1">
      <c r="A3944" s="6" t="s">
        <v>6366</v>
      </c>
      <c r="B3944" s="6" t="s">
        <v>6367</v>
      </c>
      <c r="C3944" s="6" t="s">
        <v>151</v>
      </c>
      <c r="D3944" s="6"/>
      <c r="E3944" s="6" t="s">
        <v>152</v>
      </c>
      <c r="F3944" s="6" t="s">
        <v>5891</v>
      </c>
      <c r="G3944" s="6"/>
      <c r="H3944" s="10"/>
      <c r="I3944" s="10"/>
      <c r="J3944" s="10"/>
      <c r="K3944" s="10"/>
      <c r="L3944" s="10"/>
      <c r="M3944" s="10"/>
      <c r="N3944" s="29"/>
      <c r="O3944" s="12"/>
      <c r="P3944" s="12"/>
      <c r="Q3944" s="10"/>
      <c r="R3944" s="10"/>
      <c r="S3944" s="10"/>
      <c r="T3944" s="10"/>
      <c r="U3944" s="16"/>
      <c r="V3944" s="22"/>
      <c r="W3944" s="22"/>
      <c r="X3944" s="16"/>
      <c r="Y3944" s="16"/>
      <c r="Z3944" s="16"/>
      <c r="AA3944" s="16"/>
      <c r="AB3944" s="16"/>
      <c r="AC3944" s="16"/>
      <c r="AD3944" s="16"/>
      <c r="AE3944" s="16"/>
      <c r="AF3944" s="16"/>
      <c r="AG3944" s="16"/>
      <c r="AH3944" s="16"/>
      <c r="AI3944" s="16"/>
      <c r="AJ3944" s="16"/>
      <c r="AK3944" s="16"/>
      <c r="AL3944" s="16"/>
      <c r="AM3944" s="16"/>
      <c r="AN3944" s="16"/>
      <c r="AO3944" s="16"/>
      <c r="AP3944" s="16"/>
      <c r="AQ3944" s="16"/>
      <c r="AR3944" s="16"/>
      <c r="AS3944" s="16"/>
      <c r="AT3944" s="16"/>
      <c r="AU3944" s="16"/>
      <c r="AV3944" s="16"/>
      <c r="AW3944" s="16"/>
      <c r="AX3944" s="16"/>
      <c r="AY3944" s="16"/>
      <c r="AZ3944" s="16"/>
      <c r="BA3944" s="16"/>
      <c r="BB3944" s="16"/>
      <c r="BC3944" s="16"/>
      <c r="BD3944" s="16"/>
      <c r="BE3944" s="16"/>
      <c r="BF3944" s="16"/>
      <c r="BG3944" s="16"/>
      <c r="BH3944" s="16"/>
      <c r="BI3944" s="16"/>
      <c r="BJ3944" s="16"/>
      <c r="BK3944" s="16"/>
      <c r="BL3944" s="10"/>
      <c r="BM3944" s="10"/>
      <c r="BN3944" s="10"/>
      <c r="BO3944" s="10"/>
      <c r="BP3944" s="10"/>
      <c r="BQ3944" s="10"/>
      <c r="BR3944" s="37" t="e">
        <f>BQ3944+BP3944+BO3944+BN3944+BM3944+#REF!+#REF!+BG3944+BF3944+#REF!+BC3944+#REF!+#REF!+AY3944+#REF!+#REF!+#REF!+#REF!+AS3944+#REF!+#REF!+#REF!+#REF!+AM3944+AK3944+#REF!+#REF!+#REF!+AF3944+AD3944+AC3944+AB3944+BL3944+AA3944+Z3944+Y3944+X3944+U3944+T3944+S3944+R3944+Q3944+P3944+O3944+N3944+M3944+L3944+K3944+J3944+I3944+H3944</f>
        <v>#REF!</v>
      </c>
    </row>
    <row r="3945" spans="1:70" hidden="1">
      <c r="A3945" s="6" t="s">
        <v>6368</v>
      </c>
      <c r="B3945" s="6" t="s">
        <v>6369</v>
      </c>
      <c r="C3945" s="6" t="s">
        <v>151</v>
      </c>
      <c r="D3945" s="6"/>
      <c r="E3945" s="6" t="s">
        <v>152</v>
      </c>
      <c r="F3945" s="6" t="s">
        <v>5891</v>
      </c>
      <c r="G3945" s="6"/>
      <c r="H3945" s="10"/>
      <c r="I3945" s="10"/>
      <c r="J3945" s="10"/>
      <c r="K3945" s="10"/>
      <c r="L3945" s="10"/>
      <c r="M3945" s="10"/>
      <c r="N3945" s="29"/>
      <c r="O3945" s="12"/>
      <c r="P3945" s="12"/>
      <c r="Q3945" s="10"/>
      <c r="R3945" s="10"/>
      <c r="S3945" s="10"/>
      <c r="T3945" s="10"/>
      <c r="U3945" s="16"/>
      <c r="V3945" s="22"/>
      <c r="W3945" s="22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16"/>
      <c r="AI3945" s="16"/>
      <c r="AJ3945" s="16"/>
      <c r="AK3945" s="16"/>
      <c r="AL3945" s="16"/>
      <c r="AM3945" s="16"/>
      <c r="AN3945" s="16"/>
      <c r="AO3945" s="16"/>
      <c r="AP3945" s="16"/>
      <c r="AQ3945" s="16"/>
      <c r="AR3945" s="16"/>
      <c r="AS3945" s="16"/>
      <c r="AT3945" s="16"/>
      <c r="AU3945" s="16"/>
      <c r="AV3945" s="16"/>
      <c r="AW3945" s="16"/>
      <c r="AX3945" s="16"/>
      <c r="AY3945" s="16"/>
      <c r="AZ3945" s="16"/>
      <c r="BA3945" s="16"/>
      <c r="BB3945" s="16"/>
      <c r="BC3945" s="16"/>
      <c r="BD3945" s="16"/>
      <c r="BE3945" s="16"/>
      <c r="BF3945" s="16"/>
      <c r="BG3945" s="16"/>
      <c r="BH3945" s="16"/>
      <c r="BI3945" s="16"/>
      <c r="BJ3945" s="16"/>
      <c r="BK3945" s="16"/>
      <c r="BL3945" s="10"/>
      <c r="BM3945" s="10"/>
      <c r="BN3945" s="10"/>
      <c r="BO3945" s="10"/>
      <c r="BP3945" s="10"/>
      <c r="BQ3945" s="10"/>
      <c r="BR3945" s="37" t="e">
        <f>BQ3945+BP3945+BO3945+BN3945+BM3945+#REF!+#REF!+BG3945+BF3945+#REF!+BC3945+#REF!+#REF!+AY3945+#REF!+#REF!+#REF!+#REF!+AS3945+#REF!+#REF!+#REF!+#REF!+AM3945+AK3945+#REF!+#REF!+#REF!+AF3945+AD3945+AC3945+AB3945+BL3945+AA3945+Z3945+Y3945+X3945+U3945+T3945+S3945+R3945+Q3945+P3945+O3945+N3945+M3945+L3945+K3945+J3945+I3945+H3945</f>
        <v>#REF!</v>
      </c>
    </row>
    <row r="3946" spans="1:70" hidden="1">
      <c r="A3946" s="6" t="s">
        <v>6370</v>
      </c>
      <c r="B3946" s="6" t="s">
        <v>8144</v>
      </c>
      <c r="C3946" s="6" t="s">
        <v>151</v>
      </c>
      <c r="D3946" s="6"/>
      <c r="E3946" s="6" t="s">
        <v>152</v>
      </c>
      <c r="F3946" s="6" t="s">
        <v>5891</v>
      </c>
      <c r="G3946" s="6"/>
      <c r="H3946" s="10"/>
      <c r="I3946" s="10"/>
      <c r="J3946" s="10"/>
      <c r="K3946" s="10"/>
      <c r="L3946" s="10"/>
      <c r="M3946" s="10"/>
      <c r="N3946" s="29"/>
      <c r="O3946" s="12"/>
      <c r="P3946" s="12"/>
      <c r="Q3946" s="10"/>
      <c r="R3946" s="10"/>
      <c r="S3946" s="10"/>
      <c r="T3946" s="10"/>
      <c r="U3946" s="16"/>
      <c r="V3946" s="22"/>
      <c r="W3946" s="22"/>
      <c r="X3946" s="16"/>
      <c r="Y3946" s="16"/>
      <c r="Z3946" s="16"/>
      <c r="AA3946" s="16"/>
      <c r="AB3946" s="16"/>
      <c r="AC3946" s="16"/>
      <c r="AD3946" s="16"/>
      <c r="AE3946" s="16"/>
      <c r="AF3946" s="16"/>
      <c r="AG3946" s="16"/>
      <c r="AH3946" s="16"/>
      <c r="AI3946" s="16"/>
      <c r="AJ3946" s="16"/>
      <c r="AK3946" s="16"/>
      <c r="AL3946" s="16"/>
      <c r="AM3946" s="16"/>
      <c r="AN3946" s="16"/>
      <c r="AO3946" s="16"/>
      <c r="AP3946" s="16"/>
      <c r="AQ3946" s="16"/>
      <c r="AR3946" s="16"/>
      <c r="AS3946" s="16"/>
      <c r="AT3946" s="16"/>
      <c r="AU3946" s="16"/>
      <c r="AV3946" s="16"/>
      <c r="AW3946" s="16"/>
      <c r="AX3946" s="16"/>
      <c r="AY3946" s="16"/>
      <c r="AZ3946" s="16"/>
      <c r="BA3946" s="16"/>
      <c r="BB3946" s="16"/>
      <c r="BC3946" s="16"/>
      <c r="BD3946" s="16"/>
      <c r="BE3946" s="16"/>
      <c r="BF3946" s="16"/>
      <c r="BG3946" s="16"/>
      <c r="BH3946" s="16"/>
      <c r="BI3946" s="16"/>
      <c r="BJ3946" s="16"/>
      <c r="BK3946" s="16"/>
      <c r="BL3946" s="10"/>
      <c r="BM3946" s="10"/>
      <c r="BN3946" s="10"/>
      <c r="BO3946" s="10"/>
      <c r="BP3946" s="10"/>
      <c r="BQ3946" s="10"/>
      <c r="BR3946" s="37" t="e">
        <f>BQ3946+BP3946+BO3946+BN3946+BM3946+#REF!+#REF!+BG3946+BF3946+#REF!+BC3946+#REF!+#REF!+AY3946+#REF!+#REF!+#REF!+#REF!+AS3946+#REF!+#REF!+#REF!+#REF!+AM3946+AK3946+#REF!+#REF!+#REF!+AF3946+AD3946+AC3946+AB3946+BL3946+AA3946+Z3946+Y3946+X3946+U3946+T3946+S3946+R3946+Q3946+P3946+O3946+N3946+M3946+L3946+K3946+J3946+I3946+H3946</f>
        <v>#REF!</v>
      </c>
    </row>
    <row r="3947" spans="1:70" hidden="1">
      <c r="A3947" s="6" t="s">
        <v>6371</v>
      </c>
      <c r="B3947" s="6" t="s">
        <v>8145</v>
      </c>
      <c r="C3947" s="6" t="s">
        <v>151</v>
      </c>
      <c r="D3947" s="6"/>
      <c r="E3947" s="6" t="s">
        <v>152</v>
      </c>
      <c r="F3947" s="6" t="s">
        <v>5891</v>
      </c>
      <c r="G3947" s="6"/>
      <c r="H3947" s="10"/>
      <c r="I3947" s="10"/>
      <c r="J3947" s="10"/>
      <c r="K3947" s="10"/>
      <c r="L3947" s="10"/>
      <c r="M3947" s="10"/>
      <c r="N3947" s="29"/>
      <c r="O3947" s="12"/>
      <c r="P3947" s="12"/>
      <c r="Q3947" s="10"/>
      <c r="R3947" s="10"/>
      <c r="S3947" s="10"/>
      <c r="T3947" s="10"/>
      <c r="U3947" s="16"/>
      <c r="V3947" s="22"/>
      <c r="W3947" s="22"/>
      <c r="X3947" s="16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  <c r="AO3947" s="16"/>
      <c r="AP3947" s="16"/>
      <c r="AQ3947" s="16"/>
      <c r="AR3947" s="16"/>
      <c r="AS3947" s="16"/>
      <c r="AT3947" s="16"/>
      <c r="AU3947" s="16"/>
      <c r="AV3947" s="16"/>
      <c r="AW3947" s="16"/>
      <c r="AX3947" s="16"/>
      <c r="AY3947" s="16"/>
      <c r="AZ3947" s="16"/>
      <c r="BA3947" s="16"/>
      <c r="BB3947" s="16"/>
      <c r="BC3947" s="16"/>
      <c r="BD3947" s="16"/>
      <c r="BE3947" s="16"/>
      <c r="BF3947" s="16"/>
      <c r="BG3947" s="16"/>
      <c r="BH3947" s="16"/>
      <c r="BI3947" s="16"/>
      <c r="BJ3947" s="16"/>
      <c r="BK3947" s="16"/>
      <c r="BL3947" s="10"/>
      <c r="BM3947" s="10"/>
      <c r="BN3947" s="10"/>
      <c r="BO3947" s="10"/>
      <c r="BP3947" s="10"/>
      <c r="BQ3947" s="10"/>
      <c r="BR3947" s="37" t="e">
        <f>BQ3947+BP3947+BO3947+BN3947+BM3947+#REF!+#REF!+BG3947+BF3947+#REF!+BC3947+#REF!+#REF!+AY3947+#REF!+#REF!+#REF!+#REF!+AS3947+#REF!+#REF!+#REF!+#REF!+AM3947+AK3947+#REF!+#REF!+#REF!+AF3947+AD3947+AC3947+AB3947+BL3947+AA3947+Z3947+Y3947+X3947+U3947+T3947+S3947+R3947+Q3947+P3947+O3947+N3947+M3947+L3947+K3947+J3947+I3947+H3947</f>
        <v>#REF!</v>
      </c>
    </row>
    <row r="3948" spans="1:70" hidden="1">
      <c r="A3948" s="6" t="s">
        <v>6372</v>
      </c>
      <c r="B3948" s="6" t="s">
        <v>8146</v>
      </c>
      <c r="C3948" s="6" t="s">
        <v>151</v>
      </c>
      <c r="D3948" s="6"/>
      <c r="E3948" s="6" t="s">
        <v>152</v>
      </c>
      <c r="F3948" s="6" t="s">
        <v>5891</v>
      </c>
      <c r="G3948" s="6"/>
      <c r="H3948" s="10"/>
      <c r="I3948" s="10"/>
      <c r="J3948" s="10"/>
      <c r="K3948" s="10"/>
      <c r="L3948" s="10"/>
      <c r="M3948" s="10"/>
      <c r="N3948" s="29"/>
      <c r="O3948" s="12"/>
      <c r="P3948" s="12"/>
      <c r="Q3948" s="10"/>
      <c r="R3948" s="10"/>
      <c r="S3948" s="10"/>
      <c r="T3948" s="10"/>
      <c r="U3948" s="16"/>
      <c r="V3948" s="22"/>
      <c r="W3948" s="22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  <c r="AI3948" s="16"/>
      <c r="AJ3948" s="16"/>
      <c r="AK3948" s="16"/>
      <c r="AL3948" s="16"/>
      <c r="AM3948" s="16"/>
      <c r="AN3948" s="16"/>
      <c r="AO3948" s="16"/>
      <c r="AP3948" s="16"/>
      <c r="AQ3948" s="16"/>
      <c r="AR3948" s="16"/>
      <c r="AS3948" s="16"/>
      <c r="AT3948" s="16"/>
      <c r="AU3948" s="16"/>
      <c r="AV3948" s="16"/>
      <c r="AW3948" s="16"/>
      <c r="AX3948" s="16"/>
      <c r="AY3948" s="16"/>
      <c r="AZ3948" s="16"/>
      <c r="BA3948" s="16"/>
      <c r="BB3948" s="16"/>
      <c r="BC3948" s="16"/>
      <c r="BD3948" s="16"/>
      <c r="BE3948" s="16"/>
      <c r="BF3948" s="16"/>
      <c r="BG3948" s="16"/>
      <c r="BH3948" s="16"/>
      <c r="BI3948" s="16"/>
      <c r="BJ3948" s="16"/>
      <c r="BK3948" s="16"/>
      <c r="BL3948" s="10"/>
      <c r="BM3948" s="10"/>
      <c r="BN3948" s="10"/>
      <c r="BO3948" s="10"/>
      <c r="BP3948" s="10"/>
      <c r="BQ3948" s="10"/>
      <c r="BR3948" s="37" t="e">
        <f>BQ3948+BP3948+BO3948+BN3948+BM3948+#REF!+#REF!+BG3948+BF3948+#REF!+BC3948+#REF!+#REF!+AY3948+#REF!+#REF!+#REF!+#REF!+AS3948+#REF!+#REF!+#REF!+#REF!+AM3948+AK3948+#REF!+#REF!+#REF!+AF3948+AD3948+AC3948+AB3948+BL3948+AA3948+Z3948+Y3948+X3948+U3948+T3948+S3948+R3948+Q3948+P3948+O3948+N3948+M3948+L3948+K3948+J3948+I3948+H3948</f>
        <v>#REF!</v>
      </c>
    </row>
    <row r="3949" spans="1:70" hidden="1">
      <c r="A3949" s="7" t="s">
        <v>6373</v>
      </c>
      <c r="B3949" s="7" t="s">
        <v>6374</v>
      </c>
      <c r="C3949" s="7" t="s">
        <v>151</v>
      </c>
      <c r="D3949" s="7"/>
      <c r="E3949" s="7" t="s">
        <v>152</v>
      </c>
      <c r="F3949" s="7" t="s">
        <v>5891</v>
      </c>
      <c r="G3949" s="25"/>
      <c r="H3949" s="10"/>
      <c r="I3949" s="10"/>
      <c r="J3949" s="10"/>
      <c r="K3949" s="10"/>
      <c r="L3949" s="10"/>
      <c r="M3949" s="10"/>
      <c r="N3949" s="29"/>
      <c r="O3949" s="12"/>
      <c r="P3949" s="12"/>
      <c r="Q3949" s="10"/>
      <c r="R3949" s="10"/>
      <c r="S3949" s="10"/>
      <c r="T3949" s="10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16"/>
      <c r="AI3949" s="16"/>
      <c r="AJ3949" s="16"/>
      <c r="AK3949" s="16"/>
      <c r="AL3949" s="16"/>
      <c r="AM3949" s="16"/>
      <c r="AN3949" s="16"/>
      <c r="AO3949" s="16"/>
      <c r="AP3949" s="16"/>
      <c r="AQ3949" s="16"/>
      <c r="AR3949" s="16"/>
      <c r="AS3949" s="16"/>
      <c r="AT3949" s="16"/>
      <c r="AU3949" s="16"/>
      <c r="AV3949" s="16"/>
      <c r="AW3949" s="16"/>
      <c r="AX3949" s="16"/>
      <c r="AY3949" s="16"/>
      <c r="AZ3949" s="16"/>
      <c r="BA3949" s="16"/>
      <c r="BB3949" s="16"/>
      <c r="BC3949" s="16"/>
      <c r="BD3949" s="16"/>
      <c r="BE3949" s="16"/>
      <c r="BF3949" s="16"/>
      <c r="BG3949" s="16"/>
      <c r="BH3949" s="16"/>
      <c r="BI3949" s="16"/>
      <c r="BJ3949" s="16"/>
      <c r="BK3949" s="16"/>
      <c r="BL3949" s="10"/>
      <c r="BM3949" s="10"/>
      <c r="BN3949" s="10"/>
      <c r="BO3949" s="10"/>
      <c r="BP3949" s="10"/>
      <c r="BQ3949" s="10"/>
      <c r="BR3949" s="37">
        <f>BQ3949+BP3949+BO3949+BN3949+BM3949+BG3949+BF3949+BC3949+AY3949+AS3949+AM3949+AL3949+AK3949+AF3949+AE3949+AD3949+AC3949+AB3949+++BK3949+BL3949+AA3949+Z3949+Y3949+X3949+V3949+U3949+T3949+S3949+R3949+Q3949+P3949+O3949+N3949+M3949+L3949+K3949+J3949+I3949+H3949+G3949</f>
        <v>0</v>
      </c>
    </row>
    <row r="3950" spans="1:70" hidden="1">
      <c r="A3950" s="6" t="s">
        <v>6375</v>
      </c>
      <c r="B3950" s="6" t="s">
        <v>6376</v>
      </c>
      <c r="C3950" s="6" t="s">
        <v>151</v>
      </c>
      <c r="D3950" s="6"/>
      <c r="E3950" s="6" t="s">
        <v>152</v>
      </c>
      <c r="F3950" s="6" t="s">
        <v>5891</v>
      </c>
      <c r="G3950" s="6"/>
      <c r="H3950" s="10"/>
      <c r="I3950" s="10"/>
      <c r="J3950" s="10"/>
      <c r="K3950" s="10"/>
      <c r="L3950" s="10"/>
      <c r="M3950" s="10"/>
      <c r="N3950" s="29"/>
      <c r="O3950" s="12"/>
      <c r="P3950" s="12"/>
      <c r="Q3950" s="10"/>
      <c r="R3950" s="10"/>
      <c r="S3950" s="10"/>
      <c r="T3950" s="10"/>
      <c r="U3950" s="16"/>
      <c r="V3950" s="22"/>
      <c r="W3950" s="22"/>
      <c r="X3950" s="16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16"/>
      <c r="AI3950" s="16"/>
      <c r="AJ3950" s="16"/>
      <c r="AK3950" s="16"/>
      <c r="AL3950" s="16"/>
      <c r="AM3950" s="16"/>
      <c r="AN3950" s="16"/>
      <c r="AO3950" s="16"/>
      <c r="AP3950" s="16"/>
      <c r="AQ3950" s="16"/>
      <c r="AR3950" s="16"/>
      <c r="AS3950" s="16"/>
      <c r="AT3950" s="16"/>
      <c r="AU3950" s="16"/>
      <c r="AV3950" s="16"/>
      <c r="AW3950" s="16"/>
      <c r="AX3950" s="16"/>
      <c r="AY3950" s="16"/>
      <c r="AZ3950" s="16"/>
      <c r="BA3950" s="16"/>
      <c r="BB3950" s="16"/>
      <c r="BC3950" s="16"/>
      <c r="BD3950" s="16"/>
      <c r="BE3950" s="16"/>
      <c r="BF3950" s="16"/>
      <c r="BG3950" s="16"/>
      <c r="BH3950" s="16"/>
      <c r="BI3950" s="16"/>
      <c r="BJ3950" s="16"/>
      <c r="BK3950" s="16"/>
      <c r="BL3950" s="10"/>
      <c r="BM3950" s="10"/>
      <c r="BN3950" s="10"/>
      <c r="BO3950" s="10"/>
      <c r="BP3950" s="10"/>
      <c r="BQ3950" s="10"/>
      <c r="BR3950" s="37" t="e">
        <f>BQ3950+BP3950+BO3950+BN3950+BM3950+#REF!+#REF!+BG3950+BF3950+#REF!+BC3950+#REF!+#REF!+AY3950+#REF!+#REF!+#REF!+#REF!+AS3950+#REF!+#REF!+#REF!+#REF!+AM3950+AK3950+#REF!+#REF!+#REF!+AF3950+AD3950+AC3950+AB3950+BL3950+AA3950+Z3950+Y3950+X3950+U3950+T3950+S3950+R3950+Q3950+P3950+O3950+N3950+M3950+L3950+K3950+J3950+I3950+H3950</f>
        <v>#REF!</v>
      </c>
    </row>
    <row r="3951" spans="1:70" hidden="1">
      <c r="A3951" s="6" t="s">
        <v>7149</v>
      </c>
      <c r="B3951" s="6" t="s">
        <v>8147</v>
      </c>
      <c r="C3951" s="6" t="s">
        <v>151</v>
      </c>
      <c r="D3951" s="6"/>
      <c r="E3951" s="6" t="s">
        <v>8186</v>
      </c>
      <c r="F3951" s="6" t="s">
        <v>5891</v>
      </c>
      <c r="G3951" s="6"/>
      <c r="H3951" s="10"/>
      <c r="I3951" s="10"/>
      <c r="J3951" s="10"/>
      <c r="K3951" s="10"/>
      <c r="L3951" s="10"/>
      <c r="M3951" s="10"/>
      <c r="N3951" s="29"/>
      <c r="O3951" s="12"/>
      <c r="P3951" s="12"/>
      <c r="Q3951" s="10"/>
      <c r="R3951" s="10"/>
      <c r="S3951" s="10"/>
      <c r="T3951" s="10"/>
      <c r="U3951" s="16"/>
      <c r="V3951" s="22"/>
      <c r="W3951" s="22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6"/>
      <c r="AL3951" s="16"/>
      <c r="AM3951" s="16"/>
      <c r="AN3951" s="16"/>
      <c r="AO3951" s="16"/>
      <c r="AP3951" s="16"/>
      <c r="AQ3951" s="16"/>
      <c r="AR3951" s="16"/>
      <c r="AS3951" s="16"/>
      <c r="AT3951" s="16"/>
      <c r="AU3951" s="16"/>
      <c r="AV3951" s="16"/>
      <c r="AW3951" s="16"/>
      <c r="AX3951" s="16"/>
      <c r="AY3951" s="16"/>
      <c r="AZ3951" s="16"/>
      <c r="BA3951" s="16"/>
      <c r="BB3951" s="16"/>
      <c r="BC3951" s="16"/>
      <c r="BD3951" s="16"/>
      <c r="BE3951" s="16"/>
      <c r="BF3951" s="16"/>
      <c r="BG3951" s="16"/>
      <c r="BH3951" s="16"/>
      <c r="BI3951" s="16"/>
      <c r="BJ3951" s="16"/>
      <c r="BK3951" s="16"/>
      <c r="BL3951" s="10"/>
      <c r="BM3951" s="10"/>
      <c r="BN3951" s="10"/>
      <c r="BO3951" s="10"/>
      <c r="BP3951" s="10"/>
      <c r="BQ3951" s="10"/>
      <c r="BR3951" s="37" t="e">
        <f>BQ3951+BP3951+BO3951+BN3951+BM3951+#REF!+#REF!+BG3951+BF3951+#REF!+BC3951+#REF!+#REF!+AY3951+#REF!+#REF!+#REF!+#REF!+AS3951+#REF!+#REF!+#REF!+#REF!+AM3951+AK3951+#REF!+#REF!+#REF!+AF3951+AD3951+AC3951+AB3951+BL3951+AA3951+Z3951+Y3951+X3951+U3951+T3951+S3951+R3951+Q3951+P3951+O3951+N3951+M3951+L3951+K3951+J3951+I3951+H3951</f>
        <v>#REF!</v>
      </c>
    </row>
    <row r="3952" spans="1:70" hidden="1">
      <c r="A3952" s="6" t="s">
        <v>6377</v>
      </c>
      <c r="B3952" s="6" t="s">
        <v>6378</v>
      </c>
      <c r="C3952" s="6" t="s">
        <v>151</v>
      </c>
      <c r="D3952" s="6"/>
      <c r="E3952" s="6" t="s">
        <v>152</v>
      </c>
      <c r="F3952" s="6" t="s">
        <v>5891</v>
      </c>
      <c r="G3952" s="6"/>
      <c r="H3952" s="10"/>
      <c r="I3952" s="10"/>
      <c r="J3952" s="10"/>
      <c r="K3952" s="10"/>
      <c r="L3952" s="10"/>
      <c r="M3952" s="10"/>
      <c r="N3952" s="29"/>
      <c r="O3952" s="12"/>
      <c r="P3952" s="12"/>
      <c r="Q3952" s="10"/>
      <c r="R3952" s="10"/>
      <c r="S3952" s="10"/>
      <c r="T3952" s="10"/>
      <c r="U3952" s="16"/>
      <c r="V3952" s="22"/>
      <c r="W3952" s="22"/>
      <c r="X3952" s="16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16"/>
      <c r="AI3952" s="16"/>
      <c r="AJ3952" s="16"/>
      <c r="AK3952" s="16"/>
      <c r="AL3952" s="16"/>
      <c r="AM3952" s="16"/>
      <c r="AN3952" s="16"/>
      <c r="AO3952" s="16"/>
      <c r="AP3952" s="16"/>
      <c r="AQ3952" s="16"/>
      <c r="AR3952" s="16"/>
      <c r="AS3952" s="16"/>
      <c r="AT3952" s="16"/>
      <c r="AU3952" s="16"/>
      <c r="AV3952" s="16"/>
      <c r="AW3952" s="16"/>
      <c r="AX3952" s="16"/>
      <c r="AY3952" s="16"/>
      <c r="AZ3952" s="16"/>
      <c r="BA3952" s="16"/>
      <c r="BB3952" s="16"/>
      <c r="BC3952" s="16"/>
      <c r="BD3952" s="16"/>
      <c r="BE3952" s="16"/>
      <c r="BF3952" s="16"/>
      <c r="BG3952" s="16"/>
      <c r="BH3952" s="16"/>
      <c r="BI3952" s="16"/>
      <c r="BJ3952" s="16"/>
      <c r="BK3952" s="16"/>
      <c r="BL3952" s="10"/>
      <c r="BM3952" s="10"/>
      <c r="BN3952" s="10"/>
      <c r="BO3952" s="10"/>
      <c r="BP3952" s="10"/>
      <c r="BQ3952" s="10"/>
      <c r="BR3952" s="37" t="e">
        <f>BQ3952+BP3952+BO3952+BN3952+BM3952+#REF!+#REF!+BG3952+BF3952+#REF!+BC3952+#REF!+#REF!+AY3952+#REF!+#REF!+#REF!+#REF!+AS3952+#REF!+#REF!+#REF!+#REF!+AM3952+AK3952+#REF!+#REF!+#REF!+AF3952+AD3952+AC3952+AB3952+BL3952+AA3952+Z3952+Y3952+X3952+U3952+T3952+S3952+R3952+Q3952+P3952+O3952+N3952+M3952+L3952+K3952+J3952+I3952+H3952</f>
        <v>#REF!</v>
      </c>
    </row>
    <row r="3953" spans="1:70" hidden="1">
      <c r="A3953" s="6" t="s">
        <v>7150</v>
      </c>
      <c r="B3953" s="6" t="s">
        <v>8148</v>
      </c>
      <c r="C3953" s="6" t="s">
        <v>151</v>
      </c>
      <c r="D3953" s="6"/>
      <c r="E3953" s="6" t="s">
        <v>8186</v>
      </c>
      <c r="F3953" s="6" t="s">
        <v>5891</v>
      </c>
      <c r="G3953" s="6"/>
      <c r="H3953" s="10"/>
      <c r="I3953" s="10"/>
      <c r="J3953" s="10"/>
      <c r="K3953" s="10"/>
      <c r="L3953" s="10"/>
      <c r="M3953" s="10"/>
      <c r="N3953" s="29"/>
      <c r="O3953" s="12"/>
      <c r="P3953" s="12"/>
      <c r="Q3953" s="10"/>
      <c r="R3953" s="10"/>
      <c r="S3953" s="10"/>
      <c r="T3953" s="10"/>
      <c r="U3953" s="16"/>
      <c r="V3953" s="22"/>
      <c r="W3953" s="22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  <c r="AO3953" s="16"/>
      <c r="AP3953" s="16"/>
      <c r="AQ3953" s="16"/>
      <c r="AR3953" s="16"/>
      <c r="AS3953" s="16"/>
      <c r="AT3953" s="16"/>
      <c r="AU3953" s="16"/>
      <c r="AV3953" s="16"/>
      <c r="AW3953" s="16"/>
      <c r="AX3953" s="16"/>
      <c r="AY3953" s="16"/>
      <c r="AZ3953" s="16"/>
      <c r="BA3953" s="16"/>
      <c r="BB3953" s="16"/>
      <c r="BC3953" s="16"/>
      <c r="BD3953" s="16"/>
      <c r="BE3953" s="16"/>
      <c r="BF3953" s="16"/>
      <c r="BG3953" s="16"/>
      <c r="BH3953" s="16"/>
      <c r="BI3953" s="16"/>
      <c r="BJ3953" s="16"/>
      <c r="BK3953" s="16"/>
      <c r="BL3953" s="10"/>
      <c r="BM3953" s="10"/>
      <c r="BN3953" s="10"/>
      <c r="BO3953" s="10"/>
      <c r="BP3953" s="10"/>
      <c r="BQ3953" s="10"/>
      <c r="BR3953" s="37" t="e">
        <f>BQ3953+BP3953+BO3953+BN3953+BM3953+#REF!+#REF!+BG3953+BF3953+#REF!+BC3953+#REF!+#REF!+AY3953+#REF!+#REF!+#REF!+#REF!+AS3953+#REF!+#REF!+#REF!+#REF!+AM3953+AK3953+#REF!+#REF!+#REF!+AF3953+AD3953+AC3953+AB3953+BL3953+AA3953+Z3953+Y3953+X3953+U3953+T3953+S3953+R3953+Q3953+P3953+O3953+N3953+M3953+L3953+K3953+J3953+I3953+H3953</f>
        <v>#REF!</v>
      </c>
    </row>
    <row r="3954" spans="1:70" hidden="1">
      <c r="A3954" s="6" t="s">
        <v>7151</v>
      </c>
      <c r="B3954" s="6" t="s">
        <v>8149</v>
      </c>
      <c r="C3954" s="6" t="s">
        <v>151</v>
      </c>
      <c r="D3954" s="6"/>
      <c r="E3954" s="6" t="s">
        <v>8186</v>
      </c>
      <c r="F3954" s="6" t="s">
        <v>5891</v>
      </c>
      <c r="G3954" s="6"/>
      <c r="H3954" s="10"/>
      <c r="I3954" s="10"/>
      <c r="J3954" s="10"/>
      <c r="K3954" s="10"/>
      <c r="L3954" s="10"/>
      <c r="M3954" s="10"/>
      <c r="N3954" s="29"/>
      <c r="O3954" s="12"/>
      <c r="P3954" s="12"/>
      <c r="Q3954" s="10"/>
      <c r="R3954" s="10"/>
      <c r="S3954" s="10"/>
      <c r="T3954" s="10"/>
      <c r="U3954" s="16"/>
      <c r="V3954" s="22"/>
      <c r="W3954" s="22"/>
      <c r="X3954" s="16"/>
      <c r="Y3954" s="16"/>
      <c r="Z3954" s="16"/>
      <c r="AA3954" s="16"/>
      <c r="AB3954" s="16"/>
      <c r="AC3954" s="16"/>
      <c r="AD3954" s="16"/>
      <c r="AE3954" s="16"/>
      <c r="AF3954" s="16"/>
      <c r="AG3954" s="16"/>
      <c r="AH3954" s="16"/>
      <c r="AI3954" s="16"/>
      <c r="AJ3954" s="16"/>
      <c r="AK3954" s="16"/>
      <c r="AL3954" s="16"/>
      <c r="AM3954" s="16"/>
      <c r="AN3954" s="16"/>
      <c r="AO3954" s="16"/>
      <c r="AP3954" s="16"/>
      <c r="AQ3954" s="16"/>
      <c r="AR3954" s="16"/>
      <c r="AS3954" s="16"/>
      <c r="AT3954" s="16"/>
      <c r="AU3954" s="16"/>
      <c r="AV3954" s="16"/>
      <c r="AW3954" s="16"/>
      <c r="AX3954" s="16"/>
      <c r="AY3954" s="16"/>
      <c r="AZ3954" s="16"/>
      <c r="BA3954" s="16"/>
      <c r="BB3954" s="16"/>
      <c r="BC3954" s="16"/>
      <c r="BD3954" s="16"/>
      <c r="BE3954" s="16"/>
      <c r="BF3954" s="16"/>
      <c r="BG3954" s="16"/>
      <c r="BH3954" s="16"/>
      <c r="BI3954" s="16"/>
      <c r="BJ3954" s="16"/>
      <c r="BK3954" s="16"/>
      <c r="BL3954" s="10"/>
      <c r="BM3954" s="10"/>
      <c r="BN3954" s="10"/>
      <c r="BO3954" s="10"/>
      <c r="BP3954" s="10"/>
      <c r="BQ3954" s="10"/>
      <c r="BR3954" s="37" t="e">
        <f>BQ3954+BP3954+BO3954+BN3954+BM3954+#REF!+#REF!+BG3954+BF3954+#REF!+BC3954+#REF!+#REF!+AY3954+#REF!+#REF!+#REF!+#REF!+AS3954+#REF!+#REF!+#REF!+#REF!+AM3954+AK3954+#REF!+#REF!+#REF!+AF3954+AD3954+AC3954+AB3954+BL3954+AA3954+Z3954+Y3954+X3954+U3954+T3954+S3954+R3954+Q3954+P3954+O3954+N3954+M3954+L3954+K3954+J3954+I3954+H3954</f>
        <v>#REF!</v>
      </c>
    </row>
    <row r="3955" spans="1:70" hidden="1">
      <c r="A3955" s="6" t="s">
        <v>6379</v>
      </c>
      <c r="B3955" s="6" t="s">
        <v>6380</v>
      </c>
      <c r="C3955" s="6" t="s">
        <v>151</v>
      </c>
      <c r="D3955" s="6"/>
      <c r="E3955" s="6" t="s">
        <v>152</v>
      </c>
      <c r="F3955" s="6" t="s">
        <v>5891</v>
      </c>
      <c r="G3955" s="6"/>
      <c r="H3955" s="10"/>
      <c r="I3955" s="10"/>
      <c r="J3955" s="10"/>
      <c r="K3955" s="10"/>
      <c r="L3955" s="10"/>
      <c r="M3955" s="10"/>
      <c r="N3955" s="29"/>
      <c r="O3955" s="12"/>
      <c r="P3955" s="12"/>
      <c r="Q3955" s="10"/>
      <c r="R3955" s="10"/>
      <c r="S3955" s="10"/>
      <c r="T3955" s="10"/>
      <c r="U3955" s="16"/>
      <c r="V3955" s="22"/>
      <c r="W3955" s="22"/>
      <c r="X3955" s="16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16"/>
      <c r="AI3955" s="16"/>
      <c r="AJ3955" s="16"/>
      <c r="AK3955" s="16"/>
      <c r="AL3955" s="16"/>
      <c r="AM3955" s="16"/>
      <c r="AN3955" s="16"/>
      <c r="AO3955" s="16"/>
      <c r="AP3955" s="16"/>
      <c r="AQ3955" s="16"/>
      <c r="AR3955" s="16"/>
      <c r="AS3955" s="16"/>
      <c r="AT3955" s="16"/>
      <c r="AU3955" s="16"/>
      <c r="AV3955" s="16"/>
      <c r="AW3955" s="16"/>
      <c r="AX3955" s="16"/>
      <c r="AY3955" s="16"/>
      <c r="AZ3955" s="16"/>
      <c r="BA3955" s="16"/>
      <c r="BB3955" s="16"/>
      <c r="BC3955" s="16"/>
      <c r="BD3955" s="16"/>
      <c r="BE3955" s="16"/>
      <c r="BF3955" s="16"/>
      <c r="BG3955" s="16"/>
      <c r="BH3955" s="16"/>
      <c r="BI3955" s="16"/>
      <c r="BJ3955" s="16"/>
      <c r="BK3955" s="16"/>
      <c r="BL3955" s="10"/>
      <c r="BM3955" s="10"/>
      <c r="BN3955" s="10"/>
      <c r="BO3955" s="10"/>
      <c r="BP3955" s="10"/>
      <c r="BQ3955" s="10"/>
      <c r="BR3955" s="37" t="e">
        <f>BQ3955+BP3955+BO3955+BN3955+BM3955+#REF!+#REF!+BG3955+BF3955+#REF!+BC3955+#REF!+#REF!+AY3955+#REF!+#REF!+#REF!+#REF!+AS3955+#REF!+#REF!+#REF!+#REF!+AM3955+AK3955+#REF!+#REF!+#REF!+AF3955+AD3955+AC3955+AB3955+BL3955+AA3955+Z3955+Y3955+X3955+U3955+T3955+S3955+R3955+Q3955+P3955+O3955+N3955+M3955+L3955+K3955+J3955+I3955+H3955</f>
        <v>#REF!</v>
      </c>
    </row>
    <row r="3956" spans="1:70" hidden="1">
      <c r="A3956" s="6" t="s">
        <v>7152</v>
      </c>
      <c r="B3956" s="6" t="s">
        <v>8150</v>
      </c>
      <c r="C3956" s="6" t="s">
        <v>151</v>
      </c>
      <c r="D3956" s="6"/>
      <c r="E3956" s="6" t="s">
        <v>8192</v>
      </c>
      <c r="F3956" s="6" t="s">
        <v>5891</v>
      </c>
      <c r="G3956" s="6"/>
      <c r="H3956" s="10"/>
      <c r="I3956" s="10"/>
      <c r="J3956" s="10"/>
      <c r="K3956" s="10"/>
      <c r="L3956" s="10"/>
      <c r="M3956" s="10"/>
      <c r="N3956" s="29"/>
      <c r="O3956" s="12"/>
      <c r="P3956" s="12"/>
      <c r="Q3956" s="10"/>
      <c r="R3956" s="10"/>
      <c r="S3956" s="10"/>
      <c r="T3956" s="10"/>
      <c r="U3956" s="16"/>
      <c r="V3956" s="22"/>
      <c r="W3956" s="22"/>
      <c r="X3956" s="16"/>
      <c r="Y3956" s="16"/>
      <c r="Z3956" s="16"/>
      <c r="AA3956" s="16"/>
      <c r="AB3956" s="16"/>
      <c r="AC3956" s="16"/>
      <c r="AD3956" s="16"/>
      <c r="AE3956" s="16"/>
      <c r="AF3956" s="16"/>
      <c r="AG3956" s="16"/>
      <c r="AH3956" s="16"/>
      <c r="AI3956" s="16"/>
      <c r="AJ3956" s="16"/>
      <c r="AK3956" s="16"/>
      <c r="AL3956" s="16"/>
      <c r="AM3956" s="16"/>
      <c r="AN3956" s="16"/>
      <c r="AO3956" s="16"/>
      <c r="AP3956" s="16"/>
      <c r="AQ3956" s="16"/>
      <c r="AR3956" s="16"/>
      <c r="AS3956" s="16"/>
      <c r="AT3956" s="16"/>
      <c r="AU3956" s="16"/>
      <c r="AV3956" s="16"/>
      <c r="AW3956" s="16"/>
      <c r="AX3956" s="16"/>
      <c r="AY3956" s="16"/>
      <c r="AZ3956" s="16"/>
      <c r="BA3956" s="16"/>
      <c r="BB3956" s="16"/>
      <c r="BC3956" s="16"/>
      <c r="BD3956" s="16"/>
      <c r="BE3956" s="16"/>
      <c r="BF3956" s="16"/>
      <c r="BG3956" s="16"/>
      <c r="BH3956" s="16"/>
      <c r="BI3956" s="16"/>
      <c r="BJ3956" s="16"/>
      <c r="BK3956" s="16"/>
      <c r="BL3956" s="10"/>
      <c r="BM3956" s="10"/>
      <c r="BN3956" s="10"/>
      <c r="BO3956" s="10"/>
      <c r="BP3956" s="10"/>
      <c r="BQ3956" s="10"/>
      <c r="BR3956" s="37" t="e">
        <f>BQ3956+BP3956+BO3956+BN3956+BM3956+#REF!+#REF!+BG3956+BF3956+#REF!+BC3956+#REF!+#REF!+AY3956+#REF!+#REF!+#REF!+#REF!+AS3956+#REF!+#REF!+#REF!+#REF!+AM3956+AK3956+#REF!+#REF!+#REF!+AF3956+AD3956+AC3956+AB3956+BL3956+AA3956+Z3956+Y3956+X3956+U3956+T3956+S3956+R3956+Q3956+P3956+O3956+N3956+M3956+L3956+K3956+J3956+I3956+H3956</f>
        <v>#REF!</v>
      </c>
    </row>
    <row r="3957" spans="1:70" hidden="1">
      <c r="A3957" s="6" t="s">
        <v>6122</v>
      </c>
      <c r="B3957" s="6" t="s">
        <v>6123</v>
      </c>
      <c r="C3957" s="6" t="s">
        <v>7</v>
      </c>
      <c r="D3957" s="6" t="s">
        <v>18</v>
      </c>
      <c r="E3957" s="6" t="s">
        <v>31</v>
      </c>
      <c r="F3957" s="6" t="s">
        <v>5891</v>
      </c>
      <c r="G3957" s="6"/>
      <c r="H3957" s="1"/>
      <c r="I3957" s="5"/>
      <c r="J3957" s="5"/>
      <c r="K3957" s="1"/>
      <c r="L3957" s="5"/>
      <c r="M3957" s="5"/>
      <c r="N3957" s="26"/>
      <c r="O3957" s="1"/>
      <c r="P3957" s="1"/>
      <c r="Q3957" s="1"/>
      <c r="R3957" s="1"/>
      <c r="S3957" s="1"/>
      <c r="T3957" s="1"/>
      <c r="U3957" s="1"/>
      <c r="V3957" s="5"/>
      <c r="W3957" s="5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37" t="e">
        <f>BQ3957+BP3957+BO3957+BN3957+BM3957+#REF!+#REF!+BG3957+BF3957+#REF!+BC3957+#REF!+#REF!+AY3957+#REF!+#REF!+#REF!+#REF!+AS3957+#REF!+#REF!+#REF!+#REF!+AM3957+AK3957+#REF!+#REF!+#REF!+AF3957+AD3957+AC3957+AB3957+BL3957+AA3957+Z3957+Y3957+X3957+U3957+T3957+S3957+R3957+Q3957+P3957+O3957+N3957+M3957+L3957+K3957+J3957+I3957+H3957</f>
        <v>#REF!</v>
      </c>
    </row>
    <row r="3958" spans="1:70" hidden="1">
      <c r="A3958" s="6" t="s">
        <v>6381</v>
      </c>
      <c r="B3958" s="6" t="s">
        <v>6382</v>
      </c>
      <c r="C3958" s="6" t="s">
        <v>151</v>
      </c>
      <c r="D3958" s="6"/>
      <c r="E3958" s="6" t="s">
        <v>152</v>
      </c>
      <c r="F3958" s="6" t="s">
        <v>5891</v>
      </c>
      <c r="G3958" s="6"/>
      <c r="H3958" s="10"/>
      <c r="I3958" s="10"/>
      <c r="J3958" s="10"/>
      <c r="K3958" s="10"/>
      <c r="L3958" s="10"/>
      <c r="M3958" s="10"/>
      <c r="N3958" s="29"/>
      <c r="O3958" s="12"/>
      <c r="P3958" s="12"/>
      <c r="Q3958" s="10"/>
      <c r="R3958" s="10"/>
      <c r="S3958" s="10"/>
      <c r="T3958" s="10"/>
      <c r="U3958" s="16"/>
      <c r="V3958" s="22"/>
      <c r="W3958" s="22"/>
      <c r="X3958" s="16"/>
      <c r="Y3958" s="16"/>
      <c r="Z3958" s="16"/>
      <c r="AA3958" s="16"/>
      <c r="AB3958" s="16"/>
      <c r="AC3958" s="16"/>
      <c r="AD3958" s="16"/>
      <c r="AE3958" s="16"/>
      <c r="AF3958" s="16"/>
      <c r="AG3958" s="16"/>
      <c r="AH3958" s="16"/>
      <c r="AI3958" s="16"/>
      <c r="AJ3958" s="16"/>
      <c r="AK3958" s="16"/>
      <c r="AL3958" s="16"/>
      <c r="AM3958" s="16"/>
      <c r="AN3958" s="16"/>
      <c r="AO3958" s="16"/>
      <c r="AP3958" s="16"/>
      <c r="AQ3958" s="16"/>
      <c r="AR3958" s="16"/>
      <c r="AS3958" s="16"/>
      <c r="AT3958" s="16"/>
      <c r="AU3958" s="16"/>
      <c r="AV3958" s="16"/>
      <c r="AW3958" s="16"/>
      <c r="AX3958" s="16"/>
      <c r="AY3958" s="16"/>
      <c r="AZ3958" s="16"/>
      <c r="BA3958" s="16"/>
      <c r="BB3958" s="16"/>
      <c r="BC3958" s="16"/>
      <c r="BD3958" s="16"/>
      <c r="BE3958" s="16"/>
      <c r="BF3958" s="16"/>
      <c r="BG3958" s="16"/>
      <c r="BH3958" s="16"/>
      <c r="BI3958" s="16"/>
      <c r="BJ3958" s="16"/>
      <c r="BK3958" s="16"/>
      <c r="BL3958" s="10"/>
      <c r="BM3958" s="10"/>
      <c r="BN3958" s="10"/>
      <c r="BO3958" s="10"/>
      <c r="BP3958" s="10"/>
      <c r="BQ3958" s="10"/>
      <c r="BR3958" s="37" t="e">
        <f>BQ3958+BP3958+BO3958+BN3958+BM3958+#REF!+#REF!+BG3958+BF3958+#REF!+BC3958+#REF!+#REF!+AY3958+#REF!+#REF!+#REF!+#REF!+AS3958+#REF!+#REF!+#REF!+#REF!+AM3958+AK3958+#REF!+#REF!+#REF!+AF3958+AD3958+AC3958+AB3958+BL3958+AA3958+Z3958+Y3958+X3958+U3958+T3958+S3958+R3958+Q3958+P3958+O3958+N3958+M3958+L3958+K3958+J3958+I3958+H3958</f>
        <v>#REF!</v>
      </c>
    </row>
    <row r="3959" spans="1:70" hidden="1">
      <c r="A3959" s="6" t="s">
        <v>7153</v>
      </c>
      <c r="B3959" s="6" t="s">
        <v>8151</v>
      </c>
      <c r="C3959" s="6" t="s">
        <v>151</v>
      </c>
      <c r="D3959" s="6"/>
      <c r="E3959" s="6" t="s">
        <v>8186</v>
      </c>
      <c r="F3959" s="6" t="s">
        <v>5891</v>
      </c>
      <c r="G3959" s="6"/>
      <c r="H3959" s="10"/>
      <c r="I3959" s="10"/>
      <c r="J3959" s="10"/>
      <c r="K3959" s="10"/>
      <c r="L3959" s="10"/>
      <c r="M3959" s="10"/>
      <c r="N3959" s="29"/>
      <c r="O3959" s="12"/>
      <c r="P3959" s="12"/>
      <c r="Q3959" s="10"/>
      <c r="R3959" s="10"/>
      <c r="S3959" s="10"/>
      <c r="T3959" s="10"/>
      <c r="U3959" s="16"/>
      <c r="V3959" s="22"/>
      <c r="W3959" s="22"/>
      <c r="X3959" s="16"/>
      <c r="Y3959" s="16"/>
      <c r="Z3959" s="16"/>
      <c r="AA3959" s="16"/>
      <c r="AB3959" s="16"/>
      <c r="AC3959" s="16"/>
      <c r="AD3959" s="16"/>
      <c r="AE3959" s="16"/>
      <c r="AF3959" s="16"/>
      <c r="AG3959" s="16"/>
      <c r="AH3959" s="16"/>
      <c r="AI3959" s="16"/>
      <c r="AJ3959" s="16"/>
      <c r="AK3959" s="16"/>
      <c r="AL3959" s="16"/>
      <c r="AM3959" s="16"/>
      <c r="AN3959" s="16"/>
      <c r="AO3959" s="16"/>
      <c r="AP3959" s="16"/>
      <c r="AQ3959" s="16"/>
      <c r="AR3959" s="16"/>
      <c r="AS3959" s="16"/>
      <c r="AT3959" s="16"/>
      <c r="AU3959" s="16"/>
      <c r="AV3959" s="16"/>
      <c r="AW3959" s="16"/>
      <c r="AX3959" s="16"/>
      <c r="AY3959" s="16"/>
      <c r="AZ3959" s="16"/>
      <c r="BA3959" s="16"/>
      <c r="BB3959" s="16"/>
      <c r="BC3959" s="16"/>
      <c r="BD3959" s="16"/>
      <c r="BE3959" s="16"/>
      <c r="BF3959" s="16"/>
      <c r="BG3959" s="16"/>
      <c r="BH3959" s="16"/>
      <c r="BI3959" s="16"/>
      <c r="BJ3959" s="16"/>
      <c r="BK3959" s="16"/>
      <c r="BL3959" s="10"/>
      <c r="BM3959" s="10"/>
      <c r="BN3959" s="10"/>
      <c r="BO3959" s="10"/>
      <c r="BP3959" s="10"/>
      <c r="BQ3959" s="10"/>
      <c r="BR3959" s="37" t="e">
        <f>BQ3959+BP3959+BO3959+BN3959+BM3959+#REF!+#REF!+BG3959+BF3959+#REF!+BC3959+#REF!+#REF!+AY3959+#REF!+#REF!+#REF!+#REF!+AS3959+#REF!+#REF!+#REF!+#REF!+AM3959+AK3959+#REF!+#REF!+#REF!+AF3959+AD3959+AC3959+AB3959+BL3959+AA3959+Z3959+Y3959+X3959+U3959+T3959+S3959+R3959+Q3959+P3959+O3959+N3959+M3959+L3959+K3959+J3959+I3959+H3959</f>
        <v>#REF!</v>
      </c>
    </row>
    <row r="3960" spans="1:70" hidden="1">
      <c r="A3960" s="6" t="s">
        <v>6124</v>
      </c>
      <c r="B3960" s="6" t="s">
        <v>6125</v>
      </c>
      <c r="C3960" s="6" t="s">
        <v>7</v>
      </c>
      <c r="D3960" s="6" t="s">
        <v>8180</v>
      </c>
      <c r="E3960" s="6" t="s">
        <v>13</v>
      </c>
      <c r="F3960" s="6" t="s">
        <v>5891</v>
      </c>
      <c r="G3960" s="6"/>
      <c r="H3960" s="1"/>
      <c r="I3960" s="5"/>
      <c r="J3960" s="5"/>
      <c r="K3960" s="1"/>
      <c r="L3960" s="5"/>
      <c r="M3960" s="5"/>
      <c r="N3960" s="26"/>
      <c r="O3960" s="1"/>
      <c r="P3960" s="1"/>
      <c r="Q3960" s="1"/>
      <c r="R3960" s="1"/>
      <c r="S3960" s="1"/>
      <c r="T3960" s="1"/>
      <c r="U3960" s="1"/>
      <c r="V3960" s="5"/>
      <c r="W3960" s="5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37" t="e">
        <f>BQ3960+BP3960+BO3960+BN3960+BM3960+#REF!+#REF!+BG3960+BF3960+#REF!+BC3960+#REF!+#REF!+AY3960+#REF!+#REF!+#REF!+#REF!+AS3960+#REF!+#REF!+#REF!+#REF!+AM3960+AK3960+#REF!+#REF!+#REF!+AF3960+AD3960+AC3960+AB3960+BL3960+AA3960+Z3960+Y3960+X3960+U3960+T3960+S3960+R3960+Q3960+P3960+O3960+N3960+M3960+L3960+K3960+J3960+I3960+H3960</f>
        <v>#REF!</v>
      </c>
    </row>
    <row r="3961" spans="1:70" hidden="1">
      <c r="A3961" s="6" t="s">
        <v>7154</v>
      </c>
      <c r="B3961" s="6" t="s">
        <v>8152</v>
      </c>
      <c r="C3961" s="6" t="s">
        <v>151</v>
      </c>
      <c r="D3961" s="6"/>
      <c r="E3961" s="6" t="s">
        <v>8192</v>
      </c>
      <c r="F3961" s="6" t="s">
        <v>5891</v>
      </c>
      <c r="G3961" s="6"/>
      <c r="H3961" s="10"/>
      <c r="I3961" s="10"/>
      <c r="J3961" s="10"/>
      <c r="K3961" s="10"/>
      <c r="L3961" s="10"/>
      <c r="M3961" s="10"/>
      <c r="N3961" s="29"/>
      <c r="O3961" s="12"/>
      <c r="P3961" s="12"/>
      <c r="Q3961" s="10"/>
      <c r="R3961" s="10"/>
      <c r="S3961" s="10"/>
      <c r="T3961" s="10"/>
      <c r="U3961" s="16"/>
      <c r="V3961" s="22"/>
      <c r="W3961" s="22"/>
      <c r="X3961" s="16"/>
      <c r="Y3961" s="16"/>
      <c r="Z3961" s="16"/>
      <c r="AA3961" s="16"/>
      <c r="AB3961" s="16"/>
      <c r="AC3961" s="16"/>
      <c r="AD3961" s="16"/>
      <c r="AE3961" s="16"/>
      <c r="AF3961" s="16"/>
      <c r="AG3961" s="16"/>
      <c r="AH3961" s="16"/>
      <c r="AI3961" s="16"/>
      <c r="AJ3961" s="16"/>
      <c r="AK3961" s="16"/>
      <c r="AL3961" s="16"/>
      <c r="AM3961" s="16"/>
      <c r="AN3961" s="16"/>
      <c r="AO3961" s="16"/>
      <c r="AP3961" s="16"/>
      <c r="AQ3961" s="16"/>
      <c r="AR3961" s="16"/>
      <c r="AS3961" s="16"/>
      <c r="AT3961" s="16"/>
      <c r="AU3961" s="16"/>
      <c r="AV3961" s="16"/>
      <c r="AW3961" s="16"/>
      <c r="AX3961" s="16"/>
      <c r="AY3961" s="16"/>
      <c r="AZ3961" s="16"/>
      <c r="BA3961" s="16"/>
      <c r="BB3961" s="16"/>
      <c r="BC3961" s="16"/>
      <c r="BD3961" s="16"/>
      <c r="BE3961" s="16"/>
      <c r="BF3961" s="16"/>
      <c r="BG3961" s="16"/>
      <c r="BH3961" s="16"/>
      <c r="BI3961" s="16"/>
      <c r="BJ3961" s="16"/>
      <c r="BK3961" s="16"/>
      <c r="BL3961" s="10"/>
      <c r="BM3961" s="10"/>
      <c r="BN3961" s="10"/>
      <c r="BO3961" s="10"/>
      <c r="BP3961" s="10"/>
      <c r="BQ3961" s="10"/>
      <c r="BR3961" s="37" t="e">
        <f>BQ3961+BP3961+BO3961+BN3961+BM3961+#REF!+#REF!+BG3961+BF3961+#REF!+BC3961+#REF!+#REF!+AY3961+#REF!+#REF!+#REF!+#REF!+AS3961+#REF!+#REF!+#REF!+#REF!+AM3961+AK3961+#REF!+#REF!+#REF!+AF3961+AD3961+AC3961+AB3961+BL3961+AA3961+Z3961+Y3961+X3961+U3961+T3961+S3961+R3961+Q3961+P3961+O3961+N3961+M3961+L3961+K3961+J3961+I3961+H3961</f>
        <v>#REF!</v>
      </c>
    </row>
    <row r="3962" spans="1:70" hidden="1">
      <c r="A3962" s="6" t="s">
        <v>7155</v>
      </c>
      <c r="B3962" s="6" t="s">
        <v>8153</v>
      </c>
      <c r="C3962" s="6" t="s">
        <v>151</v>
      </c>
      <c r="D3962" s="6"/>
      <c r="E3962" s="6" t="s">
        <v>8192</v>
      </c>
      <c r="F3962" s="6" t="s">
        <v>5891</v>
      </c>
      <c r="G3962" s="6"/>
      <c r="H3962" s="10"/>
      <c r="I3962" s="10"/>
      <c r="J3962" s="10"/>
      <c r="K3962" s="10"/>
      <c r="L3962" s="10"/>
      <c r="M3962" s="10"/>
      <c r="N3962" s="29"/>
      <c r="O3962" s="12"/>
      <c r="P3962" s="12"/>
      <c r="Q3962" s="10"/>
      <c r="R3962" s="10"/>
      <c r="S3962" s="10"/>
      <c r="T3962" s="10"/>
      <c r="U3962" s="16"/>
      <c r="V3962" s="22"/>
      <c r="W3962" s="22"/>
      <c r="X3962" s="16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16"/>
      <c r="AI3962" s="16"/>
      <c r="AJ3962" s="16"/>
      <c r="AK3962" s="16"/>
      <c r="AL3962" s="16"/>
      <c r="AM3962" s="16"/>
      <c r="AN3962" s="16"/>
      <c r="AO3962" s="16"/>
      <c r="AP3962" s="16"/>
      <c r="AQ3962" s="16"/>
      <c r="AR3962" s="16"/>
      <c r="AS3962" s="16"/>
      <c r="AT3962" s="16"/>
      <c r="AU3962" s="16"/>
      <c r="AV3962" s="16"/>
      <c r="AW3962" s="16"/>
      <c r="AX3962" s="16"/>
      <c r="AY3962" s="16"/>
      <c r="AZ3962" s="16"/>
      <c r="BA3962" s="16"/>
      <c r="BB3962" s="16"/>
      <c r="BC3962" s="16"/>
      <c r="BD3962" s="16"/>
      <c r="BE3962" s="16"/>
      <c r="BF3962" s="16"/>
      <c r="BG3962" s="16"/>
      <c r="BH3962" s="16"/>
      <c r="BI3962" s="16"/>
      <c r="BJ3962" s="16"/>
      <c r="BK3962" s="16"/>
      <c r="BL3962" s="10"/>
      <c r="BM3962" s="10"/>
      <c r="BN3962" s="10"/>
      <c r="BO3962" s="10"/>
      <c r="BP3962" s="10"/>
      <c r="BQ3962" s="10"/>
      <c r="BR3962" s="37" t="e">
        <f>BQ3962+BP3962+BO3962+BN3962+BM3962+#REF!+#REF!+BG3962+BF3962+#REF!+BC3962+#REF!+#REF!+AY3962+#REF!+#REF!+#REF!+#REF!+AS3962+#REF!+#REF!+#REF!+#REF!+AM3962+AK3962+#REF!+#REF!+#REF!+AF3962+AD3962+AC3962+AB3962+BL3962+AA3962+Z3962+Y3962+X3962+U3962+T3962+S3962+R3962+Q3962+P3962+O3962+N3962+M3962+L3962+K3962+J3962+I3962+H3962</f>
        <v>#REF!</v>
      </c>
    </row>
    <row r="3963" spans="1:70" hidden="1">
      <c r="A3963" s="7" t="s">
        <v>6126</v>
      </c>
      <c r="B3963" s="7" t="s">
        <v>6127</v>
      </c>
      <c r="C3963" s="7" t="s">
        <v>7</v>
      </c>
      <c r="D3963" s="7" t="s">
        <v>8180</v>
      </c>
      <c r="E3963" s="7" t="s">
        <v>13</v>
      </c>
      <c r="F3963" s="7" t="s">
        <v>5891</v>
      </c>
      <c r="G3963" s="25"/>
      <c r="H3963" s="10"/>
      <c r="I3963" s="10"/>
      <c r="J3963" s="1"/>
      <c r="K3963" s="10"/>
      <c r="L3963" s="10"/>
      <c r="M3963" s="10"/>
      <c r="N3963" s="28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6"/>
      <c r="AG3963" s="16"/>
      <c r="AH3963" s="16"/>
      <c r="AI3963" s="16"/>
      <c r="AJ3963" s="16"/>
      <c r="AK3963" s="16"/>
      <c r="AL3963" s="16"/>
      <c r="AM3963" s="16"/>
      <c r="AN3963" s="16"/>
      <c r="AO3963" s="16"/>
      <c r="AP3963" s="16"/>
      <c r="AQ3963" s="16"/>
      <c r="AR3963" s="16"/>
      <c r="AS3963" s="16"/>
      <c r="AT3963" s="16"/>
      <c r="AU3963" s="16"/>
      <c r="AV3963" s="16"/>
      <c r="AW3963" s="16"/>
      <c r="AX3963" s="16"/>
      <c r="AY3963" s="16"/>
      <c r="AZ3963" s="16"/>
      <c r="BA3963" s="16"/>
      <c r="BB3963" s="16"/>
      <c r="BC3963" s="16"/>
      <c r="BD3963" s="16"/>
      <c r="BE3963" s="16"/>
      <c r="BF3963" s="16"/>
      <c r="BG3963" s="16"/>
      <c r="BH3963" s="16"/>
      <c r="BI3963" s="16"/>
      <c r="BJ3963" s="16"/>
      <c r="BK3963" s="16"/>
      <c r="BL3963" s="16"/>
      <c r="BM3963" s="16"/>
      <c r="BN3963" s="16"/>
      <c r="BO3963" s="16"/>
      <c r="BP3963" s="16"/>
      <c r="BQ3963" s="16"/>
      <c r="BR3963" s="37">
        <f t="shared" ref="BR3963:BR3965" si="61">BQ3963+BP3963+BO3963+BN3963+BM3963+BG3963+BF3963+BC3963+AY3963+AS3963+AM3963+AL3963+AK3963+AF3963+AE3963+AD3963+AC3963+AB3963+++BK3963+BL3963+AA3963+Z3963+Y3963+X3963+V3963+U3963+T3963+S3963+R3963+Q3963+P3963+O3963+N3963+M3963+L3963+K3963+J3963+I3963+H3963+G3963</f>
        <v>0</v>
      </c>
    </row>
    <row r="3964" spans="1:70" hidden="1">
      <c r="A3964" s="6" t="s">
        <v>6128</v>
      </c>
      <c r="B3964" s="6" t="s">
        <v>6129</v>
      </c>
      <c r="C3964" s="6" t="s">
        <v>7</v>
      </c>
      <c r="D3964" s="6" t="s">
        <v>8180</v>
      </c>
      <c r="E3964" s="6" t="s">
        <v>21</v>
      </c>
      <c r="F3964" s="6" t="s">
        <v>5891</v>
      </c>
      <c r="G3964" s="6"/>
      <c r="H3964" s="10"/>
      <c r="I3964" s="10"/>
      <c r="J3964" s="10"/>
      <c r="K3964" s="10"/>
      <c r="L3964" s="10"/>
      <c r="M3964" s="10"/>
      <c r="N3964" s="28"/>
      <c r="O3964" s="10"/>
      <c r="P3964" s="10"/>
      <c r="Q3964" s="10"/>
      <c r="R3964" s="10"/>
      <c r="S3964" s="10"/>
      <c r="T3964" s="10"/>
      <c r="U3964" s="10"/>
      <c r="V3964" s="19"/>
      <c r="W3964" s="19"/>
      <c r="X3964" s="10"/>
      <c r="Y3964" s="10"/>
      <c r="Z3964" s="10"/>
      <c r="AA3964" s="10"/>
      <c r="AB3964" s="10"/>
      <c r="AC3964" s="10"/>
      <c r="AD3964" s="10"/>
      <c r="AE3964" s="10"/>
      <c r="AF3964" s="16"/>
      <c r="AG3964" s="16"/>
      <c r="AH3964" s="16"/>
      <c r="AI3964" s="16"/>
      <c r="AJ3964" s="16"/>
      <c r="AK3964" s="16"/>
      <c r="AL3964" s="16"/>
      <c r="AM3964" s="16"/>
      <c r="AN3964" s="16"/>
      <c r="AO3964" s="16"/>
      <c r="AP3964" s="16"/>
      <c r="AQ3964" s="16"/>
      <c r="AR3964" s="16"/>
      <c r="AS3964" s="16"/>
      <c r="AT3964" s="16"/>
      <c r="AU3964" s="16"/>
      <c r="AV3964" s="16"/>
      <c r="AW3964" s="16"/>
      <c r="AX3964" s="16"/>
      <c r="AY3964" s="16"/>
      <c r="AZ3964" s="16"/>
      <c r="BA3964" s="16"/>
      <c r="BB3964" s="16"/>
      <c r="BC3964" s="16"/>
      <c r="BD3964" s="16"/>
      <c r="BE3964" s="16"/>
      <c r="BF3964" s="16"/>
      <c r="BG3964" s="16"/>
      <c r="BH3964" s="16"/>
      <c r="BI3964" s="16"/>
      <c r="BJ3964" s="16"/>
      <c r="BK3964" s="16"/>
      <c r="BL3964" s="16"/>
      <c r="BM3964" s="16"/>
      <c r="BN3964" s="16"/>
      <c r="BO3964" s="16"/>
      <c r="BP3964" s="16"/>
      <c r="BQ3964" s="16"/>
      <c r="BR3964" s="37">
        <f t="shared" si="61"/>
        <v>0</v>
      </c>
    </row>
    <row r="3965" spans="1:70" hidden="1">
      <c r="A3965" s="7" t="s">
        <v>6130</v>
      </c>
      <c r="B3965" s="7" t="s">
        <v>6131</v>
      </c>
      <c r="C3965" s="7" t="s">
        <v>7</v>
      </c>
      <c r="D3965" s="7" t="s">
        <v>8180</v>
      </c>
      <c r="E3965" s="7" t="s">
        <v>21</v>
      </c>
      <c r="F3965" s="7" t="s">
        <v>5891</v>
      </c>
      <c r="G3965" s="25"/>
      <c r="H3965" s="10"/>
      <c r="I3965" s="10"/>
      <c r="J3965" s="10"/>
      <c r="K3965" s="10"/>
      <c r="L3965" s="10"/>
      <c r="M3965" s="10"/>
      <c r="N3965" s="28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6"/>
      <c r="AG3965" s="16"/>
      <c r="AH3965" s="16"/>
      <c r="AI3965" s="16"/>
      <c r="AJ3965" s="16"/>
      <c r="AK3965" s="16"/>
      <c r="AL3965" s="16"/>
      <c r="AM3965" s="16"/>
      <c r="AN3965" s="16"/>
      <c r="AO3965" s="16"/>
      <c r="AP3965" s="16"/>
      <c r="AQ3965" s="16"/>
      <c r="AR3965" s="16"/>
      <c r="AS3965" s="16"/>
      <c r="AT3965" s="16"/>
      <c r="AU3965" s="16"/>
      <c r="AV3965" s="16"/>
      <c r="AW3965" s="16"/>
      <c r="AX3965" s="16"/>
      <c r="AY3965" s="16"/>
      <c r="AZ3965" s="16"/>
      <c r="BA3965" s="16"/>
      <c r="BB3965" s="16"/>
      <c r="BC3965" s="16"/>
      <c r="BD3965" s="16"/>
      <c r="BE3965" s="16"/>
      <c r="BF3965" s="16"/>
      <c r="BG3965" s="16"/>
      <c r="BH3965" s="16"/>
      <c r="BI3965" s="16"/>
      <c r="BJ3965" s="16"/>
      <c r="BK3965" s="16"/>
      <c r="BL3965" s="16"/>
      <c r="BM3965" s="16"/>
      <c r="BN3965" s="16"/>
      <c r="BO3965" s="16"/>
      <c r="BP3965" s="16"/>
      <c r="BQ3965" s="16"/>
      <c r="BR3965" s="37">
        <f t="shared" si="61"/>
        <v>0</v>
      </c>
    </row>
    <row r="3966" spans="1:70" hidden="1">
      <c r="A3966" s="6" t="s">
        <v>6132</v>
      </c>
      <c r="B3966" s="6" t="s">
        <v>6133</v>
      </c>
      <c r="C3966" s="6" t="s">
        <v>7</v>
      </c>
      <c r="D3966" s="6" t="s">
        <v>18</v>
      </c>
      <c r="E3966" s="6" t="s">
        <v>31</v>
      </c>
      <c r="F3966" s="6" t="s">
        <v>5891</v>
      </c>
      <c r="G3966" s="6"/>
      <c r="H3966" s="10"/>
      <c r="I3966" s="10"/>
      <c r="J3966" s="10"/>
      <c r="K3966" s="10"/>
      <c r="L3966" s="10"/>
      <c r="M3966" s="10"/>
      <c r="N3966" s="28"/>
      <c r="O3966" s="10"/>
      <c r="P3966" s="10"/>
      <c r="Q3966" s="10"/>
      <c r="R3966" s="10"/>
      <c r="S3966" s="10"/>
      <c r="T3966" s="10"/>
      <c r="U3966" s="10"/>
      <c r="V3966" s="19"/>
      <c r="W3966" s="19"/>
      <c r="X3966" s="10"/>
      <c r="Y3966" s="10"/>
      <c r="Z3966" s="10"/>
      <c r="AA3966" s="10"/>
      <c r="AB3966" s="10"/>
      <c r="AC3966" s="10"/>
      <c r="AD3966" s="10"/>
      <c r="AE3966" s="10"/>
      <c r="AF3966" s="16"/>
      <c r="AG3966" s="16"/>
      <c r="AH3966" s="16"/>
      <c r="AI3966" s="16"/>
      <c r="AJ3966" s="16"/>
      <c r="AK3966" s="16"/>
      <c r="AL3966" s="16"/>
      <c r="AM3966" s="16"/>
      <c r="AN3966" s="16"/>
      <c r="AO3966" s="16"/>
      <c r="AP3966" s="16"/>
      <c r="AQ3966" s="16"/>
      <c r="AR3966" s="16"/>
      <c r="AS3966" s="16"/>
      <c r="AT3966" s="16"/>
      <c r="AU3966" s="16"/>
      <c r="AV3966" s="16"/>
      <c r="AW3966" s="16"/>
      <c r="AX3966" s="16"/>
      <c r="AY3966" s="16"/>
      <c r="AZ3966" s="16"/>
      <c r="BA3966" s="16"/>
      <c r="BB3966" s="16"/>
      <c r="BC3966" s="16"/>
      <c r="BD3966" s="16"/>
      <c r="BE3966" s="16"/>
      <c r="BF3966" s="16"/>
      <c r="BG3966" s="16"/>
      <c r="BH3966" s="16"/>
      <c r="BI3966" s="16"/>
      <c r="BJ3966" s="16"/>
      <c r="BK3966" s="16"/>
      <c r="BL3966" s="16"/>
      <c r="BM3966" s="16"/>
      <c r="BN3966" s="16"/>
      <c r="BO3966" s="16"/>
      <c r="BP3966" s="16"/>
      <c r="BQ3966" s="16"/>
      <c r="BR3966" s="37" t="e">
        <f>BQ3966+BP3966+BO3966+BN3966+BM3966+#REF!+#REF!+BG3966+BF3966+#REF!+BC3966+#REF!+#REF!+AY3966+#REF!+#REF!+#REF!+#REF!+AS3966+#REF!+#REF!+#REF!+#REF!+AM3966+AK3966+#REF!+#REF!+#REF!+AF3966+AD3966+AC3966+AB3966+BL3966+AA3966+Z3966+Y3966+X3966+U3966+T3966+S3966+R3966+Q3966+P3966+O3966+N3966+M3966+L3966+K3966+J3966+I3966+H3966</f>
        <v>#REF!</v>
      </c>
    </row>
    <row r="3967" spans="1:70" hidden="1">
      <c r="A3967" s="6" t="s">
        <v>6134</v>
      </c>
      <c r="B3967" s="6" t="s">
        <v>6135</v>
      </c>
      <c r="C3967" s="6" t="s">
        <v>7</v>
      </c>
      <c r="D3967" s="6" t="s">
        <v>18</v>
      </c>
      <c r="E3967" s="6" t="s">
        <v>31</v>
      </c>
      <c r="F3967" s="6" t="s">
        <v>5891</v>
      </c>
      <c r="G3967" s="6"/>
      <c r="H3967" s="10"/>
      <c r="I3967" s="10"/>
      <c r="J3967" s="10"/>
      <c r="K3967" s="10"/>
      <c r="L3967" s="10"/>
      <c r="M3967" s="10"/>
      <c r="N3967" s="28"/>
      <c r="O3967" s="10"/>
      <c r="P3967" s="10"/>
      <c r="Q3967" s="10"/>
      <c r="R3967" s="10"/>
      <c r="S3967" s="10"/>
      <c r="T3967" s="10"/>
      <c r="U3967" s="10"/>
      <c r="V3967" s="19"/>
      <c r="W3967" s="19"/>
      <c r="X3967" s="10"/>
      <c r="Y3967" s="10"/>
      <c r="Z3967" s="10"/>
      <c r="AA3967" s="10"/>
      <c r="AB3967" s="10"/>
      <c r="AC3967" s="10"/>
      <c r="AD3967" s="10"/>
      <c r="AE3967" s="10"/>
      <c r="AF3967" s="16"/>
      <c r="AG3967" s="16"/>
      <c r="AH3967" s="16"/>
      <c r="AI3967" s="16"/>
      <c r="AJ3967" s="16"/>
      <c r="AK3967" s="16"/>
      <c r="AL3967" s="16"/>
      <c r="AM3967" s="16"/>
      <c r="AN3967" s="16"/>
      <c r="AO3967" s="16"/>
      <c r="AP3967" s="16"/>
      <c r="AQ3967" s="16"/>
      <c r="AR3967" s="16"/>
      <c r="AS3967" s="16"/>
      <c r="AT3967" s="16"/>
      <c r="AU3967" s="16"/>
      <c r="AV3967" s="16"/>
      <c r="AW3967" s="16"/>
      <c r="AX3967" s="16"/>
      <c r="AY3967" s="16"/>
      <c r="AZ3967" s="16"/>
      <c r="BA3967" s="16"/>
      <c r="BB3967" s="16"/>
      <c r="BC3967" s="16"/>
      <c r="BD3967" s="16"/>
      <c r="BE3967" s="16"/>
      <c r="BF3967" s="16"/>
      <c r="BG3967" s="16"/>
      <c r="BH3967" s="16"/>
      <c r="BI3967" s="16"/>
      <c r="BJ3967" s="16"/>
      <c r="BK3967" s="16"/>
      <c r="BL3967" s="16"/>
      <c r="BM3967" s="16"/>
      <c r="BN3967" s="16"/>
      <c r="BO3967" s="16"/>
      <c r="BP3967" s="16"/>
      <c r="BQ3967" s="16"/>
      <c r="BR3967" s="37" t="e">
        <f>BQ3967+BP3967+BO3967+BN3967+BM3967+#REF!+#REF!+BG3967+BF3967+#REF!+BC3967+#REF!+#REF!+AY3967+#REF!+#REF!+#REF!+#REF!+AS3967+#REF!+#REF!+#REF!+#REF!+AM3967+AK3967+#REF!+#REF!+#REF!+AF3967+AD3967+AC3967+AB3967+BL3967+AA3967+Z3967+Y3967+X3967+U3967+T3967+S3967+R3967+Q3967+P3967+O3967+N3967+M3967+L3967+K3967+J3967+I3967+H3967</f>
        <v>#REF!</v>
      </c>
    </row>
    <row r="3968" spans="1:70" hidden="1">
      <c r="A3968" s="6" t="s">
        <v>6136</v>
      </c>
      <c r="B3968" s="6" t="s">
        <v>6137</v>
      </c>
      <c r="C3968" s="6" t="s">
        <v>7</v>
      </c>
      <c r="D3968" s="6" t="s">
        <v>18</v>
      </c>
      <c r="E3968" s="6" t="s">
        <v>31</v>
      </c>
      <c r="F3968" s="6" t="s">
        <v>5891</v>
      </c>
      <c r="G3968" s="6"/>
      <c r="H3968" s="10"/>
      <c r="I3968" s="10"/>
      <c r="J3968" s="10"/>
      <c r="K3968" s="10"/>
      <c r="L3968" s="10"/>
      <c r="M3968" s="10"/>
      <c r="N3968" s="28"/>
      <c r="O3968" s="10"/>
      <c r="P3968" s="10"/>
      <c r="Q3968" s="10"/>
      <c r="R3968" s="10"/>
      <c r="S3968" s="10"/>
      <c r="T3968" s="10"/>
      <c r="U3968" s="10"/>
      <c r="V3968" s="19"/>
      <c r="W3968" s="19"/>
      <c r="X3968" s="10"/>
      <c r="Y3968" s="10"/>
      <c r="Z3968" s="10"/>
      <c r="AA3968" s="10"/>
      <c r="AB3968" s="10"/>
      <c r="AC3968" s="10"/>
      <c r="AD3968" s="10"/>
      <c r="AE3968" s="10"/>
      <c r="AF3968" s="16"/>
      <c r="AG3968" s="16"/>
      <c r="AH3968" s="16"/>
      <c r="AI3968" s="16"/>
      <c r="AJ3968" s="16"/>
      <c r="AK3968" s="16"/>
      <c r="AL3968" s="16"/>
      <c r="AM3968" s="16"/>
      <c r="AN3968" s="16"/>
      <c r="AO3968" s="16"/>
      <c r="AP3968" s="16"/>
      <c r="AQ3968" s="16"/>
      <c r="AR3968" s="16"/>
      <c r="AS3968" s="16"/>
      <c r="AT3968" s="16"/>
      <c r="AU3968" s="16"/>
      <c r="AV3968" s="16"/>
      <c r="AW3968" s="16"/>
      <c r="AX3968" s="16"/>
      <c r="AY3968" s="16"/>
      <c r="AZ3968" s="16"/>
      <c r="BA3968" s="16"/>
      <c r="BB3968" s="16"/>
      <c r="BC3968" s="16"/>
      <c r="BD3968" s="16"/>
      <c r="BE3968" s="16"/>
      <c r="BF3968" s="16"/>
      <c r="BG3968" s="16"/>
      <c r="BH3968" s="16"/>
      <c r="BI3968" s="16"/>
      <c r="BJ3968" s="16"/>
      <c r="BK3968" s="16"/>
      <c r="BL3968" s="16"/>
      <c r="BM3968" s="16"/>
      <c r="BN3968" s="16"/>
      <c r="BO3968" s="16"/>
      <c r="BP3968" s="16"/>
      <c r="BQ3968" s="16"/>
      <c r="BR3968" s="37" t="e">
        <f>BQ3968+BP3968+BO3968+BN3968+BM3968+#REF!+#REF!+BG3968+BF3968+#REF!+BC3968+#REF!+#REF!+AY3968+#REF!+#REF!+#REF!+#REF!+AS3968+#REF!+#REF!+#REF!+#REF!+AM3968+AK3968+#REF!+#REF!+#REF!+AF3968+AD3968+AC3968+AB3968+BL3968+AA3968+Z3968+Y3968+X3968+U3968+T3968+S3968+R3968+Q3968+P3968+O3968+N3968+M3968+L3968+K3968+J3968+I3968+H3968</f>
        <v>#REF!</v>
      </c>
    </row>
    <row r="3969" spans="1:70" hidden="1">
      <c r="A3969" s="6" t="s">
        <v>6138</v>
      </c>
      <c r="B3969" s="6" t="s">
        <v>6139</v>
      </c>
      <c r="C3969" s="6" t="s">
        <v>7</v>
      </c>
      <c r="D3969" s="6" t="s">
        <v>18</v>
      </c>
      <c r="E3969" s="6" t="s">
        <v>31</v>
      </c>
      <c r="F3969" s="6" t="s">
        <v>5891</v>
      </c>
      <c r="G3969" s="6"/>
      <c r="H3969" s="10"/>
      <c r="I3969" s="10"/>
      <c r="J3969" s="10"/>
      <c r="K3969" s="10"/>
      <c r="L3969" s="10"/>
      <c r="M3969" s="10"/>
      <c r="N3969" s="28"/>
      <c r="O3969" s="10"/>
      <c r="P3969" s="10"/>
      <c r="Q3969" s="10"/>
      <c r="R3969" s="10"/>
      <c r="S3969" s="10"/>
      <c r="T3969" s="10"/>
      <c r="U3969" s="10"/>
      <c r="V3969" s="19"/>
      <c r="W3969" s="19"/>
      <c r="X3969" s="10"/>
      <c r="Y3969" s="10"/>
      <c r="Z3969" s="10"/>
      <c r="AA3969" s="10"/>
      <c r="AB3969" s="10"/>
      <c r="AC3969" s="10"/>
      <c r="AD3969" s="10"/>
      <c r="AE3969" s="10"/>
      <c r="AF3969" s="16"/>
      <c r="AG3969" s="16"/>
      <c r="AH3969" s="16"/>
      <c r="AI3969" s="16"/>
      <c r="AJ3969" s="16"/>
      <c r="AK3969" s="16"/>
      <c r="AL3969" s="16"/>
      <c r="AM3969" s="16"/>
      <c r="AN3969" s="16"/>
      <c r="AO3969" s="16"/>
      <c r="AP3969" s="16"/>
      <c r="AQ3969" s="16"/>
      <c r="AR3969" s="16"/>
      <c r="AS3969" s="16"/>
      <c r="AT3969" s="16"/>
      <c r="AU3969" s="16"/>
      <c r="AV3969" s="16"/>
      <c r="AW3969" s="16"/>
      <c r="AX3969" s="16"/>
      <c r="AY3969" s="16"/>
      <c r="AZ3969" s="16"/>
      <c r="BA3969" s="16"/>
      <c r="BB3969" s="16"/>
      <c r="BC3969" s="16"/>
      <c r="BD3969" s="16"/>
      <c r="BE3969" s="16"/>
      <c r="BF3969" s="16"/>
      <c r="BG3969" s="16"/>
      <c r="BH3969" s="16"/>
      <c r="BI3969" s="16"/>
      <c r="BJ3969" s="16"/>
      <c r="BK3969" s="16"/>
      <c r="BL3969" s="16"/>
      <c r="BM3969" s="16"/>
      <c r="BN3969" s="16"/>
      <c r="BO3969" s="16"/>
      <c r="BP3969" s="16"/>
      <c r="BQ3969" s="16"/>
      <c r="BR3969" s="37" t="e">
        <f>BQ3969+BP3969+BO3969+BN3969+BM3969+#REF!+#REF!+BG3969+BF3969+#REF!+BC3969+#REF!+#REF!+AY3969+#REF!+#REF!+#REF!+#REF!+AS3969+#REF!+#REF!+#REF!+#REF!+AM3969+AK3969+#REF!+#REF!+#REF!+AF3969+AD3969+AC3969+AB3969+BL3969+AA3969+Z3969+Y3969+X3969+U3969+T3969+S3969+R3969+Q3969+P3969+O3969+N3969+M3969+L3969+K3969+J3969+I3969+H3969</f>
        <v>#REF!</v>
      </c>
    </row>
    <row r="3970" spans="1:70">
      <c r="A3970" s="7" t="s">
        <v>6140</v>
      </c>
      <c r="B3970" s="7" t="s">
        <v>6141</v>
      </c>
      <c r="C3970" s="7" t="s">
        <v>7</v>
      </c>
      <c r="D3970" s="7" t="s">
        <v>18</v>
      </c>
      <c r="E3970" s="7" t="s">
        <v>21</v>
      </c>
      <c r="F3970" s="7" t="s">
        <v>5891</v>
      </c>
      <c r="G3970" s="25"/>
      <c r="H3970" s="10"/>
      <c r="I3970" s="10"/>
      <c r="J3970" s="10"/>
      <c r="K3970" s="10"/>
      <c r="L3970" s="10"/>
      <c r="M3970" s="10"/>
      <c r="N3970" s="28"/>
      <c r="O3970" s="10"/>
      <c r="P3970" s="10"/>
      <c r="Q3970" s="10"/>
      <c r="R3970" s="10"/>
      <c r="S3970" s="10"/>
      <c r="T3970" s="10"/>
      <c r="U3970" s="10">
        <v>25500</v>
      </c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6"/>
      <c r="AG3970" s="16"/>
      <c r="AH3970" s="16"/>
      <c r="AI3970" s="16"/>
      <c r="AJ3970" s="16"/>
      <c r="AK3970" s="16"/>
      <c r="AL3970" s="16"/>
      <c r="AM3970" s="16"/>
      <c r="AN3970" s="16"/>
      <c r="AO3970" s="16"/>
      <c r="AP3970" s="16"/>
      <c r="AQ3970" s="16"/>
      <c r="AR3970" s="16"/>
      <c r="AS3970" s="16"/>
      <c r="AT3970" s="16"/>
      <c r="AU3970" s="16"/>
      <c r="AV3970" s="16"/>
      <c r="AW3970" s="16"/>
      <c r="AX3970" s="16"/>
      <c r="AY3970" s="16"/>
      <c r="AZ3970" s="16"/>
      <c r="BA3970" s="16"/>
      <c r="BB3970" s="16"/>
      <c r="BC3970" s="16"/>
      <c r="BD3970" s="16"/>
      <c r="BE3970" s="16"/>
      <c r="BF3970" s="16"/>
      <c r="BG3970" s="16"/>
      <c r="BH3970" s="16"/>
      <c r="BI3970" s="16"/>
      <c r="BJ3970" s="16"/>
      <c r="BK3970" s="16"/>
      <c r="BL3970" s="16"/>
      <c r="BM3970" s="16"/>
      <c r="BN3970" s="16"/>
      <c r="BO3970" s="16"/>
      <c r="BP3970" s="16"/>
      <c r="BQ3970" s="16"/>
      <c r="BR3970" s="37">
        <f>BQ3970+BP3970+BO3970+BN3970+BM3970+BG3970+BF3970+BC3970+AY3970+AS3970+AM3970+AL3970+AK3970+AF3970+AE3970+AD3970+AC3970+AB3970+BK3970+BL3970+AA3970+Z3970+Y3970+X3970+V3970+U3970+T3970+S3970+R3970+Q3970+P3970+O3970+N3970+M3970+L3970+K3970+J3970+I3970+H3970+G3970+AX3970+W3970</f>
        <v>25500</v>
      </c>
    </row>
    <row r="3971" spans="1:70" hidden="1">
      <c r="A3971" s="6" t="s">
        <v>6142</v>
      </c>
      <c r="B3971" s="6" t="s">
        <v>6143</v>
      </c>
      <c r="C3971" s="6" t="s">
        <v>7</v>
      </c>
      <c r="D3971" s="6" t="s">
        <v>18</v>
      </c>
      <c r="E3971" s="6" t="s">
        <v>21</v>
      </c>
      <c r="F3971" s="6" t="s">
        <v>5891</v>
      </c>
      <c r="G3971" s="6"/>
      <c r="H3971" s="10"/>
      <c r="I3971" s="10"/>
      <c r="J3971" s="10"/>
      <c r="K3971" s="10"/>
      <c r="L3971" s="10"/>
      <c r="M3971" s="10"/>
      <c r="N3971" s="28"/>
      <c r="O3971" s="10"/>
      <c r="P3971" s="10"/>
      <c r="Q3971" s="10"/>
      <c r="R3971" s="10"/>
      <c r="S3971" s="10"/>
      <c r="T3971" s="10"/>
      <c r="U3971" s="10"/>
      <c r="V3971" s="19"/>
      <c r="W3971" s="19"/>
      <c r="X3971" s="10"/>
      <c r="Y3971" s="10"/>
      <c r="Z3971" s="10"/>
      <c r="AA3971" s="10"/>
      <c r="AB3971" s="10"/>
      <c r="AC3971" s="10"/>
      <c r="AD3971" s="10"/>
      <c r="AE3971" s="10"/>
      <c r="AF3971" s="16"/>
      <c r="AG3971" s="16"/>
      <c r="AH3971" s="16"/>
      <c r="AI3971" s="16"/>
      <c r="AJ3971" s="16"/>
      <c r="AK3971" s="16"/>
      <c r="AL3971" s="16"/>
      <c r="AM3971" s="16"/>
      <c r="AN3971" s="16"/>
      <c r="AO3971" s="16"/>
      <c r="AP3971" s="16"/>
      <c r="AQ3971" s="16"/>
      <c r="AR3971" s="16"/>
      <c r="AS3971" s="16"/>
      <c r="AT3971" s="16"/>
      <c r="AU3971" s="16"/>
      <c r="AV3971" s="16"/>
      <c r="AW3971" s="16"/>
      <c r="AX3971" s="16"/>
      <c r="AY3971" s="16"/>
      <c r="AZ3971" s="16"/>
      <c r="BA3971" s="16"/>
      <c r="BB3971" s="16"/>
      <c r="BC3971" s="16"/>
      <c r="BD3971" s="16"/>
      <c r="BE3971" s="16"/>
      <c r="BF3971" s="16"/>
      <c r="BG3971" s="16"/>
      <c r="BH3971" s="16"/>
      <c r="BI3971" s="16"/>
      <c r="BJ3971" s="16"/>
      <c r="BK3971" s="16"/>
      <c r="BL3971" s="16"/>
      <c r="BM3971" s="16"/>
      <c r="BN3971" s="16"/>
      <c r="BO3971" s="16"/>
      <c r="BP3971" s="16"/>
      <c r="BQ3971" s="16"/>
      <c r="BR3971" s="37" t="e">
        <f>BQ3971+BP3971+BO3971+BN3971+BM3971+#REF!+#REF!+BG3971+BF3971+#REF!+BC3971+#REF!+#REF!+AY3971+#REF!+#REF!+#REF!+#REF!+AS3971+#REF!+#REF!+#REF!+#REF!+AM3971+AK3971+#REF!+#REF!+#REF!+AF3971+AD3971+AC3971+AB3971+BL3971+AA3971+Z3971+Y3971+X3971+U3971+T3971+S3971+R3971+Q3971+P3971+O3971+N3971+M3971+L3971+K3971+J3971+I3971+H3971</f>
        <v>#REF!</v>
      </c>
    </row>
    <row r="3972" spans="1:70" hidden="1">
      <c r="A3972" s="6" t="s">
        <v>6144</v>
      </c>
      <c r="B3972" s="6" t="s">
        <v>6145</v>
      </c>
      <c r="C3972" s="6" t="s">
        <v>7</v>
      </c>
      <c r="D3972" s="6" t="s">
        <v>18</v>
      </c>
      <c r="E3972" s="6" t="s">
        <v>13</v>
      </c>
      <c r="F3972" s="6" t="s">
        <v>5891</v>
      </c>
      <c r="G3972" s="6"/>
      <c r="H3972" s="10"/>
      <c r="I3972" s="10"/>
      <c r="J3972" s="10"/>
      <c r="K3972" s="10"/>
      <c r="L3972" s="10"/>
      <c r="M3972" s="10"/>
      <c r="N3972" s="28"/>
      <c r="O3972" s="10"/>
      <c r="P3972" s="10"/>
      <c r="Q3972" s="10"/>
      <c r="R3972" s="10"/>
      <c r="S3972" s="10"/>
      <c r="T3972" s="10"/>
      <c r="U3972" s="10"/>
      <c r="V3972" s="19"/>
      <c r="W3972" s="19"/>
      <c r="X3972" s="10"/>
      <c r="Y3972" s="10"/>
      <c r="Z3972" s="10"/>
      <c r="AA3972" s="10"/>
      <c r="AB3972" s="10"/>
      <c r="AC3972" s="10"/>
      <c r="AD3972" s="10"/>
      <c r="AE3972" s="10"/>
      <c r="AF3972" s="16"/>
      <c r="AG3972" s="16"/>
      <c r="AH3972" s="16"/>
      <c r="AI3972" s="16"/>
      <c r="AJ3972" s="16"/>
      <c r="AK3972" s="16"/>
      <c r="AL3972" s="16"/>
      <c r="AM3972" s="16"/>
      <c r="AN3972" s="16"/>
      <c r="AO3972" s="16"/>
      <c r="AP3972" s="16"/>
      <c r="AQ3972" s="16"/>
      <c r="AR3972" s="16"/>
      <c r="AS3972" s="16"/>
      <c r="AT3972" s="16"/>
      <c r="AU3972" s="16"/>
      <c r="AV3972" s="16"/>
      <c r="AW3972" s="16"/>
      <c r="AX3972" s="16"/>
      <c r="AY3972" s="16"/>
      <c r="AZ3972" s="16"/>
      <c r="BA3972" s="16"/>
      <c r="BB3972" s="16"/>
      <c r="BC3972" s="16"/>
      <c r="BD3972" s="16"/>
      <c r="BE3972" s="16"/>
      <c r="BF3972" s="16"/>
      <c r="BG3972" s="16"/>
      <c r="BH3972" s="16"/>
      <c r="BI3972" s="16"/>
      <c r="BJ3972" s="16"/>
      <c r="BK3972" s="16"/>
      <c r="BL3972" s="16"/>
      <c r="BM3972" s="16"/>
      <c r="BN3972" s="16"/>
      <c r="BO3972" s="16"/>
      <c r="BP3972" s="16"/>
      <c r="BQ3972" s="16"/>
      <c r="BR3972" s="37" t="e">
        <f>BQ3972+BP3972+BO3972+BN3972+BM3972+#REF!+#REF!+BG3972+BF3972+#REF!+BC3972+#REF!+#REF!+AY3972+#REF!+#REF!+#REF!+#REF!+AS3972+#REF!+#REF!+#REF!+#REF!+AM3972+AK3972+#REF!+#REF!+#REF!+AF3972+AD3972+AC3972+AB3972+BL3972+AA3972+Z3972+Y3972+X3972+U3972+T3972+S3972+R3972+Q3972+P3972+O3972+N3972+M3972+L3972+K3972+J3972+I3972+H3972</f>
        <v>#REF!</v>
      </c>
    </row>
    <row r="3973" spans="1:70" hidden="1">
      <c r="A3973" s="6" t="s">
        <v>6146</v>
      </c>
      <c r="B3973" s="6" t="s">
        <v>6147</v>
      </c>
      <c r="C3973" s="6" t="s">
        <v>7</v>
      </c>
      <c r="D3973" s="6" t="s">
        <v>8180</v>
      </c>
      <c r="E3973" s="6" t="s">
        <v>13</v>
      </c>
      <c r="F3973" s="6" t="s">
        <v>5891</v>
      </c>
      <c r="G3973" s="6"/>
      <c r="H3973" s="10"/>
      <c r="I3973" s="10"/>
      <c r="J3973" s="10"/>
      <c r="K3973" s="10"/>
      <c r="L3973" s="10"/>
      <c r="M3973" s="10"/>
      <c r="N3973" s="28"/>
      <c r="O3973" s="10"/>
      <c r="P3973" s="10"/>
      <c r="Q3973" s="10"/>
      <c r="R3973" s="10"/>
      <c r="S3973" s="10"/>
      <c r="T3973" s="10"/>
      <c r="U3973" s="10"/>
      <c r="V3973" s="19"/>
      <c r="W3973" s="19"/>
      <c r="X3973" s="10"/>
      <c r="Y3973" s="10"/>
      <c r="Z3973" s="10"/>
      <c r="AA3973" s="10"/>
      <c r="AB3973" s="10"/>
      <c r="AC3973" s="10"/>
      <c r="AD3973" s="10"/>
      <c r="AE3973" s="10"/>
      <c r="AF3973" s="16"/>
      <c r="AG3973" s="16"/>
      <c r="AH3973" s="16"/>
      <c r="AI3973" s="16"/>
      <c r="AJ3973" s="16"/>
      <c r="AK3973" s="16"/>
      <c r="AL3973" s="16"/>
      <c r="AM3973" s="16"/>
      <c r="AN3973" s="16"/>
      <c r="AO3973" s="16"/>
      <c r="AP3973" s="16"/>
      <c r="AQ3973" s="16"/>
      <c r="AR3973" s="16"/>
      <c r="AS3973" s="16"/>
      <c r="AT3973" s="16"/>
      <c r="AU3973" s="16"/>
      <c r="AV3973" s="16"/>
      <c r="AW3973" s="16"/>
      <c r="AX3973" s="16"/>
      <c r="AY3973" s="16"/>
      <c r="AZ3973" s="16"/>
      <c r="BA3973" s="16"/>
      <c r="BB3973" s="16"/>
      <c r="BC3973" s="16"/>
      <c r="BD3973" s="16"/>
      <c r="BE3973" s="16"/>
      <c r="BF3973" s="16"/>
      <c r="BG3973" s="16"/>
      <c r="BH3973" s="16"/>
      <c r="BI3973" s="16"/>
      <c r="BJ3973" s="16"/>
      <c r="BK3973" s="16"/>
      <c r="BL3973" s="16"/>
      <c r="BM3973" s="16"/>
      <c r="BN3973" s="16"/>
      <c r="BO3973" s="16"/>
      <c r="BP3973" s="16"/>
      <c r="BQ3973" s="16"/>
      <c r="BR3973" s="37" t="e">
        <f>BQ3973+BP3973+BO3973+BN3973+BM3973+#REF!+#REF!+BG3973+BF3973+#REF!+BC3973+#REF!+#REF!+AY3973+#REF!+#REF!+#REF!+#REF!+AS3973+#REF!+#REF!+#REF!+#REF!+AM3973+AK3973+#REF!+#REF!+#REF!+AF3973+AD3973+AC3973+AB3973+BL3973+AA3973+Z3973+Y3973+X3973+U3973+T3973+S3973+R3973+Q3973+P3973+O3973+N3973+M3973+L3973+K3973+J3973+I3973+H3973</f>
        <v>#REF!</v>
      </c>
    </row>
    <row r="3974" spans="1:70" hidden="1">
      <c r="A3974" s="6" t="s">
        <v>6383</v>
      </c>
      <c r="B3974" s="6" t="s">
        <v>6384</v>
      </c>
      <c r="C3974" s="6" t="s">
        <v>151</v>
      </c>
      <c r="D3974" s="6"/>
      <c r="E3974" s="6" t="s">
        <v>152</v>
      </c>
      <c r="F3974" s="6" t="s">
        <v>5891</v>
      </c>
      <c r="G3974" s="6"/>
      <c r="H3974" s="10"/>
      <c r="I3974" s="10"/>
      <c r="J3974" s="10"/>
      <c r="K3974" s="10"/>
      <c r="L3974" s="10"/>
      <c r="M3974" s="10"/>
      <c r="N3974" s="28"/>
      <c r="O3974" s="10"/>
      <c r="P3974" s="10"/>
      <c r="Q3974" s="10"/>
      <c r="R3974" s="10"/>
      <c r="S3974" s="10"/>
      <c r="T3974" s="10"/>
      <c r="U3974" s="10"/>
      <c r="V3974" s="19"/>
      <c r="W3974" s="19"/>
      <c r="X3974" s="10"/>
      <c r="Y3974" s="10"/>
      <c r="Z3974" s="10"/>
      <c r="AA3974" s="10"/>
      <c r="AB3974" s="10"/>
      <c r="AC3974" s="10"/>
      <c r="AD3974" s="10"/>
      <c r="AE3974" s="10"/>
      <c r="AF3974" s="16"/>
      <c r="AG3974" s="16"/>
      <c r="AH3974" s="16"/>
      <c r="AI3974" s="16"/>
      <c r="AJ3974" s="16"/>
      <c r="AK3974" s="16"/>
      <c r="AL3974" s="16"/>
      <c r="AM3974" s="16"/>
      <c r="AN3974" s="16"/>
      <c r="AO3974" s="16"/>
      <c r="AP3974" s="16"/>
      <c r="AQ3974" s="16"/>
      <c r="AR3974" s="16"/>
      <c r="AS3974" s="16"/>
      <c r="AT3974" s="16"/>
      <c r="AU3974" s="16"/>
      <c r="AV3974" s="16"/>
      <c r="AW3974" s="16"/>
      <c r="AX3974" s="16"/>
      <c r="AY3974" s="16"/>
      <c r="AZ3974" s="16"/>
      <c r="BA3974" s="16"/>
      <c r="BB3974" s="16"/>
      <c r="BC3974" s="16"/>
      <c r="BD3974" s="16"/>
      <c r="BE3974" s="16"/>
      <c r="BF3974" s="16"/>
      <c r="BG3974" s="16"/>
      <c r="BH3974" s="16"/>
      <c r="BI3974" s="16"/>
      <c r="BJ3974" s="16"/>
      <c r="BK3974" s="16"/>
      <c r="BL3974" s="16"/>
      <c r="BM3974" s="16"/>
      <c r="BN3974" s="16"/>
      <c r="BO3974" s="16"/>
      <c r="BP3974" s="16"/>
      <c r="BQ3974" s="16"/>
      <c r="BR3974" s="37" t="e">
        <f>BQ3974+BP3974+BO3974+BN3974+BM3974+#REF!+#REF!+BG3974+BF3974+#REF!+BC3974+#REF!+#REF!+AY3974+#REF!+#REF!+#REF!+#REF!+AS3974+#REF!+#REF!+#REF!+#REF!+AM3974+AK3974+#REF!+#REF!+#REF!+AF3974+AD3974+AC3974+AB3974+BL3974+AA3974+Z3974+Y3974+X3974+U3974+T3974+S3974+R3974+Q3974+P3974+O3974+N3974+M3974+L3974+K3974+J3974+I3974+H3974</f>
        <v>#REF!</v>
      </c>
    </row>
    <row r="3975" spans="1:70" hidden="1">
      <c r="A3975" s="6" t="s">
        <v>6385</v>
      </c>
      <c r="B3975" s="6" t="s">
        <v>6386</v>
      </c>
      <c r="C3975" s="6" t="s">
        <v>151</v>
      </c>
      <c r="D3975" s="6"/>
      <c r="E3975" s="6" t="s">
        <v>152</v>
      </c>
      <c r="F3975" s="6" t="s">
        <v>5891</v>
      </c>
      <c r="G3975" s="6"/>
      <c r="H3975" s="10"/>
      <c r="I3975" s="10"/>
      <c r="J3975" s="10"/>
      <c r="K3975" s="10"/>
      <c r="L3975" s="10"/>
      <c r="M3975" s="10"/>
      <c r="N3975" s="28"/>
      <c r="O3975" s="10"/>
      <c r="P3975" s="10"/>
      <c r="Q3975" s="10"/>
      <c r="R3975" s="10"/>
      <c r="S3975" s="10"/>
      <c r="T3975" s="10"/>
      <c r="U3975" s="10"/>
      <c r="V3975" s="19"/>
      <c r="W3975" s="19"/>
      <c r="X3975" s="10"/>
      <c r="Y3975" s="10"/>
      <c r="Z3975" s="10"/>
      <c r="AA3975" s="10"/>
      <c r="AB3975" s="10"/>
      <c r="AC3975" s="10"/>
      <c r="AD3975" s="10"/>
      <c r="AE3975" s="10"/>
      <c r="AF3975" s="16"/>
      <c r="AG3975" s="16"/>
      <c r="AH3975" s="16"/>
      <c r="AI3975" s="16"/>
      <c r="AJ3975" s="16"/>
      <c r="AK3975" s="16"/>
      <c r="AL3975" s="16"/>
      <c r="AM3975" s="16"/>
      <c r="AN3975" s="16"/>
      <c r="AO3975" s="16"/>
      <c r="AP3975" s="16"/>
      <c r="AQ3975" s="16"/>
      <c r="AR3975" s="16"/>
      <c r="AS3975" s="16"/>
      <c r="AT3975" s="16"/>
      <c r="AU3975" s="16"/>
      <c r="AV3975" s="16"/>
      <c r="AW3975" s="16"/>
      <c r="AX3975" s="16"/>
      <c r="AY3975" s="16"/>
      <c r="AZ3975" s="16"/>
      <c r="BA3975" s="16"/>
      <c r="BB3975" s="16"/>
      <c r="BC3975" s="16"/>
      <c r="BD3975" s="16"/>
      <c r="BE3975" s="16"/>
      <c r="BF3975" s="16"/>
      <c r="BG3975" s="16"/>
      <c r="BH3975" s="16"/>
      <c r="BI3975" s="16"/>
      <c r="BJ3975" s="16"/>
      <c r="BK3975" s="16"/>
      <c r="BL3975" s="16"/>
      <c r="BM3975" s="16"/>
      <c r="BN3975" s="16"/>
      <c r="BO3975" s="16"/>
      <c r="BP3975" s="16"/>
      <c r="BQ3975" s="16"/>
      <c r="BR3975" s="37" t="e">
        <f>BQ3975+BP3975+BO3975+BN3975+BM3975+#REF!+#REF!+BG3975+BF3975+#REF!+BC3975+#REF!+#REF!+AY3975+#REF!+#REF!+#REF!+#REF!+AS3975+#REF!+#REF!+#REF!+#REF!+AM3975+AK3975+#REF!+#REF!+#REF!+AF3975+AD3975+AC3975+AB3975+BL3975+AA3975+Z3975+Y3975+X3975+U3975+T3975+S3975+R3975+Q3975+P3975+O3975+N3975+M3975+L3975+K3975+J3975+I3975+H3975</f>
        <v>#REF!</v>
      </c>
    </row>
    <row r="3976" spans="1:70" hidden="1">
      <c r="A3976" s="6" t="s">
        <v>6387</v>
      </c>
      <c r="B3976" s="6" t="s">
        <v>6388</v>
      </c>
      <c r="C3976" s="6" t="s">
        <v>151</v>
      </c>
      <c r="D3976" s="6"/>
      <c r="E3976" s="6" t="s">
        <v>152</v>
      </c>
      <c r="F3976" s="6" t="s">
        <v>5891</v>
      </c>
      <c r="G3976" s="6"/>
      <c r="H3976" s="10"/>
      <c r="I3976" s="10"/>
      <c r="J3976" s="10"/>
      <c r="K3976" s="10"/>
      <c r="L3976" s="10"/>
      <c r="M3976" s="10"/>
      <c r="N3976" s="28"/>
      <c r="O3976" s="10"/>
      <c r="P3976" s="10"/>
      <c r="Q3976" s="10"/>
      <c r="R3976" s="10"/>
      <c r="S3976" s="10"/>
      <c r="T3976" s="10"/>
      <c r="U3976" s="10"/>
      <c r="V3976" s="19"/>
      <c r="W3976" s="19"/>
      <c r="X3976" s="10"/>
      <c r="Y3976" s="10"/>
      <c r="Z3976" s="10"/>
      <c r="AA3976" s="10"/>
      <c r="AB3976" s="10"/>
      <c r="AC3976" s="10"/>
      <c r="AD3976" s="10"/>
      <c r="AE3976" s="10"/>
      <c r="AF3976" s="16"/>
      <c r="AG3976" s="16"/>
      <c r="AH3976" s="16"/>
      <c r="AI3976" s="16"/>
      <c r="AJ3976" s="16"/>
      <c r="AK3976" s="16"/>
      <c r="AL3976" s="16"/>
      <c r="AM3976" s="16"/>
      <c r="AN3976" s="16"/>
      <c r="AO3976" s="16"/>
      <c r="AP3976" s="16"/>
      <c r="AQ3976" s="16"/>
      <c r="AR3976" s="16"/>
      <c r="AS3976" s="16"/>
      <c r="AT3976" s="16"/>
      <c r="AU3976" s="16"/>
      <c r="AV3976" s="16"/>
      <c r="AW3976" s="16"/>
      <c r="AX3976" s="16"/>
      <c r="AY3976" s="16"/>
      <c r="AZ3976" s="16"/>
      <c r="BA3976" s="16"/>
      <c r="BB3976" s="16"/>
      <c r="BC3976" s="16"/>
      <c r="BD3976" s="16"/>
      <c r="BE3976" s="16"/>
      <c r="BF3976" s="16"/>
      <c r="BG3976" s="16"/>
      <c r="BH3976" s="16"/>
      <c r="BI3976" s="16"/>
      <c r="BJ3976" s="16"/>
      <c r="BK3976" s="16"/>
      <c r="BL3976" s="16"/>
      <c r="BM3976" s="16"/>
      <c r="BN3976" s="16"/>
      <c r="BO3976" s="16"/>
      <c r="BP3976" s="16"/>
      <c r="BQ3976" s="16"/>
      <c r="BR3976" s="37" t="e">
        <f>BQ3976+BP3976+BO3976+BN3976+BM3976+#REF!+#REF!+BG3976+BF3976+#REF!+BC3976+#REF!+#REF!+AY3976+#REF!+#REF!+#REF!+#REF!+AS3976+#REF!+#REF!+#REF!+#REF!+AM3976+AK3976+#REF!+#REF!+#REF!+AF3976+AD3976+AC3976+AB3976+BL3976+AA3976+Z3976+Y3976+X3976+U3976+T3976+S3976+R3976+Q3976+P3976+O3976+N3976+M3976+L3976+K3976+J3976+I3976+H3976</f>
        <v>#REF!</v>
      </c>
    </row>
    <row r="3977" spans="1:70" hidden="1">
      <c r="A3977" s="6" t="s">
        <v>7372</v>
      </c>
      <c r="B3977" s="6" t="s">
        <v>2917</v>
      </c>
      <c r="C3977" s="6" t="s">
        <v>151</v>
      </c>
      <c r="D3977" s="6"/>
      <c r="E3977" s="6" t="s">
        <v>8200</v>
      </c>
      <c r="F3977" s="6" t="s">
        <v>5891</v>
      </c>
      <c r="G3977" s="6"/>
      <c r="H3977" s="10"/>
      <c r="I3977" s="10"/>
      <c r="J3977" s="10"/>
      <c r="K3977" s="10"/>
      <c r="L3977" s="10"/>
      <c r="M3977" s="10"/>
      <c r="N3977" s="28"/>
      <c r="O3977" s="10"/>
      <c r="P3977" s="10"/>
      <c r="Q3977" s="10"/>
      <c r="R3977" s="10"/>
      <c r="S3977" s="10"/>
      <c r="T3977" s="10"/>
      <c r="U3977" s="10"/>
      <c r="V3977" s="19"/>
      <c r="W3977" s="19"/>
      <c r="X3977" s="10"/>
      <c r="Y3977" s="10"/>
      <c r="Z3977" s="10"/>
      <c r="AA3977" s="10"/>
      <c r="AB3977" s="10"/>
      <c r="AC3977" s="10"/>
      <c r="AD3977" s="10"/>
      <c r="AE3977" s="10"/>
      <c r="AF3977" s="16"/>
      <c r="AG3977" s="16"/>
      <c r="AH3977" s="16"/>
      <c r="AI3977" s="16"/>
      <c r="AJ3977" s="16"/>
      <c r="AK3977" s="16"/>
      <c r="AL3977" s="16"/>
      <c r="AM3977" s="16"/>
      <c r="AN3977" s="16"/>
      <c r="AO3977" s="16"/>
      <c r="AP3977" s="16"/>
      <c r="AQ3977" s="16"/>
      <c r="AR3977" s="16"/>
      <c r="AS3977" s="16"/>
      <c r="AT3977" s="16"/>
      <c r="AU3977" s="16"/>
      <c r="AV3977" s="16"/>
      <c r="AW3977" s="16"/>
      <c r="AX3977" s="16"/>
      <c r="AY3977" s="16"/>
      <c r="AZ3977" s="16"/>
      <c r="BA3977" s="16"/>
      <c r="BB3977" s="16"/>
      <c r="BC3977" s="16"/>
      <c r="BD3977" s="16"/>
      <c r="BE3977" s="16"/>
      <c r="BF3977" s="16"/>
      <c r="BG3977" s="16"/>
      <c r="BH3977" s="16"/>
      <c r="BI3977" s="16"/>
      <c r="BJ3977" s="16"/>
      <c r="BK3977" s="16"/>
      <c r="BL3977" s="16"/>
      <c r="BM3977" s="16"/>
      <c r="BN3977" s="16"/>
      <c r="BO3977" s="16"/>
      <c r="BP3977" s="16"/>
      <c r="BQ3977" s="16"/>
      <c r="BR3977" s="37" t="e">
        <f>BQ3977+BP3977+BO3977+BN3977+BM3977+#REF!+#REF!+BG3977+BF3977+#REF!+BC3977+#REF!+#REF!+AY3977+#REF!+#REF!+#REF!+#REF!+AS3977+#REF!+#REF!+#REF!+#REF!+AM3977+AK3977+#REF!+#REF!+#REF!+AF3977+AD3977+AC3977+AB3977+BL3977+AA3977+Z3977+Y3977+X3977+U3977+T3977+S3977+R3977+Q3977+P3977+O3977+N3977+M3977+L3977+K3977+J3977+I3977+H3977</f>
        <v>#REF!</v>
      </c>
    </row>
    <row r="3978" spans="1:70" hidden="1">
      <c r="A3978" s="6" t="s">
        <v>6389</v>
      </c>
      <c r="B3978" s="6" t="s">
        <v>6390</v>
      </c>
      <c r="C3978" s="6" t="s">
        <v>151</v>
      </c>
      <c r="D3978" s="6"/>
      <c r="E3978" s="6" t="s">
        <v>152</v>
      </c>
      <c r="F3978" s="6" t="s">
        <v>5891</v>
      </c>
      <c r="G3978" s="6"/>
      <c r="H3978" s="10"/>
      <c r="I3978" s="10"/>
      <c r="J3978" s="10"/>
      <c r="K3978" s="10"/>
      <c r="L3978" s="10"/>
      <c r="M3978" s="10"/>
      <c r="N3978" s="28"/>
      <c r="O3978" s="10"/>
      <c r="P3978" s="10"/>
      <c r="Q3978" s="10"/>
      <c r="R3978" s="10"/>
      <c r="S3978" s="10"/>
      <c r="T3978" s="10"/>
      <c r="U3978" s="10"/>
      <c r="V3978" s="19"/>
      <c r="W3978" s="19"/>
      <c r="X3978" s="10"/>
      <c r="Y3978" s="10"/>
      <c r="Z3978" s="10"/>
      <c r="AA3978" s="10"/>
      <c r="AB3978" s="10"/>
      <c r="AC3978" s="10"/>
      <c r="AD3978" s="10"/>
      <c r="AE3978" s="10"/>
      <c r="AF3978" s="16"/>
      <c r="AG3978" s="16"/>
      <c r="AH3978" s="16"/>
      <c r="AI3978" s="16"/>
      <c r="AJ3978" s="16"/>
      <c r="AK3978" s="16"/>
      <c r="AL3978" s="16"/>
      <c r="AM3978" s="16"/>
      <c r="AN3978" s="16"/>
      <c r="AO3978" s="16"/>
      <c r="AP3978" s="16"/>
      <c r="AQ3978" s="16"/>
      <c r="AR3978" s="16"/>
      <c r="AS3978" s="16"/>
      <c r="AT3978" s="16"/>
      <c r="AU3978" s="16"/>
      <c r="AV3978" s="16"/>
      <c r="AW3978" s="16"/>
      <c r="AX3978" s="16"/>
      <c r="AY3978" s="16"/>
      <c r="AZ3978" s="16"/>
      <c r="BA3978" s="16"/>
      <c r="BB3978" s="16"/>
      <c r="BC3978" s="16"/>
      <c r="BD3978" s="16"/>
      <c r="BE3978" s="16"/>
      <c r="BF3978" s="16"/>
      <c r="BG3978" s="16"/>
      <c r="BH3978" s="16"/>
      <c r="BI3978" s="16"/>
      <c r="BJ3978" s="16"/>
      <c r="BK3978" s="16"/>
      <c r="BL3978" s="16"/>
      <c r="BM3978" s="16"/>
      <c r="BN3978" s="16"/>
      <c r="BO3978" s="16"/>
      <c r="BP3978" s="16"/>
      <c r="BQ3978" s="16"/>
      <c r="BR3978" s="37" t="e">
        <f>BQ3978+BP3978+BO3978+BN3978+BM3978+#REF!+#REF!+BG3978+BF3978+#REF!+BC3978+#REF!+#REF!+AY3978+#REF!+#REF!+#REF!+#REF!+AS3978+#REF!+#REF!+#REF!+#REF!+AM3978+AK3978+#REF!+#REF!+#REF!+AF3978+AD3978+AC3978+AB3978+BL3978+AA3978+Z3978+Y3978+X3978+U3978+T3978+S3978+R3978+Q3978+P3978+O3978+N3978+M3978+L3978+K3978+J3978+I3978+H3978</f>
        <v>#REF!</v>
      </c>
    </row>
    <row r="3979" spans="1:70" hidden="1">
      <c r="A3979" s="6" t="s">
        <v>6391</v>
      </c>
      <c r="B3979" s="6" t="s">
        <v>6392</v>
      </c>
      <c r="C3979" s="6" t="s">
        <v>151</v>
      </c>
      <c r="D3979" s="6"/>
      <c r="E3979" s="6" t="s">
        <v>152</v>
      </c>
      <c r="F3979" s="6" t="s">
        <v>5891</v>
      </c>
      <c r="G3979" s="6"/>
      <c r="H3979" s="10"/>
      <c r="I3979" s="10"/>
      <c r="J3979" s="10"/>
      <c r="K3979" s="10"/>
      <c r="L3979" s="10"/>
      <c r="M3979" s="10"/>
      <c r="N3979" s="28"/>
      <c r="O3979" s="10"/>
      <c r="P3979" s="10"/>
      <c r="Q3979" s="10"/>
      <c r="R3979" s="10"/>
      <c r="S3979" s="10"/>
      <c r="T3979" s="10"/>
      <c r="U3979" s="10"/>
      <c r="V3979" s="19"/>
      <c r="W3979" s="19"/>
      <c r="X3979" s="10"/>
      <c r="Y3979" s="10"/>
      <c r="Z3979" s="10"/>
      <c r="AA3979" s="10"/>
      <c r="AB3979" s="10"/>
      <c r="AC3979" s="10"/>
      <c r="AD3979" s="10"/>
      <c r="AE3979" s="10"/>
      <c r="AF3979" s="16"/>
      <c r="AG3979" s="16"/>
      <c r="AH3979" s="16"/>
      <c r="AI3979" s="16"/>
      <c r="AJ3979" s="16"/>
      <c r="AK3979" s="16"/>
      <c r="AL3979" s="16"/>
      <c r="AM3979" s="16"/>
      <c r="AN3979" s="16"/>
      <c r="AO3979" s="16"/>
      <c r="AP3979" s="16"/>
      <c r="AQ3979" s="16"/>
      <c r="AR3979" s="16"/>
      <c r="AS3979" s="16"/>
      <c r="AT3979" s="16"/>
      <c r="AU3979" s="16"/>
      <c r="AV3979" s="16"/>
      <c r="AW3979" s="16"/>
      <c r="AX3979" s="16"/>
      <c r="AY3979" s="16"/>
      <c r="AZ3979" s="16"/>
      <c r="BA3979" s="16"/>
      <c r="BB3979" s="16"/>
      <c r="BC3979" s="16"/>
      <c r="BD3979" s="16"/>
      <c r="BE3979" s="16"/>
      <c r="BF3979" s="16"/>
      <c r="BG3979" s="16"/>
      <c r="BH3979" s="16"/>
      <c r="BI3979" s="16"/>
      <c r="BJ3979" s="16"/>
      <c r="BK3979" s="16"/>
      <c r="BL3979" s="16"/>
      <c r="BM3979" s="16"/>
      <c r="BN3979" s="16"/>
      <c r="BO3979" s="16"/>
      <c r="BP3979" s="16"/>
      <c r="BQ3979" s="16"/>
      <c r="BR3979" s="37" t="e">
        <f>BQ3979+BP3979+BO3979+BN3979+BM3979+#REF!+#REF!+BG3979+BF3979+#REF!+BC3979+#REF!+#REF!+AY3979+#REF!+#REF!+#REF!+#REF!+AS3979+#REF!+#REF!+#REF!+#REF!+AM3979+AK3979+#REF!+#REF!+#REF!+AF3979+AD3979+AC3979+AB3979+BL3979+AA3979+Z3979+Y3979+X3979+U3979+T3979+S3979+R3979+Q3979+P3979+O3979+N3979+M3979+L3979+K3979+J3979+I3979+H3979</f>
        <v>#REF!</v>
      </c>
    </row>
    <row r="3980" spans="1:70" hidden="1">
      <c r="A3980" s="6" t="s">
        <v>6393</v>
      </c>
      <c r="B3980" s="6" t="s">
        <v>6394</v>
      </c>
      <c r="C3980" s="6" t="s">
        <v>151</v>
      </c>
      <c r="D3980" s="6"/>
      <c r="E3980" s="6" t="s">
        <v>152</v>
      </c>
      <c r="F3980" s="6" t="s">
        <v>5891</v>
      </c>
      <c r="G3980" s="6"/>
      <c r="H3980" s="10"/>
      <c r="I3980" s="10"/>
      <c r="J3980" s="10"/>
      <c r="K3980" s="10"/>
      <c r="L3980" s="10"/>
      <c r="M3980" s="10"/>
      <c r="N3980" s="28"/>
      <c r="O3980" s="10"/>
      <c r="P3980" s="10"/>
      <c r="Q3980" s="10"/>
      <c r="R3980" s="10"/>
      <c r="S3980" s="10"/>
      <c r="T3980" s="10"/>
      <c r="U3980" s="10"/>
      <c r="V3980" s="19"/>
      <c r="W3980" s="19"/>
      <c r="X3980" s="10"/>
      <c r="Y3980" s="10"/>
      <c r="Z3980" s="10"/>
      <c r="AA3980" s="10"/>
      <c r="AB3980" s="10"/>
      <c r="AC3980" s="10"/>
      <c r="AD3980" s="10"/>
      <c r="AE3980" s="10"/>
      <c r="AF3980" s="16"/>
      <c r="AG3980" s="16"/>
      <c r="AH3980" s="16"/>
      <c r="AI3980" s="16"/>
      <c r="AJ3980" s="16"/>
      <c r="AK3980" s="16"/>
      <c r="AL3980" s="16"/>
      <c r="AM3980" s="16"/>
      <c r="AN3980" s="16"/>
      <c r="AO3980" s="16"/>
      <c r="AP3980" s="16"/>
      <c r="AQ3980" s="16"/>
      <c r="AR3980" s="16"/>
      <c r="AS3980" s="16"/>
      <c r="AT3980" s="16"/>
      <c r="AU3980" s="16"/>
      <c r="AV3980" s="16"/>
      <c r="AW3980" s="16"/>
      <c r="AX3980" s="16"/>
      <c r="AY3980" s="16"/>
      <c r="AZ3980" s="16"/>
      <c r="BA3980" s="16"/>
      <c r="BB3980" s="16"/>
      <c r="BC3980" s="16"/>
      <c r="BD3980" s="16"/>
      <c r="BE3980" s="16"/>
      <c r="BF3980" s="16"/>
      <c r="BG3980" s="16"/>
      <c r="BH3980" s="16"/>
      <c r="BI3980" s="16"/>
      <c r="BJ3980" s="16"/>
      <c r="BK3980" s="16"/>
      <c r="BL3980" s="16"/>
      <c r="BM3980" s="16"/>
      <c r="BN3980" s="16"/>
      <c r="BO3980" s="16"/>
      <c r="BP3980" s="16"/>
      <c r="BQ3980" s="16"/>
      <c r="BR3980" s="37" t="e">
        <f>BQ3980+BP3980+BO3980+BN3980+BM3980+#REF!+#REF!+BG3980+BF3980+#REF!+BC3980+#REF!+#REF!+AY3980+#REF!+#REF!+#REF!+#REF!+AS3980+#REF!+#REF!+#REF!+#REF!+AM3980+AK3980+#REF!+#REF!+#REF!+AF3980+AD3980+AC3980+AB3980+BL3980+AA3980+Z3980+Y3980+X3980+U3980+T3980+S3980+R3980+Q3980+P3980+O3980+N3980+M3980+L3980+K3980+J3980+I3980+H3980</f>
        <v>#REF!</v>
      </c>
    </row>
    <row r="3981" spans="1:70" hidden="1">
      <c r="A3981" s="6" t="s">
        <v>6395</v>
      </c>
      <c r="B3981" s="6" t="s">
        <v>6396</v>
      </c>
      <c r="C3981" s="6" t="s">
        <v>151</v>
      </c>
      <c r="D3981" s="6"/>
      <c r="E3981" s="6" t="s">
        <v>152</v>
      </c>
      <c r="F3981" s="6" t="s">
        <v>5891</v>
      </c>
      <c r="G3981" s="6"/>
      <c r="H3981" s="10"/>
      <c r="I3981" s="10"/>
      <c r="J3981" s="10"/>
      <c r="K3981" s="10"/>
      <c r="L3981" s="10"/>
      <c r="M3981" s="10"/>
      <c r="N3981" s="28"/>
      <c r="O3981" s="10"/>
      <c r="P3981" s="10"/>
      <c r="Q3981" s="10"/>
      <c r="R3981" s="10"/>
      <c r="S3981" s="10"/>
      <c r="T3981" s="10"/>
      <c r="U3981" s="10"/>
      <c r="V3981" s="19"/>
      <c r="W3981" s="19"/>
      <c r="X3981" s="10"/>
      <c r="Y3981" s="10"/>
      <c r="Z3981" s="10"/>
      <c r="AA3981" s="10"/>
      <c r="AB3981" s="10"/>
      <c r="AC3981" s="10"/>
      <c r="AD3981" s="10"/>
      <c r="AE3981" s="10"/>
      <c r="AF3981" s="16"/>
      <c r="AG3981" s="16"/>
      <c r="AH3981" s="16"/>
      <c r="AI3981" s="16"/>
      <c r="AJ3981" s="16"/>
      <c r="AK3981" s="16"/>
      <c r="AL3981" s="16"/>
      <c r="AM3981" s="16"/>
      <c r="AN3981" s="16"/>
      <c r="AO3981" s="16"/>
      <c r="AP3981" s="16"/>
      <c r="AQ3981" s="16"/>
      <c r="AR3981" s="16"/>
      <c r="AS3981" s="16"/>
      <c r="AT3981" s="16"/>
      <c r="AU3981" s="16"/>
      <c r="AV3981" s="16"/>
      <c r="AW3981" s="16"/>
      <c r="AX3981" s="16"/>
      <c r="AY3981" s="16"/>
      <c r="AZ3981" s="16"/>
      <c r="BA3981" s="16"/>
      <c r="BB3981" s="16"/>
      <c r="BC3981" s="16"/>
      <c r="BD3981" s="16"/>
      <c r="BE3981" s="16"/>
      <c r="BF3981" s="16"/>
      <c r="BG3981" s="16"/>
      <c r="BH3981" s="16"/>
      <c r="BI3981" s="16"/>
      <c r="BJ3981" s="16"/>
      <c r="BK3981" s="16"/>
      <c r="BL3981" s="16"/>
      <c r="BM3981" s="16"/>
      <c r="BN3981" s="16"/>
      <c r="BO3981" s="16"/>
      <c r="BP3981" s="16"/>
      <c r="BQ3981" s="16"/>
      <c r="BR3981" s="37" t="e">
        <f>BQ3981+BP3981+BO3981+BN3981+BM3981+#REF!+#REF!+BG3981+BF3981+#REF!+BC3981+#REF!+#REF!+AY3981+#REF!+#REF!+#REF!+#REF!+AS3981+#REF!+#REF!+#REF!+#REF!+AM3981+AK3981+#REF!+#REF!+#REF!+AF3981+AD3981+AC3981+AB3981+BL3981+AA3981+Z3981+Y3981+X3981+U3981+T3981+S3981+R3981+Q3981+P3981+O3981+N3981+M3981+L3981+K3981+J3981+I3981+H3981</f>
        <v>#REF!</v>
      </c>
    </row>
    <row r="3982" spans="1:70" hidden="1">
      <c r="A3982" s="6" t="s">
        <v>6148</v>
      </c>
      <c r="B3982" s="6" t="s">
        <v>6149</v>
      </c>
      <c r="C3982" s="6" t="s">
        <v>7</v>
      </c>
      <c r="D3982" s="6" t="s">
        <v>8180</v>
      </c>
      <c r="E3982" s="6" t="s">
        <v>13</v>
      </c>
      <c r="F3982" s="6" t="s">
        <v>5891</v>
      </c>
      <c r="G3982" s="6"/>
      <c r="H3982" s="10"/>
      <c r="I3982" s="10"/>
      <c r="J3982" s="10"/>
      <c r="K3982" s="10"/>
      <c r="L3982" s="10"/>
      <c r="M3982" s="10"/>
      <c r="N3982" s="28"/>
      <c r="O3982" s="10"/>
      <c r="P3982" s="10"/>
      <c r="Q3982" s="10"/>
      <c r="R3982" s="10"/>
      <c r="S3982" s="10"/>
      <c r="T3982" s="10"/>
      <c r="U3982" s="10"/>
      <c r="V3982" s="19"/>
      <c r="W3982" s="19"/>
      <c r="X3982" s="10"/>
      <c r="Y3982" s="10"/>
      <c r="Z3982" s="10"/>
      <c r="AA3982" s="10"/>
      <c r="AB3982" s="10"/>
      <c r="AC3982" s="10"/>
      <c r="AD3982" s="10"/>
      <c r="AE3982" s="10"/>
      <c r="AF3982" s="16"/>
      <c r="AG3982" s="16"/>
      <c r="AH3982" s="16"/>
      <c r="AI3982" s="16"/>
      <c r="AJ3982" s="16"/>
      <c r="AK3982" s="16"/>
      <c r="AL3982" s="16"/>
      <c r="AM3982" s="16"/>
      <c r="AN3982" s="16"/>
      <c r="AO3982" s="16"/>
      <c r="AP3982" s="16"/>
      <c r="AQ3982" s="16"/>
      <c r="AR3982" s="16"/>
      <c r="AS3982" s="16"/>
      <c r="AT3982" s="16"/>
      <c r="AU3982" s="16"/>
      <c r="AV3982" s="16"/>
      <c r="AW3982" s="16"/>
      <c r="AX3982" s="16"/>
      <c r="AY3982" s="16"/>
      <c r="AZ3982" s="16"/>
      <c r="BA3982" s="16"/>
      <c r="BB3982" s="16"/>
      <c r="BC3982" s="16"/>
      <c r="BD3982" s="16"/>
      <c r="BE3982" s="16"/>
      <c r="BF3982" s="16"/>
      <c r="BG3982" s="16"/>
      <c r="BH3982" s="16"/>
      <c r="BI3982" s="16"/>
      <c r="BJ3982" s="16"/>
      <c r="BK3982" s="16"/>
      <c r="BL3982" s="16"/>
      <c r="BM3982" s="16"/>
      <c r="BN3982" s="16"/>
      <c r="BO3982" s="16"/>
      <c r="BP3982" s="16"/>
      <c r="BQ3982" s="16"/>
      <c r="BR3982" s="37" t="e">
        <f>BQ3982+BP3982+BO3982+BN3982+BM3982+#REF!+#REF!+BG3982+BF3982+#REF!+BC3982+#REF!+#REF!+AY3982+#REF!+#REF!+#REF!+#REF!+AS3982+#REF!+#REF!+#REF!+#REF!+AM3982+AK3982+#REF!+#REF!+#REF!+AF3982+AD3982+AC3982+AB3982+BL3982+AA3982+Z3982+Y3982+X3982+U3982+T3982+S3982+R3982+Q3982+P3982+O3982+N3982+M3982+L3982+K3982+J3982+I3982+H3982</f>
        <v>#REF!</v>
      </c>
    </row>
    <row r="3983" spans="1:70" hidden="1">
      <c r="A3983" s="6" t="s">
        <v>7156</v>
      </c>
      <c r="B3983" s="6" t="s">
        <v>8154</v>
      </c>
      <c r="C3983" s="6" t="s">
        <v>151</v>
      </c>
      <c r="D3983" s="6"/>
      <c r="E3983" s="6" t="s">
        <v>8186</v>
      </c>
      <c r="F3983" s="6" t="s">
        <v>5891</v>
      </c>
      <c r="G3983" s="6"/>
      <c r="H3983" s="10"/>
      <c r="I3983" s="10"/>
      <c r="J3983" s="10"/>
      <c r="K3983" s="10"/>
      <c r="L3983" s="10"/>
      <c r="M3983" s="10"/>
      <c r="N3983" s="28"/>
      <c r="O3983" s="10"/>
      <c r="P3983" s="10"/>
      <c r="Q3983" s="10"/>
      <c r="R3983" s="10"/>
      <c r="S3983" s="10"/>
      <c r="T3983" s="10"/>
      <c r="U3983" s="10"/>
      <c r="V3983" s="19"/>
      <c r="W3983" s="19"/>
      <c r="X3983" s="10"/>
      <c r="Y3983" s="10"/>
      <c r="Z3983" s="10"/>
      <c r="AA3983" s="10"/>
      <c r="AB3983" s="10"/>
      <c r="AC3983" s="10"/>
      <c r="AD3983" s="10"/>
      <c r="AE3983" s="10"/>
      <c r="AF3983" s="16"/>
      <c r="AG3983" s="16"/>
      <c r="AH3983" s="16"/>
      <c r="AI3983" s="16"/>
      <c r="AJ3983" s="16"/>
      <c r="AK3983" s="16"/>
      <c r="AL3983" s="16"/>
      <c r="AM3983" s="16"/>
      <c r="AN3983" s="16"/>
      <c r="AO3983" s="16"/>
      <c r="AP3983" s="16"/>
      <c r="AQ3983" s="16"/>
      <c r="AR3983" s="16"/>
      <c r="AS3983" s="16"/>
      <c r="AT3983" s="16"/>
      <c r="AU3983" s="16"/>
      <c r="AV3983" s="16"/>
      <c r="AW3983" s="16"/>
      <c r="AX3983" s="16"/>
      <c r="AY3983" s="16"/>
      <c r="AZ3983" s="16"/>
      <c r="BA3983" s="16"/>
      <c r="BB3983" s="16"/>
      <c r="BC3983" s="16"/>
      <c r="BD3983" s="16"/>
      <c r="BE3983" s="16"/>
      <c r="BF3983" s="16"/>
      <c r="BG3983" s="16"/>
      <c r="BH3983" s="16"/>
      <c r="BI3983" s="16"/>
      <c r="BJ3983" s="16"/>
      <c r="BK3983" s="16"/>
      <c r="BL3983" s="16"/>
      <c r="BM3983" s="16"/>
      <c r="BN3983" s="16"/>
      <c r="BO3983" s="16"/>
      <c r="BP3983" s="16"/>
      <c r="BQ3983" s="16"/>
      <c r="BR3983" s="37" t="e">
        <f>BQ3983+BP3983+BO3983+BN3983+BM3983+#REF!+#REF!+BG3983+BF3983+#REF!+BC3983+#REF!+#REF!+AY3983+#REF!+#REF!+#REF!+#REF!+AS3983+#REF!+#REF!+#REF!+#REF!+AM3983+AK3983+#REF!+#REF!+#REF!+AF3983+AD3983+AC3983+AB3983+BL3983+AA3983+Z3983+Y3983+X3983+U3983+T3983+S3983+R3983+Q3983+P3983+O3983+N3983+M3983+L3983+K3983+J3983+I3983+H3983</f>
        <v>#REF!</v>
      </c>
    </row>
    <row r="3984" spans="1:70" hidden="1">
      <c r="A3984" s="6" t="s">
        <v>6397</v>
      </c>
      <c r="B3984" s="6" t="s">
        <v>6398</v>
      </c>
      <c r="C3984" s="6" t="s">
        <v>151</v>
      </c>
      <c r="D3984" s="6"/>
      <c r="E3984" s="6" t="s">
        <v>152</v>
      </c>
      <c r="F3984" s="6" t="s">
        <v>5891</v>
      </c>
      <c r="G3984" s="6"/>
      <c r="H3984" s="10"/>
      <c r="I3984" s="10"/>
      <c r="J3984" s="10"/>
      <c r="K3984" s="10"/>
      <c r="L3984" s="10"/>
      <c r="M3984" s="10"/>
      <c r="N3984" s="28"/>
      <c r="O3984" s="10"/>
      <c r="P3984" s="10"/>
      <c r="Q3984" s="10"/>
      <c r="R3984" s="10"/>
      <c r="S3984" s="10"/>
      <c r="T3984" s="10"/>
      <c r="U3984" s="10"/>
      <c r="V3984" s="19"/>
      <c r="W3984" s="19"/>
      <c r="X3984" s="10"/>
      <c r="Y3984" s="10"/>
      <c r="Z3984" s="10"/>
      <c r="AA3984" s="10"/>
      <c r="AB3984" s="10"/>
      <c r="AC3984" s="10"/>
      <c r="AD3984" s="10"/>
      <c r="AE3984" s="10"/>
      <c r="AF3984" s="16"/>
      <c r="AG3984" s="16"/>
      <c r="AH3984" s="16"/>
      <c r="AI3984" s="16"/>
      <c r="AJ3984" s="16"/>
      <c r="AK3984" s="16"/>
      <c r="AL3984" s="16"/>
      <c r="AM3984" s="16"/>
      <c r="AN3984" s="16"/>
      <c r="AO3984" s="16"/>
      <c r="AP3984" s="16"/>
      <c r="AQ3984" s="16"/>
      <c r="AR3984" s="16"/>
      <c r="AS3984" s="16"/>
      <c r="AT3984" s="16"/>
      <c r="AU3984" s="16"/>
      <c r="AV3984" s="16"/>
      <c r="AW3984" s="16"/>
      <c r="AX3984" s="16"/>
      <c r="AY3984" s="16"/>
      <c r="AZ3984" s="16"/>
      <c r="BA3984" s="16"/>
      <c r="BB3984" s="16"/>
      <c r="BC3984" s="16"/>
      <c r="BD3984" s="16"/>
      <c r="BE3984" s="16"/>
      <c r="BF3984" s="16"/>
      <c r="BG3984" s="16"/>
      <c r="BH3984" s="16"/>
      <c r="BI3984" s="16"/>
      <c r="BJ3984" s="16"/>
      <c r="BK3984" s="16"/>
      <c r="BL3984" s="16"/>
      <c r="BM3984" s="16"/>
      <c r="BN3984" s="16"/>
      <c r="BO3984" s="16"/>
      <c r="BP3984" s="16"/>
      <c r="BQ3984" s="16"/>
      <c r="BR3984" s="37" t="e">
        <f>BQ3984+BP3984+BO3984+BN3984+BM3984+#REF!+#REF!+BG3984+BF3984+#REF!+BC3984+#REF!+#REF!+AY3984+#REF!+#REF!+#REF!+#REF!+AS3984+#REF!+#REF!+#REF!+#REF!+AM3984+AK3984+#REF!+#REF!+#REF!+AF3984+AD3984+AC3984+AB3984+BL3984+AA3984+Z3984+Y3984+X3984+U3984+T3984+S3984+R3984+Q3984+P3984+O3984+N3984+M3984+L3984+K3984+J3984+I3984+H3984</f>
        <v>#REF!</v>
      </c>
    </row>
    <row r="3985" spans="1:70" hidden="1">
      <c r="A3985" s="6" t="s">
        <v>7157</v>
      </c>
      <c r="B3985" s="6" t="s">
        <v>8155</v>
      </c>
      <c r="C3985" s="6" t="s">
        <v>151</v>
      </c>
      <c r="D3985" s="6"/>
      <c r="E3985" s="6" t="s">
        <v>8192</v>
      </c>
      <c r="F3985" s="6" t="s">
        <v>5891</v>
      </c>
      <c r="G3985" s="6"/>
      <c r="H3985" s="10"/>
      <c r="I3985" s="10"/>
      <c r="J3985" s="10"/>
      <c r="K3985" s="10"/>
      <c r="L3985" s="10"/>
      <c r="M3985" s="10"/>
      <c r="N3985" s="28"/>
      <c r="O3985" s="10"/>
      <c r="P3985" s="10"/>
      <c r="Q3985" s="10"/>
      <c r="R3985" s="10"/>
      <c r="S3985" s="10"/>
      <c r="T3985" s="10"/>
      <c r="U3985" s="10"/>
      <c r="V3985" s="19"/>
      <c r="W3985" s="19"/>
      <c r="X3985" s="10"/>
      <c r="Y3985" s="10"/>
      <c r="Z3985" s="10"/>
      <c r="AA3985" s="10"/>
      <c r="AB3985" s="10"/>
      <c r="AC3985" s="10"/>
      <c r="AD3985" s="10"/>
      <c r="AE3985" s="10"/>
      <c r="AF3985" s="16"/>
      <c r="AG3985" s="16"/>
      <c r="AH3985" s="16"/>
      <c r="AI3985" s="16"/>
      <c r="AJ3985" s="16"/>
      <c r="AK3985" s="16"/>
      <c r="AL3985" s="16"/>
      <c r="AM3985" s="16"/>
      <c r="AN3985" s="16"/>
      <c r="AO3985" s="16"/>
      <c r="AP3985" s="16"/>
      <c r="AQ3985" s="16"/>
      <c r="AR3985" s="16"/>
      <c r="AS3985" s="16"/>
      <c r="AT3985" s="16"/>
      <c r="AU3985" s="16"/>
      <c r="AV3985" s="16"/>
      <c r="AW3985" s="16"/>
      <c r="AX3985" s="16"/>
      <c r="AY3985" s="16"/>
      <c r="AZ3985" s="16"/>
      <c r="BA3985" s="16"/>
      <c r="BB3985" s="16"/>
      <c r="BC3985" s="16"/>
      <c r="BD3985" s="16"/>
      <c r="BE3985" s="16"/>
      <c r="BF3985" s="16"/>
      <c r="BG3985" s="16"/>
      <c r="BH3985" s="16"/>
      <c r="BI3985" s="16"/>
      <c r="BJ3985" s="16"/>
      <c r="BK3985" s="16"/>
      <c r="BL3985" s="16"/>
      <c r="BM3985" s="16"/>
      <c r="BN3985" s="16"/>
      <c r="BO3985" s="16"/>
      <c r="BP3985" s="16"/>
      <c r="BQ3985" s="16"/>
      <c r="BR3985" s="37" t="e">
        <f>BQ3985+BP3985+BO3985+BN3985+BM3985+#REF!+#REF!+BG3985+BF3985+#REF!+BC3985+#REF!+#REF!+AY3985+#REF!+#REF!+#REF!+#REF!+AS3985+#REF!+#REF!+#REF!+#REF!+AM3985+AK3985+#REF!+#REF!+#REF!+AF3985+AD3985+AC3985+AB3985+BL3985+AA3985+Z3985+Y3985+X3985+U3985+T3985+S3985+R3985+Q3985+P3985+O3985+N3985+M3985+L3985+K3985+J3985+I3985+H3985</f>
        <v>#REF!</v>
      </c>
    </row>
    <row r="3986" spans="1:70" hidden="1">
      <c r="A3986" s="6" t="s">
        <v>7158</v>
      </c>
      <c r="B3986" s="6" t="s">
        <v>7159</v>
      </c>
      <c r="C3986" s="6" t="s">
        <v>151</v>
      </c>
      <c r="D3986" s="6"/>
      <c r="E3986" s="6" t="s">
        <v>8192</v>
      </c>
      <c r="F3986" s="6" t="s">
        <v>5891</v>
      </c>
      <c r="G3986" s="6"/>
      <c r="H3986" s="10"/>
      <c r="I3986" s="10"/>
      <c r="J3986" s="10"/>
      <c r="K3986" s="10"/>
      <c r="L3986" s="10"/>
      <c r="M3986" s="10"/>
      <c r="N3986" s="28"/>
      <c r="O3986" s="10"/>
      <c r="P3986" s="10"/>
      <c r="Q3986" s="10"/>
      <c r="R3986" s="10"/>
      <c r="S3986" s="10"/>
      <c r="T3986" s="10"/>
      <c r="U3986" s="10"/>
      <c r="V3986" s="19"/>
      <c r="W3986" s="19"/>
      <c r="X3986" s="10"/>
      <c r="Y3986" s="10"/>
      <c r="Z3986" s="10"/>
      <c r="AA3986" s="10"/>
      <c r="AB3986" s="10"/>
      <c r="AC3986" s="10"/>
      <c r="AD3986" s="10"/>
      <c r="AE3986" s="10"/>
      <c r="AF3986" s="16"/>
      <c r="AG3986" s="16"/>
      <c r="AH3986" s="16"/>
      <c r="AI3986" s="16"/>
      <c r="AJ3986" s="16"/>
      <c r="AK3986" s="16"/>
      <c r="AL3986" s="16"/>
      <c r="AM3986" s="16"/>
      <c r="AN3986" s="16"/>
      <c r="AO3986" s="16"/>
      <c r="AP3986" s="16"/>
      <c r="AQ3986" s="16"/>
      <c r="AR3986" s="16"/>
      <c r="AS3986" s="16"/>
      <c r="AT3986" s="16"/>
      <c r="AU3986" s="16"/>
      <c r="AV3986" s="16"/>
      <c r="AW3986" s="16"/>
      <c r="AX3986" s="16"/>
      <c r="AY3986" s="16"/>
      <c r="AZ3986" s="16"/>
      <c r="BA3986" s="16"/>
      <c r="BB3986" s="16"/>
      <c r="BC3986" s="16"/>
      <c r="BD3986" s="16"/>
      <c r="BE3986" s="16"/>
      <c r="BF3986" s="16"/>
      <c r="BG3986" s="16"/>
      <c r="BH3986" s="16"/>
      <c r="BI3986" s="16"/>
      <c r="BJ3986" s="16"/>
      <c r="BK3986" s="16"/>
      <c r="BL3986" s="16"/>
      <c r="BM3986" s="16"/>
      <c r="BN3986" s="16"/>
      <c r="BO3986" s="16"/>
      <c r="BP3986" s="16"/>
      <c r="BQ3986" s="16"/>
      <c r="BR3986" s="37" t="e">
        <f>BQ3986+BP3986+BO3986+BN3986+BM3986+#REF!+#REF!+BG3986+BF3986+#REF!+BC3986+#REF!+#REF!+AY3986+#REF!+#REF!+#REF!+#REF!+AS3986+#REF!+#REF!+#REF!+#REF!+AM3986+AK3986+#REF!+#REF!+#REF!+AF3986+AD3986+AC3986+AB3986+BL3986+AA3986+Z3986+Y3986+X3986+U3986+T3986+S3986+R3986+Q3986+P3986+O3986+N3986+M3986+L3986+K3986+J3986+I3986+H3986</f>
        <v>#REF!</v>
      </c>
    </row>
    <row r="3987" spans="1:70" hidden="1">
      <c r="A3987" s="6" t="s">
        <v>7160</v>
      </c>
      <c r="B3987" s="6" t="s">
        <v>8156</v>
      </c>
      <c r="C3987" s="6" t="s">
        <v>151</v>
      </c>
      <c r="D3987" s="6"/>
      <c r="E3987" s="6" t="s">
        <v>8192</v>
      </c>
      <c r="F3987" s="6" t="s">
        <v>5891</v>
      </c>
      <c r="G3987" s="6"/>
      <c r="H3987" s="10"/>
      <c r="I3987" s="10"/>
      <c r="J3987" s="10"/>
      <c r="K3987" s="10"/>
      <c r="L3987" s="10"/>
      <c r="M3987" s="10"/>
      <c r="N3987" s="28"/>
      <c r="O3987" s="10"/>
      <c r="P3987" s="10"/>
      <c r="Q3987" s="10"/>
      <c r="R3987" s="10"/>
      <c r="S3987" s="10"/>
      <c r="T3987" s="10"/>
      <c r="U3987" s="10"/>
      <c r="V3987" s="19"/>
      <c r="W3987" s="19"/>
      <c r="X3987" s="10"/>
      <c r="Y3987" s="10"/>
      <c r="Z3987" s="10"/>
      <c r="AA3987" s="10"/>
      <c r="AB3987" s="10"/>
      <c r="AC3987" s="10"/>
      <c r="AD3987" s="10"/>
      <c r="AE3987" s="10"/>
      <c r="AF3987" s="16"/>
      <c r="AG3987" s="16"/>
      <c r="AH3987" s="16"/>
      <c r="AI3987" s="16"/>
      <c r="AJ3987" s="16"/>
      <c r="AK3987" s="16"/>
      <c r="AL3987" s="16"/>
      <c r="AM3987" s="16"/>
      <c r="AN3987" s="16"/>
      <c r="AO3987" s="16"/>
      <c r="AP3987" s="16"/>
      <c r="AQ3987" s="16"/>
      <c r="AR3987" s="16"/>
      <c r="AS3987" s="16"/>
      <c r="AT3987" s="16"/>
      <c r="AU3987" s="16"/>
      <c r="AV3987" s="16"/>
      <c r="AW3987" s="16"/>
      <c r="AX3987" s="16"/>
      <c r="AY3987" s="16"/>
      <c r="AZ3987" s="16"/>
      <c r="BA3987" s="16"/>
      <c r="BB3987" s="16"/>
      <c r="BC3987" s="16"/>
      <c r="BD3987" s="16"/>
      <c r="BE3987" s="16"/>
      <c r="BF3987" s="16"/>
      <c r="BG3987" s="16"/>
      <c r="BH3987" s="16"/>
      <c r="BI3987" s="16"/>
      <c r="BJ3987" s="16"/>
      <c r="BK3987" s="16"/>
      <c r="BL3987" s="16"/>
      <c r="BM3987" s="16"/>
      <c r="BN3987" s="16"/>
      <c r="BO3987" s="16"/>
      <c r="BP3987" s="16"/>
      <c r="BQ3987" s="16"/>
      <c r="BR3987" s="37" t="e">
        <f>BQ3987+BP3987+BO3987+BN3987+BM3987+#REF!+#REF!+BG3987+BF3987+#REF!+BC3987+#REF!+#REF!+AY3987+#REF!+#REF!+#REF!+#REF!+AS3987+#REF!+#REF!+#REF!+#REF!+AM3987+AK3987+#REF!+#REF!+#REF!+AF3987+AD3987+AC3987+AB3987+BL3987+AA3987+Z3987+Y3987+X3987+U3987+T3987+S3987+R3987+Q3987+P3987+O3987+N3987+M3987+L3987+K3987+J3987+I3987+H3987</f>
        <v>#REF!</v>
      </c>
    </row>
    <row r="3988" spans="1:70" hidden="1">
      <c r="A3988" s="6" t="s">
        <v>7161</v>
      </c>
      <c r="B3988" s="6" t="s">
        <v>8157</v>
      </c>
      <c r="C3988" s="6" t="s">
        <v>151</v>
      </c>
      <c r="D3988" s="6"/>
      <c r="E3988" s="6" t="s">
        <v>8192</v>
      </c>
      <c r="F3988" s="6" t="s">
        <v>5891</v>
      </c>
      <c r="G3988" s="6"/>
      <c r="H3988" s="10"/>
      <c r="I3988" s="10"/>
      <c r="J3988" s="10"/>
      <c r="K3988" s="10"/>
      <c r="L3988" s="10"/>
      <c r="M3988" s="10"/>
      <c r="N3988" s="28"/>
      <c r="O3988" s="10"/>
      <c r="P3988" s="10"/>
      <c r="Q3988" s="10"/>
      <c r="R3988" s="10"/>
      <c r="S3988" s="10"/>
      <c r="T3988" s="10"/>
      <c r="U3988" s="10"/>
      <c r="V3988" s="19"/>
      <c r="W3988" s="19"/>
      <c r="X3988" s="10"/>
      <c r="Y3988" s="10"/>
      <c r="Z3988" s="10"/>
      <c r="AA3988" s="10"/>
      <c r="AB3988" s="10"/>
      <c r="AC3988" s="10"/>
      <c r="AD3988" s="10"/>
      <c r="AE3988" s="10"/>
      <c r="AF3988" s="16"/>
      <c r="AG3988" s="16"/>
      <c r="AH3988" s="16"/>
      <c r="AI3988" s="16"/>
      <c r="AJ3988" s="16"/>
      <c r="AK3988" s="16"/>
      <c r="AL3988" s="16"/>
      <c r="AM3988" s="16"/>
      <c r="AN3988" s="16"/>
      <c r="AO3988" s="16"/>
      <c r="AP3988" s="16"/>
      <c r="AQ3988" s="16"/>
      <c r="AR3988" s="16"/>
      <c r="AS3988" s="16"/>
      <c r="AT3988" s="16"/>
      <c r="AU3988" s="16"/>
      <c r="AV3988" s="16"/>
      <c r="AW3988" s="16"/>
      <c r="AX3988" s="16"/>
      <c r="AY3988" s="16"/>
      <c r="AZ3988" s="16"/>
      <c r="BA3988" s="16"/>
      <c r="BB3988" s="16"/>
      <c r="BC3988" s="16"/>
      <c r="BD3988" s="16"/>
      <c r="BE3988" s="16"/>
      <c r="BF3988" s="16"/>
      <c r="BG3988" s="16"/>
      <c r="BH3988" s="16"/>
      <c r="BI3988" s="16"/>
      <c r="BJ3988" s="16"/>
      <c r="BK3988" s="16"/>
      <c r="BL3988" s="16"/>
      <c r="BM3988" s="16"/>
      <c r="BN3988" s="16"/>
      <c r="BO3988" s="16"/>
      <c r="BP3988" s="16"/>
      <c r="BQ3988" s="16"/>
      <c r="BR3988" s="37" t="e">
        <f>BQ3988+BP3988+BO3988+BN3988+BM3988+#REF!+#REF!+BG3988+BF3988+#REF!+BC3988+#REF!+#REF!+AY3988+#REF!+#REF!+#REF!+#REF!+AS3988+#REF!+#REF!+#REF!+#REF!+AM3988+AK3988+#REF!+#REF!+#REF!+AF3988+AD3988+AC3988+AB3988+BL3988+AA3988+Z3988+Y3988+X3988+U3988+T3988+S3988+R3988+Q3988+P3988+O3988+N3988+M3988+L3988+K3988+J3988+I3988+H3988</f>
        <v>#REF!</v>
      </c>
    </row>
    <row r="3989" spans="1:70" hidden="1">
      <c r="A3989" s="6" t="s">
        <v>7162</v>
      </c>
      <c r="B3989" s="6" t="s">
        <v>8158</v>
      </c>
      <c r="C3989" s="6" t="s">
        <v>151</v>
      </c>
      <c r="D3989" s="6"/>
      <c r="E3989" s="6" t="s">
        <v>8192</v>
      </c>
      <c r="F3989" s="6" t="s">
        <v>5891</v>
      </c>
      <c r="G3989" s="6"/>
      <c r="H3989" s="10"/>
      <c r="I3989" s="10"/>
      <c r="J3989" s="10"/>
      <c r="K3989" s="10"/>
      <c r="L3989" s="10"/>
      <c r="M3989" s="10"/>
      <c r="N3989" s="28"/>
      <c r="O3989" s="10"/>
      <c r="P3989" s="10"/>
      <c r="Q3989" s="10"/>
      <c r="R3989" s="10"/>
      <c r="S3989" s="10"/>
      <c r="T3989" s="10"/>
      <c r="U3989" s="10"/>
      <c r="V3989" s="19"/>
      <c r="W3989" s="19"/>
      <c r="X3989" s="10"/>
      <c r="Y3989" s="10"/>
      <c r="Z3989" s="10"/>
      <c r="AA3989" s="10"/>
      <c r="AB3989" s="10"/>
      <c r="AC3989" s="10"/>
      <c r="AD3989" s="10"/>
      <c r="AE3989" s="10"/>
      <c r="AF3989" s="16"/>
      <c r="AG3989" s="16"/>
      <c r="AH3989" s="16"/>
      <c r="AI3989" s="16"/>
      <c r="AJ3989" s="16"/>
      <c r="AK3989" s="16"/>
      <c r="AL3989" s="16"/>
      <c r="AM3989" s="16"/>
      <c r="AN3989" s="16"/>
      <c r="AO3989" s="16"/>
      <c r="AP3989" s="16"/>
      <c r="AQ3989" s="16"/>
      <c r="AR3989" s="16"/>
      <c r="AS3989" s="16"/>
      <c r="AT3989" s="16"/>
      <c r="AU3989" s="16"/>
      <c r="AV3989" s="16"/>
      <c r="AW3989" s="16"/>
      <c r="AX3989" s="16"/>
      <c r="AY3989" s="16"/>
      <c r="AZ3989" s="16"/>
      <c r="BA3989" s="16"/>
      <c r="BB3989" s="16"/>
      <c r="BC3989" s="16"/>
      <c r="BD3989" s="16"/>
      <c r="BE3989" s="16"/>
      <c r="BF3989" s="16"/>
      <c r="BG3989" s="16"/>
      <c r="BH3989" s="16"/>
      <c r="BI3989" s="16"/>
      <c r="BJ3989" s="16"/>
      <c r="BK3989" s="16"/>
      <c r="BL3989" s="16"/>
      <c r="BM3989" s="16"/>
      <c r="BN3989" s="16"/>
      <c r="BO3989" s="16"/>
      <c r="BP3989" s="16"/>
      <c r="BQ3989" s="16"/>
      <c r="BR3989" s="37" t="e">
        <f>BQ3989+BP3989+BO3989+BN3989+BM3989+#REF!+#REF!+BG3989+BF3989+#REF!+BC3989+#REF!+#REF!+AY3989+#REF!+#REF!+#REF!+#REF!+AS3989+#REF!+#REF!+#REF!+#REF!+AM3989+AK3989+#REF!+#REF!+#REF!+AF3989+AD3989+AC3989+AB3989+BL3989+AA3989+Z3989+Y3989+X3989+U3989+T3989+S3989+R3989+Q3989+P3989+O3989+N3989+M3989+L3989+K3989+J3989+I3989+H3989</f>
        <v>#REF!</v>
      </c>
    </row>
    <row r="3990" spans="1:70">
      <c r="A3990" s="6" t="s">
        <v>6399</v>
      </c>
      <c r="B3990" s="6" t="s">
        <v>6400</v>
      </c>
      <c r="C3990" s="6" t="s">
        <v>151</v>
      </c>
      <c r="D3990" s="6"/>
      <c r="E3990" s="6" t="s">
        <v>152</v>
      </c>
      <c r="F3990" s="6" t="s">
        <v>5891</v>
      </c>
      <c r="G3990" s="6"/>
      <c r="H3990" s="10"/>
      <c r="I3990" s="10"/>
      <c r="J3990" s="10"/>
      <c r="K3990" s="10"/>
      <c r="L3990" s="10"/>
      <c r="M3990" s="10"/>
      <c r="N3990" s="28"/>
      <c r="O3990" s="10"/>
      <c r="P3990" s="10">
        <f>1000*10.24963</f>
        <v>10249.629999999999</v>
      </c>
      <c r="Q3990" s="10"/>
      <c r="R3990" s="10"/>
      <c r="S3990" s="10"/>
      <c r="T3990" s="10"/>
      <c r="U3990" s="10"/>
      <c r="V3990" s="19"/>
      <c r="W3990" s="19"/>
      <c r="X3990" s="10"/>
      <c r="Y3990" s="10"/>
      <c r="Z3990" s="10"/>
      <c r="AA3990" s="10"/>
      <c r="AB3990" s="10"/>
      <c r="AC3990" s="10"/>
      <c r="AD3990" s="10"/>
      <c r="AE3990" s="10"/>
      <c r="AF3990" s="16"/>
      <c r="AG3990" s="16"/>
      <c r="AH3990" s="16"/>
      <c r="AI3990" s="16"/>
      <c r="AJ3990" s="16"/>
      <c r="AK3990" s="16"/>
      <c r="AL3990" s="16"/>
      <c r="AM3990" s="16"/>
      <c r="AN3990" s="16"/>
      <c r="AO3990" s="16"/>
      <c r="AP3990" s="16"/>
      <c r="AQ3990" s="16"/>
      <c r="AR3990" s="16"/>
      <c r="AS3990" s="16"/>
      <c r="AT3990" s="16"/>
      <c r="AU3990" s="16"/>
      <c r="AV3990" s="16"/>
      <c r="AW3990" s="16"/>
      <c r="AX3990" s="16"/>
      <c r="AY3990" s="16"/>
      <c r="AZ3990" s="16"/>
      <c r="BA3990" s="16"/>
      <c r="BB3990" s="16"/>
      <c r="BC3990" s="16"/>
      <c r="BD3990" s="16"/>
      <c r="BE3990" s="16"/>
      <c r="BF3990" s="16"/>
      <c r="BG3990" s="16"/>
      <c r="BH3990" s="16"/>
      <c r="BI3990" s="16"/>
      <c r="BJ3990" s="16"/>
      <c r="BK3990" s="16"/>
      <c r="BL3990" s="16"/>
      <c r="BM3990" s="16"/>
      <c r="BN3990" s="16"/>
      <c r="BO3990" s="16"/>
      <c r="BP3990" s="16"/>
      <c r="BQ3990" s="16"/>
      <c r="BR3990" s="37">
        <f>BQ3990+BP3990+BO3990+BN3990+BM3990+BG3990+BF3990+BC3990+AY3990+AS3990+AM3990+AL3990+AK3990+AF3990+AE3990+AD3990+AC3990+AB3990+BK3990+BL3990+AA3990+Z3990+Y3990+X3990+V3990+U3990+T3990+S3990+R3990+Q3990+P3990+O3990+N3990+M3990+L3990+K3990+J3990+I3990+H3990+G3990+AX3990+W3990</f>
        <v>10249.629999999999</v>
      </c>
    </row>
    <row r="3991" spans="1:70" hidden="1">
      <c r="A3991" s="6" t="s">
        <v>6401</v>
      </c>
      <c r="B3991" s="6" t="s">
        <v>6402</v>
      </c>
      <c r="C3991" s="6" t="s">
        <v>151</v>
      </c>
      <c r="D3991" s="6"/>
      <c r="E3991" s="6" t="s">
        <v>152</v>
      </c>
      <c r="F3991" s="6" t="s">
        <v>5891</v>
      </c>
      <c r="G3991" s="6"/>
      <c r="H3991" s="10"/>
      <c r="I3991" s="10"/>
      <c r="J3991" s="10"/>
      <c r="K3991" s="10"/>
      <c r="L3991" s="10"/>
      <c r="M3991" s="10"/>
      <c r="N3991" s="28"/>
      <c r="O3991" s="10"/>
      <c r="P3991" s="10"/>
      <c r="Q3991" s="10"/>
      <c r="R3991" s="10"/>
      <c r="S3991" s="10"/>
      <c r="T3991" s="10"/>
      <c r="U3991" s="10"/>
      <c r="V3991" s="19"/>
      <c r="W3991" s="19"/>
      <c r="X3991" s="10"/>
      <c r="Y3991" s="10"/>
      <c r="Z3991" s="10"/>
      <c r="AA3991" s="10"/>
      <c r="AB3991" s="10"/>
      <c r="AC3991" s="10"/>
      <c r="AD3991" s="10"/>
      <c r="AE3991" s="10"/>
      <c r="AF3991" s="16"/>
      <c r="AG3991" s="16"/>
      <c r="AH3991" s="16"/>
      <c r="AI3991" s="16"/>
      <c r="AJ3991" s="16"/>
      <c r="AK3991" s="16"/>
      <c r="AL3991" s="16"/>
      <c r="AM3991" s="16"/>
      <c r="AN3991" s="16"/>
      <c r="AO3991" s="16"/>
      <c r="AP3991" s="16"/>
      <c r="AQ3991" s="16"/>
      <c r="AR3991" s="16"/>
      <c r="AS3991" s="16"/>
      <c r="AT3991" s="16"/>
      <c r="AU3991" s="16"/>
      <c r="AV3991" s="16"/>
      <c r="AW3991" s="16"/>
      <c r="AX3991" s="16"/>
      <c r="AY3991" s="16"/>
      <c r="AZ3991" s="16"/>
      <c r="BA3991" s="16"/>
      <c r="BB3991" s="16"/>
      <c r="BC3991" s="16"/>
      <c r="BD3991" s="16"/>
      <c r="BE3991" s="16"/>
      <c r="BF3991" s="16"/>
      <c r="BG3991" s="16"/>
      <c r="BH3991" s="16"/>
      <c r="BI3991" s="16"/>
      <c r="BJ3991" s="16"/>
      <c r="BK3991" s="16"/>
      <c r="BL3991" s="16"/>
      <c r="BM3991" s="16"/>
      <c r="BN3991" s="16"/>
      <c r="BO3991" s="16"/>
      <c r="BP3991" s="16"/>
      <c r="BQ3991" s="16"/>
      <c r="BR3991" s="37" t="e">
        <f>BQ3991+BP3991+BO3991+BN3991+BM3991+#REF!+#REF!+BG3991+BF3991+#REF!+BC3991+#REF!+#REF!+AY3991+#REF!+#REF!+#REF!+#REF!+AS3991+#REF!+#REF!+#REF!+#REF!+AM3991+AK3991+#REF!+#REF!+#REF!+AF3991+AD3991+AC3991+AB3991+BL3991+AA3991+Z3991+Y3991+X3991+U3991+T3991+S3991+R3991+Q3991+P3991+O3991+N3991+M3991+L3991+K3991+J3991+I3991+H3991</f>
        <v>#REF!</v>
      </c>
    </row>
    <row r="3992" spans="1:70" hidden="1">
      <c r="A3992" s="6" t="s">
        <v>6403</v>
      </c>
      <c r="B3992" s="6" t="s">
        <v>6404</v>
      </c>
      <c r="C3992" s="6" t="s">
        <v>151</v>
      </c>
      <c r="D3992" s="6"/>
      <c r="E3992" s="6" t="s">
        <v>152</v>
      </c>
      <c r="F3992" s="6" t="s">
        <v>5891</v>
      </c>
      <c r="G3992" s="6"/>
      <c r="H3992" s="10"/>
      <c r="I3992" s="10"/>
      <c r="J3992" s="10"/>
      <c r="K3992" s="10"/>
      <c r="L3992" s="10"/>
      <c r="M3992" s="10"/>
      <c r="N3992" s="28"/>
      <c r="O3992" s="10"/>
      <c r="P3992" s="10"/>
      <c r="Q3992" s="10"/>
      <c r="R3992" s="10"/>
      <c r="S3992" s="10"/>
      <c r="T3992" s="10"/>
      <c r="U3992" s="10"/>
      <c r="V3992" s="19"/>
      <c r="W3992" s="19"/>
      <c r="X3992" s="10"/>
      <c r="Y3992" s="10"/>
      <c r="Z3992" s="10"/>
      <c r="AA3992" s="10"/>
      <c r="AB3992" s="10"/>
      <c r="AC3992" s="10"/>
      <c r="AD3992" s="10"/>
      <c r="AE3992" s="10"/>
      <c r="AF3992" s="16"/>
      <c r="AG3992" s="16"/>
      <c r="AH3992" s="16"/>
      <c r="AI3992" s="16"/>
      <c r="AJ3992" s="16"/>
      <c r="AK3992" s="16"/>
      <c r="AL3992" s="16"/>
      <c r="AM3992" s="16"/>
      <c r="AN3992" s="16"/>
      <c r="AO3992" s="16"/>
      <c r="AP3992" s="16"/>
      <c r="AQ3992" s="16"/>
      <c r="AR3992" s="16"/>
      <c r="AS3992" s="16"/>
      <c r="AT3992" s="16"/>
      <c r="AU3992" s="16"/>
      <c r="AV3992" s="16"/>
      <c r="AW3992" s="16"/>
      <c r="AX3992" s="16"/>
      <c r="AY3992" s="16"/>
      <c r="AZ3992" s="16"/>
      <c r="BA3992" s="16"/>
      <c r="BB3992" s="16"/>
      <c r="BC3992" s="16"/>
      <c r="BD3992" s="16"/>
      <c r="BE3992" s="16"/>
      <c r="BF3992" s="16"/>
      <c r="BG3992" s="16"/>
      <c r="BH3992" s="16"/>
      <c r="BI3992" s="16"/>
      <c r="BJ3992" s="16"/>
      <c r="BK3992" s="16"/>
      <c r="BL3992" s="16"/>
      <c r="BM3992" s="16"/>
      <c r="BN3992" s="16"/>
      <c r="BO3992" s="16"/>
      <c r="BP3992" s="16"/>
      <c r="BQ3992" s="16"/>
      <c r="BR3992" s="37" t="e">
        <f>BQ3992+BP3992+BO3992+BN3992+BM3992+#REF!+#REF!+BG3992+BF3992+#REF!+BC3992+#REF!+#REF!+AY3992+#REF!+#REF!+#REF!+#REF!+AS3992+#REF!+#REF!+#REF!+#REF!+AM3992+AK3992+#REF!+#REF!+#REF!+AF3992+AD3992+AC3992+AB3992+BL3992+AA3992+Z3992+Y3992+X3992+U3992+T3992+S3992+R3992+Q3992+P3992+O3992+N3992+M3992+L3992+K3992+J3992+I3992+H3992</f>
        <v>#REF!</v>
      </c>
    </row>
    <row r="3993" spans="1:70" hidden="1">
      <c r="A3993" s="6" t="s">
        <v>6150</v>
      </c>
      <c r="B3993" s="6" t="s">
        <v>6151</v>
      </c>
      <c r="C3993" s="6" t="s">
        <v>7</v>
      </c>
      <c r="D3993" s="6" t="s">
        <v>18</v>
      </c>
      <c r="E3993" s="6" t="s">
        <v>13</v>
      </c>
      <c r="F3993" s="6" t="s">
        <v>5891</v>
      </c>
      <c r="G3993" s="6"/>
      <c r="H3993" s="10"/>
      <c r="I3993" s="10"/>
      <c r="J3993" s="10"/>
      <c r="K3993" s="10"/>
      <c r="L3993" s="10"/>
      <c r="M3993" s="10"/>
      <c r="N3993" s="28"/>
      <c r="O3993" s="10"/>
      <c r="P3993" s="10"/>
      <c r="Q3993" s="10"/>
      <c r="R3993" s="10"/>
      <c r="S3993" s="10"/>
      <c r="T3993" s="10"/>
      <c r="U3993" s="10"/>
      <c r="V3993" s="19"/>
      <c r="W3993" s="19"/>
      <c r="X3993" s="10"/>
      <c r="Y3993" s="10"/>
      <c r="Z3993" s="10"/>
      <c r="AA3993" s="10"/>
      <c r="AB3993" s="10"/>
      <c r="AC3993" s="10"/>
      <c r="AD3993" s="10"/>
      <c r="AE3993" s="10"/>
      <c r="AF3993" s="16"/>
      <c r="AG3993" s="16"/>
      <c r="AH3993" s="16"/>
      <c r="AI3993" s="16"/>
      <c r="AJ3993" s="16"/>
      <c r="AK3993" s="16"/>
      <c r="AL3993" s="16"/>
      <c r="AM3993" s="16"/>
      <c r="AN3993" s="16"/>
      <c r="AO3993" s="16"/>
      <c r="AP3993" s="16"/>
      <c r="AQ3993" s="16"/>
      <c r="AR3993" s="16"/>
      <c r="AS3993" s="16"/>
      <c r="AT3993" s="16"/>
      <c r="AU3993" s="16"/>
      <c r="AV3993" s="16"/>
      <c r="AW3993" s="16"/>
      <c r="AX3993" s="16"/>
      <c r="AY3993" s="16"/>
      <c r="AZ3993" s="16"/>
      <c r="BA3993" s="16"/>
      <c r="BB3993" s="16"/>
      <c r="BC3993" s="16"/>
      <c r="BD3993" s="16"/>
      <c r="BE3993" s="16"/>
      <c r="BF3993" s="16"/>
      <c r="BG3993" s="16"/>
      <c r="BH3993" s="16"/>
      <c r="BI3993" s="16"/>
      <c r="BJ3993" s="16"/>
      <c r="BK3993" s="16"/>
      <c r="BL3993" s="16"/>
      <c r="BM3993" s="16"/>
      <c r="BN3993" s="16"/>
      <c r="BO3993" s="16"/>
      <c r="BP3993" s="16"/>
      <c r="BQ3993" s="16"/>
      <c r="BR3993" s="37" t="e">
        <f>BQ3993+BP3993+BO3993+BN3993+BM3993+#REF!+#REF!+BG3993+BF3993+#REF!+BC3993+#REF!+#REF!+AY3993+#REF!+#REF!+#REF!+#REF!+AS3993+#REF!+#REF!+#REF!+#REF!+AM3993+AK3993+#REF!+#REF!+#REF!+AF3993+AD3993+AC3993+AB3993+BL3993+AA3993+Z3993+Y3993+X3993+U3993+T3993+S3993+R3993+Q3993+P3993+O3993+N3993+M3993+L3993+K3993+J3993+I3993+H3993</f>
        <v>#REF!</v>
      </c>
    </row>
    <row r="3994" spans="1:70" hidden="1">
      <c r="A3994" s="6" t="s">
        <v>6152</v>
      </c>
      <c r="B3994" s="6" t="s">
        <v>6153</v>
      </c>
      <c r="C3994" s="6" t="s">
        <v>7</v>
      </c>
      <c r="D3994" s="6" t="s">
        <v>8180</v>
      </c>
      <c r="E3994" s="6" t="s">
        <v>13</v>
      </c>
      <c r="F3994" s="6" t="s">
        <v>5891</v>
      </c>
      <c r="G3994" s="6"/>
      <c r="H3994" s="10"/>
      <c r="I3994" s="10"/>
      <c r="J3994" s="10"/>
      <c r="K3994" s="10"/>
      <c r="L3994" s="10"/>
      <c r="M3994" s="10"/>
      <c r="N3994" s="28"/>
      <c r="O3994" s="10"/>
      <c r="P3994" s="10"/>
      <c r="Q3994" s="10"/>
      <c r="R3994" s="10"/>
      <c r="S3994" s="10"/>
      <c r="T3994" s="10"/>
      <c r="U3994" s="10"/>
      <c r="V3994" s="19"/>
      <c r="W3994" s="19"/>
      <c r="X3994" s="10"/>
      <c r="Y3994" s="10"/>
      <c r="Z3994" s="10"/>
      <c r="AA3994" s="10"/>
      <c r="AB3994" s="10"/>
      <c r="AC3994" s="10"/>
      <c r="AD3994" s="10"/>
      <c r="AE3994" s="10"/>
      <c r="AF3994" s="16"/>
      <c r="AG3994" s="16"/>
      <c r="AH3994" s="16"/>
      <c r="AI3994" s="16"/>
      <c r="AJ3994" s="16"/>
      <c r="AK3994" s="16"/>
      <c r="AL3994" s="16"/>
      <c r="AM3994" s="16"/>
      <c r="AN3994" s="16"/>
      <c r="AO3994" s="16"/>
      <c r="AP3994" s="16"/>
      <c r="AQ3994" s="16"/>
      <c r="AR3994" s="16"/>
      <c r="AS3994" s="16"/>
      <c r="AT3994" s="16"/>
      <c r="AU3994" s="16"/>
      <c r="AV3994" s="16"/>
      <c r="AW3994" s="16"/>
      <c r="AX3994" s="16"/>
      <c r="AY3994" s="16"/>
      <c r="AZ3994" s="16"/>
      <c r="BA3994" s="16"/>
      <c r="BB3994" s="16"/>
      <c r="BC3994" s="16"/>
      <c r="BD3994" s="16"/>
      <c r="BE3994" s="16"/>
      <c r="BF3994" s="16"/>
      <c r="BG3994" s="16"/>
      <c r="BH3994" s="16"/>
      <c r="BI3994" s="16"/>
      <c r="BJ3994" s="16"/>
      <c r="BK3994" s="16"/>
      <c r="BL3994" s="16"/>
      <c r="BM3994" s="16"/>
      <c r="BN3994" s="16"/>
      <c r="BO3994" s="16"/>
      <c r="BP3994" s="16"/>
      <c r="BQ3994" s="16"/>
      <c r="BR3994" s="37" t="e">
        <f>BQ3994+BP3994+BO3994+BN3994+BM3994+#REF!+#REF!+BG3994+BF3994+#REF!+BC3994+#REF!+#REF!+AY3994+#REF!+#REF!+#REF!+#REF!+AS3994+#REF!+#REF!+#REF!+#REF!+AM3994+AK3994+#REF!+#REF!+#REF!+AF3994+AD3994+AC3994+AB3994+BL3994+AA3994+Z3994+Y3994+X3994+U3994+T3994+S3994+R3994+Q3994+P3994+O3994+N3994+M3994+L3994+K3994+J3994+I3994+H3994</f>
        <v>#REF!</v>
      </c>
    </row>
    <row r="3995" spans="1:70" hidden="1">
      <c r="A3995" s="6" t="s">
        <v>7163</v>
      </c>
      <c r="B3995" s="6" t="s">
        <v>8159</v>
      </c>
      <c r="C3995" s="6" t="s">
        <v>151</v>
      </c>
      <c r="D3995" s="6"/>
      <c r="E3995" s="6" t="s">
        <v>8192</v>
      </c>
      <c r="F3995" s="6" t="s">
        <v>5891</v>
      </c>
      <c r="G3995" s="6"/>
      <c r="H3995" s="10"/>
      <c r="I3995" s="10"/>
      <c r="J3995" s="10"/>
      <c r="K3995" s="10"/>
      <c r="L3995" s="10"/>
      <c r="M3995" s="10"/>
      <c r="N3995" s="28"/>
      <c r="O3995" s="10"/>
      <c r="P3995" s="10"/>
      <c r="Q3995" s="10"/>
      <c r="R3995" s="10"/>
      <c r="S3995" s="10"/>
      <c r="T3995" s="10"/>
      <c r="U3995" s="10"/>
      <c r="V3995" s="19"/>
      <c r="W3995" s="19"/>
      <c r="X3995" s="10"/>
      <c r="Y3995" s="10"/>
      <c r="Z3995" s="10"/>
      <c r="AA3995" s="10"/>
      <c r="AB3995" s="10"/>
      <c r="AC3995" s="10"/>
      <c r="AD3995" s="10"/>
      <c r="AE3995" s="10"/>
      <c r="AF3995" s="16"/>
      <c r="AG3995" s="16"/>
      <c r="AH3995" s="16"/>
      <c r="AI3995" s="16"/>
      <c r="AJ3995" s="16"/>
      <c r="AK3995" s="16"/>
      <c r="AL3995" s="16"/>
      <c r="AM3995" s="16"/>
      <c r="AN3995" s="16"/>
      <c r="AO3995" s="16"/>
      <c r="AP3995" s="16"/>
      <c r="AQ3995" s="16"/>
      <c r="AR3995" s="16"/>
      <c r="AS3995" s="16"/>
      <c r="AT3995" s="16"/>
      <c r="AU3995" s="16"/>
      <c r="AV3995" s="16"/>
      <c r="AW3995" s="16"/>
      <c r="AX3995" s="16"/>
      <c r="AY3995" s="16"/>
      <c r="AZ3995" s="16"/>
      <c r="BA3995" s="16"/>
      <c r="BB3995" s="16"/>
      <c r="BC3995" s="16"/>
      <c r="BD3995" s="16"/>
      <c r="BE3995" s="16"/>
      <c r="BF3995" s="16"/>
      <c r="BG3995" s="16"/>
      <c r="BH3995" s="16"/>
      <c r="BI3995" s="16"/>
      <c r="BJ3995" s="16"/>
      <c r="BK3995" s="16"/>
      <c r="BL3995" s="16"/>
      <c r="BM3995" s="16"/>
      <c r="BN3995" s="16"/>
      <c r="BO3995" s="16"/>
      <c r="BP3995" s="16"/>
      <c r="BQ3995" s="16"/>
      <c r="BR3995" s="37" t="e">
        <f>BQ3995+BP3995+BO3995+BN3995+BM3995+#REF!+#REF!+BG3995+BF3995+#REF!+BC3995+#REF!+#REF!+AY3995+#REF!+#REF!+#REF!+#REF!+AS3995+#REF!+#REF!+#REF!+#REF!+AM3995+AK3995+#REF!+#REF!+#REF!+AF3995+AD3995+AC3995+AB3995+BL3995+AA3995+Z3995+Y3995+X3995+U3995+T3995+S3995+R3995+Q3995+P3995+O3995+N3995+M3995+L3995+K3995+J3995+I3995+H3995</f>
        <v>#REF!</v>
      </c>
    </row>
    <row r="3996" spans="1:70">
      <c r="A3996" s="7" t="s">
        <v>6154</v>
      </c>
      <c r="B3996" s="7" t="s">
        <v>6155</v>
      </c>
      <c r="C3996" s="7" t="s">
        <v>7</v>
      </c>
      <c r="D3996" s="7" t="s">
        <v>8180</v>
      </c>
      <c r="E3996" s="7" t="s">
        <v>28</v>
      </c>
      <c r="F3996" s="7" t="s">
        <v>5891</v>
      </c>
      <c r="G3996" s="25"/>
      <c r="H3996" s="10"/>
      <c r="I3996" s="10"/>
      <c r="J3996" s="1"/>
      <c r="K3996" s="10"/>
      <c r="L3996" s="10"/>
      <c r="M3996" s="1"/>
      <c r="N3996" s="26"/>
      <c r="O3996" s="10"/>
      <c r="P3996" s="10">
        <f>1000*495.961419999999</f>
        <v>495961.41999999899</v>
      </c>
      <c r="Q3996" s="10"/>
      <c r="R3996" s="10"/>
      <c r="S3996" s="10"/>
      <c r="T3996" s="10"/>
      <c r="U3996" s="10">
        <v>229600</v>
      </c>
      <c r="V3996" s="10"/>
      <c r="W3996" s="10">
        <f>1000*832.997013479699</f>
        <v>832997.01347969903</v>
      </c>
      <c r="X3996" s="10"/>
      <c r="Y3996" s="10"/>
      <c r="Z3996" s="10"/>
      <c r="AA3996" s="10"/>
      <c r="AB3996" s="10"/>
      <c r="AC3996" s="10"/>
      <c r="AD3996" s="10">
        <v>70000</v>
      </c>
      <c r="AE3996" s="10"/>
      <c r="AF3996" s="16">
        <v>250000</v>
      </c>
      <c r="AG3996" s="16"/>
      <c r="AH3996" s="16"/>
      <c r="AI3996" s="16"/>
      <c r="AJ3996" s="16"/>
      <c r="AK3996" s="16">
        <f>1000*871.048</f>
        <v>871048</v>
      </c>
      <c r="AL3996" s="16"/>
      <c r="AM3996" s="16"/>
      <c r="AN3996" s="16"/>
      <c r="AO3996" s="16"/>
      <c r="AP3996" s="16"/>
      <c r="AQ3996" s="16"/>
      <c r="AR3996" s="16"/>
      <c r="AS3996" s="16"/>
      <c r="AT3996" s="16"/>
      <c r="AU3996" s="16"/>
      <c r="AV3996" s="16"/>
      <c r="AW3996" s="16"/>
      <c r="AX3996" s="16"/>
      <c r="AY3996" s="16">
        <f>1000*312.985</f>
        <v>312985</v>
      </c>
      <c r="AZ3996" s="16"/>
      <c r="BA3996" s="16"/>
      <c r="BB3996" s="16"/>
      <c r="BC3996" s="16">
        <v>34206</v>
      </c>
      <c r="BD3996" s="16"/>
      <c r="BE3996" s="16"/>
      <c r="BF3996" s="16"/>
      <c r="BG3996" s="16"/>
      <c r="BH3996" s="16"/>
      <c r="BI3996" s="16"/>
      <c r="BJ3996" s="16"/>
      <c r="BK3996" s="16"/>
      <c r="BL3996" s="16"/>
      <c r="BM3996" s="16"/>
      <c r="BN3996" s="16"/>
      <c r="BO3996" s="16"/>
      <c r="BP3996" s="16"/>
      <c r="BQ3996" s="16"/>
      <c r="BR3996" s="37">
        <f t="shared" ref="BR3996:BR3997" si="62">BQ3996+BP3996+BO3996+BN3996+BM3996+BG3996+BF3996+BC3996+AY3996+AS3996+AM3996+AL3996+AK3996+AF3996+AE3996+AD3996+AC3996+AB3996+BK3996+BL3996+AA3996+Z3996+Y3996+X3996+V3996+U3996+T3996+S3996+R3996+Q3996+P3996+O3996+N3996+M3996+L3996+K3996+J3996+I3996+H3996+G3996+AX3996+W3996</f>
        <v>3096797.4334796979</v>
      </c>
    </row>
    <row r="3997" spans="1:70">
      <c r="A3997" s="6" t="s">
        <v>6156</v>
      </c>
      <c r="B3997" s="6" t="s">
        <v>6157</v>
      </c>
      <c r="C3997" s="6" t="s">
        <v>7</v>
      </c>
      <c r="D3997" s="6" t="s">
        <v>8180</v>
      </c>
      <c r="E3997" s="6" t="s">
        <v>13</v>
      </c>
      <c r="F3997" s="6" t="s">
        <v>5891</v>
      </c>
      <c r="G3997" s="6"/>
      <c r="H3997" s="10"/>
      <c r="I3997" s="10"/>
      <c r="J3997" s="10"/>
      <c r="K3997" s="10"/>
      <c r="L3997" s="10"/>
      <c r="M3997" s="10"/>
      <c r="N3997" s="28"/>
      <c r="O3997" s="10"/>
      <c r="P3997" s="10">
        <f>1000*2.90986</f>
        <v>2909.86</v>
      </c>
      <c r="Q3997" s="10"/>
      <c r="R3997" s="10"/>
      <c r="S3997" s="10"/>
      <c r="T3997" s="10"/>
      <c r="U3997" s="10"/>
      <c r="V3997" s="19"/>
      <c r="W3997" s="19"/>
      <c r="X3997" s="10"/>
      <c r="Y3997" s="10"/>
      <c r="Z3997" s="10"/>
      <c r="AA3997" s="10"/>
      <c r="AB3997" s="10"/>
      <c r="AC3997" s="10"/>
      <c r="AD3997" s="10"/>
      <c r="AE3997" s="10"/>
      <c r="AF3997" s="16"/>
      <c r="AG3997" s="16"/>
      <c r="AH3997" s="16"/>
      <c r="AI3997" s="16"/>
      <c r="AJ3997" s="16"/>
      <c r="AK3997" s="16"/>
      <c r="AL3997" s="16"/>
      <c r="AM3997" s="16"/>
      <c r="AN3997" s="16"/>
      <c r="AO3997" s="16"/>
      <c r="AP3997" s="16"/>
      <c r="AQ3997" s="16"/>
      <c r="AR3997" s="16"/>
      <c r="AS3997" s="16"/>
      <c r="AT3997" s="16"/>
      <c r="AU3997" s="16"/>
      <c r="AV3997" s="16"/>
      <c r="AW3997" s="16"/>
      <c r="AX3997" s="16"/>
      <c r="AY3997" s="16"/>
      <c r="AZ3997" s="16"/>
      <c r="BA3997" s="16"/>
      <c r="BB3997" s="16"/>
      <c r="BC3997" s="16"/>
      <c r="BD3997" s="16"/>
      <c r="BE3997" s="16"/>
      <c r="BF3997" s="16"/>
      <c r="BG3997" s="16"/>
      <c r="BH3997" s="16"/>
      <c r="BI3997" s="16"/>
      <c r="BJ3997" s="16"/>
      <c r="BK3997" s="16"/>
      <c r="BL3997" s="16"/>
      <c r="BM3997" s="16"/>
      <c r="BN3997" s="16"/>
      <c r="BO3997" s="16"/>
      <c r="BP3997" s="16"/>
      <c r="BQ3997" s="16"/>
      <c r="BR3997" s="37">
        <f t="shared" si="62"/>
        <v>2909.86</v>
      </c>
    </row>
    <row r="3998" spans="1:70" hidden="1">
      <c r="A3998" s="6" t="s">
        <v>6158</v>
      </c>
      <c r="B3998" s="6" t="s">
        <v>6159</v>
      </c>
      <c r="C3998" s="6" t="s">
        <v>7</v>
      </c>
      <c r="D3998" s="6" t="s">
        <v>18</v>
      </c>
      <c r="E3998" s="6" t="s">
        <v>13</v>
      </c>
      <c r="F3998" s="6" t="s">
        <v>5891</v>
      </c>
      <c r="G3998" s="6"/>
      <c r="H3998" s="10"/>
      <c r="I3998" s="10"/>
      <c r="J3998" s="10"/>
      <c r="K3998" s="10"/>
      <c r="L3998" s="10"/>
      <c r="M3998" s="10"/>
      <c r="N3998" s="28"/>
      <c r="O3998" s="10"/>
      <c r="P3998" s="10"/>
      <c r="Q3998" s="10"/>
      <c r="R3998" s="10"/>
      <c r="S3998" s="10"/>
      <c r="T3998" s="10"/>
      <c r="U3998" s="10"/>
      <c r="V3998" s="19"/>
      <c r="W3998" s="19"/>
      <c r="X3998" s="10"/>
      <c r="Y3998" s="10"/>
      <c r="Z3998" s="10"/>
      <c r="AA3998" s="10"/>
      <c r="AB3998" s="10"/>
      <c r="AC3998" s="10"/>
      <c r="AD3998" s="10"/>
      <c r="AE3998" s="10"/>
      <c r="AF3998" s="16"/>
      <c r="AG3998" s="16"/>
      <c r="AH3998" s="16"/>
      <c r="AI3998" s="16"/>
      <c r="AJ3998" s="16"/>
      <c r="AK3998" s="16"/>
      <c r="AL3998" s="16"/>
      <c r="AM3998" s="16"/>
      <c r="AN3998" s="16"/>
      <c r="AO3998" s="16"/>
      <c r="AP3998" s="16"/>
      <c r="AQ3998" s="16"/>
      <c r="AR3998" s="16"/>
      <c r="AS3998" s="16"/>
      <c r="AT3998" s="16"/>
      <c r="AU3998" s="16"/>
      <c r="AV3998" s="16"/>
      <c r="AW3998" s="16"/>
      <c r="AX3998" s="16"/>
      <c r="AY3998" s="16"/>
      <c r="AZ3998" s="16"/>
      <c r="BA3998" s="16"/>
      <c r="BB3998" s="16"/>
      <c r="BC3998" s="16"/>
      <c r="BD3998" s="16"/>
      <c r="BE3998" s="16"/>
      <c r="BF3998" s="16"/>
      <c r="BG3998" s="16"/>
      <c r="BH3998" s="16"/>
      <c r="BI3998" s="16"/>
      <c r="BJ3998" s="16"/>
      <c r="BK3998" s="16"/>
      <c r="BL3998" s="16"/>
      <c r="BM3998" s="16"/>
      <c r="BN3998" s="16"/>
      <c r="BO3998" s="16"/>
      <c r="BP3998" s="16"/>
      <c r="BQ3998" s="16"/>
      <c r="BR3998" s="37" t="e">
        <f>BQ3998+BP3998+BO3998+BN3998+BM3998+#REF!+#REF!+BG3998+BF3998+#REF!+BC3998+#REF!+#REF!+AY3998+#REF!+#REF!+#REF!+#REF!+AS3998+#REF!+#REF!+#REF!+#REF!+AM3998+AK3998+#REF!+#REF!+#REF!+AF3998+AD3998+AC3998+AB3998+BL3998+AA3998+Z3998+Y3998+X3998+U3998+T3998+S3998+R3998+Q3998+P3998+O3998+N3998+M3998+L3998+K3998+J3998+I3998+H3998</f>
        <v>#REF!</v>
      </c>
    </row>
    <row r="3999" spans="1:70">
      <c r="A3999" s="7" t="s">
        <v>6160</v>
      </c>
      <c r="B3999" s="7" t="s">
        <v>7457</v>
      </c>
      <c r="C3999" s="7" t="s">
        <v>7</v>
      </c>
      <c r="D3999" s="7" t="s">
        <v>8180</v>
      </c>
      <c r="E3999" s="7" t="s">
        <v>21</v>
      </c>
      <c r="F3999" s="7" t="s">
        <v>5891</v>
      </c>
      <c r="G3999" s="25"/>
      <c r="H3999" s="10"/>
      <c r="I3999" s="10"/>
      <c r="J3999" s="10"/>
      <c r="K3999" s="10"/>
      <c r="L3999" s="10"/>
      <c r="M3999" s="10"/>
      <c r="N3999" s="28"/>
      <c r="O3999" s="10"/>
      <c r="P3999" s="10">
        <f>1000*17.9898</f>
        <v>17989.8</v>
      </c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6"/>
      <c r="AG3999" s="16"/>
      <c r="AH3999" s="16"/>
      <c r="AI3999" s="16"/>
      <c r="AJ3999" s="16"/>
      <c r="AK3999" s="16"/>
      <c r="AL3999" s="16"/>
      <c r="AM3999" s="16"/>
      <c r="AN3999" s="16"/>
      <c r="AO3999" s="16"/>
      <c r="AP3999" s="16"/>
      <c r="AQ3999" s="16"/>
      <c r="AR3999" s="16"/>
      <c r="AS3999" s="16"/>
      <c r="AT3999" s="16"/>
      <c r="AU3999" s="16"/>
      <c r="AV3999" s="16"/>
      <c r="AW3999" s="16"/>
      <c r="AX3999" s="16"/>
      <c r="AY3999" s="16"/>
      <c r="AZ3999" s="16"/>
      <c r="BA3999" s="16"/>
      <c r="BB3999" s="16"/>
      <c r="BC3999" s="16"/>
      <c r="BD3999" s="16"/>
      <c r="BE3999" s="16"/>
      <c r="BF3999" s="16"/>
      <c r="BG3999" s="16"/>
      <c r="BH3999" s="16"/>
      <c r="BI3999" s="16"/>
      <c r="BJ3999" s="16"/>
      <c r="BK3999" s="16"/>
      <c r="BL3999" s="16"/>
      <c r="BM3999" s="16"/>
      <c r="BN3999" s="16"/>
      <c r="BO3999" s="16"/>
      <c r="BP3999" s="16"/>
      <c r="BQ3999" s="16"/>
      <c r="BR3999" s="37">
        <f>BQ3999+BP3999+BO3999+BN3999+BM3999+BG3999+BF3999+BC3999+AY3999+AS3999+AM3999+AL3999+AK3999+AF3999+AE3999+AD3999+AC3999+AB3999+BK3999+BL3999+AA3999+Z3999+Y3999+X3999+V3999+U3999+T3999+S3999+R3999+Q3999+P3999+O3999+N3999+M3999+L3999+K3999+J3999+I3999+H3999+G3999+AX3999+W3999</f>
        <v>17989.8</v>
      </c>
    </row>
    <row r="4000" spans="1:70" hidden="1">
      <c r="A4000" s="6" t="s">
        <v>6161</v>
      </c>
      <c r="B4000" s="6" t="s">
        <v>6162</v>
      </c>
      <c r="C4000" s="6" t="s">
        <v>7</v>
      </c>
      <c r="D4000" s="6" t="s">
        <v>18</v>
      </c>
      <c r="E4000" s="6" t="s">
        <v>31</v>
      </c>
      <c r="F4000" s="6" t="s">
        <v>5891</v>
      </c>
      <c r="G4000" s="6"/>
      <c r="H4000" s="10"/>
      <c r="I4000" s="10"/>
      <c r="J4000" s="10"/>
      <c r="K4000" s="10"/>
      <c r="L4000" s="10"/>
      <c r="M4000" s="10"/>
      <c r="N4000" s="28"/>
      <c r="O4000" s="10"/>
      <c r="P4000" s="10"/>
      <c r="Q4000" s="10"/>
      <c r="R4000" s="10"/>
      <c r="S4000" s="10"/>
      <c r="T4000" s="10"/>
      <c r="U4000" s="10"/>
      <c r="V4000" s="19"/>
      <c r="W4000" s="19"/>
      <c r="X4000" s="10"/>
      <c r="Y4000" s="10"/>
      <c r="Z4000" s="10"/>
      <c r="AA4000" s="10"/>
      <c r="AB4000" s="10"/>
      <c r="AC4000" s="10"/>
      <c r="AD4000" s="10"/>
      <c r="AE4000" s="10"/>
      <c r="AF4000" s="16"/>
      <c r="AG4000" s="16"/>
      <c r="AH4000" s="16"/>
      <c r="AI4000" s="16"/>
      <c r="AJ4000" s="16"/>
      <c r="AK4000" s="16"/>
      <c r="AL4000" s="16"/>
      <c r="AM4000" s="16"/>
      <c r="AN4000" s="16"/>
      <c r="AO4000" s="16"/>
      <c r="AP4000" s="16"/>
      <c r="AQ4000" s="16"/>
      <c r="AR4000" s="16"/>
      <c r="AS4000" s="16"/>
      <c r="AT4000" s="16"/>
      <c r="AU4000" s="16"/>
      <c r="AV4000" s="16"/>
      <c r="AW4000" s="16"/>
      <c r="AX4000" s="16"/>
      <c r="AY4000" s="16"/>
      <c r="AZ4000" s="16"/>
      <c r="BA4000" s="16"/>
      <c r="BB4000" s="16"/>
      <c r="BC4000" s="16"/>
      <c r="BD4000" s="16"/>
      <c r="BE4000" s="16"/>
      <c r="BF4000" s="16"/>
      <c r="BG4000" s="16"/>
      <c r="BH4000" s="16"/>
      <c r="BI4000" s="16"/>
      <c r="BJ4000" s="16"/>
      <c r="BK4000" s="16"/>
      <c r="BL4000" s="16"/>
      <c r="BM4000" s="16"/>
      <c r="BN4000" s="16"/>
      <c r="BO4000" s="16"/>
      <c r="BP4000" s="16"/>
      <c r="BQ4000" s="16"/>
      <c r="BR4000" s="37" t="e">
        <f>BQ4000+BP4000+BO4000+BN4000+BM4000+#REF!+#REF!+BG4000+BF4000+#REF!+BC4000+#REF!+#REF!+AY4000+#REF!+#REF!+#REF!+#REF!+AS4000+#REF!+#REF!+#REF!+#REF!+AM4000+AK4000+#REF!+#REF!+#REF!+AF4000+AD4000+AC4000+AB4000+BL4000+AA4000+Z4000+Y4000+X4000+U4000+T4000+S4000+R4000+Q4000+P4000+O4000+N4000+M4000+L4000+K4000+J4000+I4000+H4000</f>
        <v>#REF!</v>
      </c>
    </row>
    <row r="4001" spans="1:70" hidden="1">
      <c r="A4001" s="6" t="s">
        <v>6163</v>
      </c>
      <c r="B4001" s="6" t="s">
        <v>6164</v>
      </c>
      <c r="C4001" s="6" t="s">
        <v>7</v>
      </c>
      <c r="D4001" s="6" t="s">
        <v>18</v>
      </c>
      <c r="E4001" s="6" t="s">
        <v>31</v>
      </c>
      <c r="F4001" s="6" t="s">
        <v>5891</v>
      </c>
      <c r="G4001" s="6"/>
      <c r="H4001" s="10"/>
      <c r="I4001" s="10"/>
      <c r="J4001" s="10"/>
      <c r="K4001" s="10"/>
      <c r="L4001" s="10"/>
      <c r="M4001" s="10"/>
      <c r="N4001" s="28"/>
      <c r="O4001" s="10"/>
      <c r="P4001" s="10"/>
      <c r="Q4001" s="10"/>
      <c r="R4001" s="10"/>
      <c r="S4001" s="10"/>
      <c r="T4001" s="10"/>
      <c r="U4001" s="10"/>
      <c r="V4001" s="19"/>
      <c r="W4001" s="19"/>
      <c r="X4001" s="10"/>
      <c r="Y4001" s="10"/>
      <c r="Z4001" s="10"/>
      <c r="AA4001" s="10"/>
      <c r="AB4001" s="10"/>
      <c r="AC4001" s="10"/>
      <c r="AD4001" s="10"/>
      <c r="AE4001" s="10"/>
      <c r="AF4001" s="16"/>
      <c r="AG4001" s="16"/>
      <c r="AH4001" s="16"/>
      <c r="AI4001" s="16"/>
      <c r="AJ4001" s="16"/>
      <c r="AK4001" s="16"/>
      <c r="AL4001" s="16"/>
      <c r="AM4001" s="16"/>
      <c r="AN4001" s="16"/>
      <c r="AO4001" s="16"/>
      <c r="AP4001" s="16"/>
      <c r="AQ4001" s="16"/>
      <c r="AR4001" s="16"/>
      <c r="AS4001" s="16"/>
      <c r="AT4001" s="16"/>
      <c r="AU4001" s="16"/>
      <c r="AV4001" s="16"/>
      <c r="AW4001" s="16"/>
      <c r="AX4001" s="16"/>
      <c r="AY4001" s="16"/>
      <c r="AZ4001" s="16"/>
      <c r="BA4001" s="16"/>
      <c r="BB4001" s="16"/>
      <c r="BC4001" s="16"/>
      <c r="BD4001" s="16"/>
      <c r="BE4001" s="16"/>
      <c r="BF4001" s="16"/>
      <c r="BG4001" s="16"/>
      <c r="BH4001" s="16"/>
      <c r="BI4001" s="16"/>
      <c r="BJ4001" s="16"/>
      <c r="BK4001" s="16"/>
      <c r="BL4001" s="16"/>
      <c r="BM4001" s="16"/>
      <c r="BN4001" s="16"/>
      <c r="BO4001" s="16"/>
      <c r="BP4001" s="16"/>
      <c r="BQ4001" s="16"/>
      <c r="BR4001" s="37" t="e">
        <f>BQ4001+BP4001+BO4001+BN4001+BM4001+#REF!+#REF!+BG4001+BF4001+#REF!+BC4001+#REF!+#REF!+AY4001+#REF!+#REF!+#REF!+#REF!+AS4001+#REF!+#REF!+#REF!+#REF!+AM4001+AK4001+#REF!+#REF!+#REF!+AF4001+AD4001+AC4001+AB4001+BL4001+AA4001+Z4001+Y4001+X4001+U4001+T4001+S4001+R4001+Q4001+P4001+O4001+N4001+M4001+L4001+K4001+J4001+I4001+H4001</f>
        <v>#REF!</v>
      </c>
    </row>
    <row r="4002" spans="1:70" hidden="1">
      <c r="A4002" s="6" t="s">
        <v>6165</v>
      </c>
      <c r="B4002" s="6" t="s">
        <v>6166</v>
      </c>
      <c r="C4002" s="6" t="s">
        <v>7</v>
      </c>
      <c r="D4002" s="6" t="s">
        <v>8180</v>
      </c>
      <c r="E4002" s="6" t="s">
        <v>21</v>
      </c>
      <c r="F4002" s="6" t="s">
        <v>5891</v>
      </c>
      <c r="G4002" s="6"/>
      <c r="H4002" s="10"/>
      <c r="I4002" s="10"/>
      <c r="J4002" s="10"/>
      <c r="K4002" s="10"/>
      <c r="L4002" s="10"/>
      <c r="M4002" s="10"/>
      <c r="N4002" s="28"/>
      <c r="O4002" s="10"/>
      <c r="P4002" s="10"/>
      <c r="Q4002" s="10"/>
      <c r="R4002" s="10"/>
      <c r="S4002" s="10"/>
      <c r="T4002" s="10"/>
      <c r="U4002" s="10"/>
      <c r="V4002" s="19"/>
      <c r="W4002" s="19"/>
      <c r="X4002" s="10"/>
      <c r="Y4002" s="10"/>
      <c r="Z4002" s="10"/>
      <c r="AA4002" s="10"/>
      <c r="AB4002" s="10"/>
      <c r="AC4002" s="10"/>
      <c r="AD4002" s="10"/>
      <c r="AE4002" s="10"/>
      <c r="AF4002" s="16"/>
      <c r="AG4002" s="16"/>
      <c r="AH4002" s="16"/>
      <c r="AI4002" s="16"/>
      <c r="AJ4002" s="16"/>
      <c r="AK4002" s="16"/>
      <c r="AL4002" s="16"/>
      <c r="AM4002" s="16"/>
      <c r="AN4002" s="16"/>
      <c r="AO4002" s="16"/>
      <c r="AP4002" s="16"/>
      <c r="AQ4002" s="16"/>
      <c r="AR4002" s="16"/>
      <c r="AS4002" s="16"/>
      <c r="AT4002" s="16"/>
      <c r="AU4002" s="16"/>
      <c r="AV4002" s="16"/>
      <c r="AW4002" s="16"/>
      <c r="AX4002" s="16"/>
      <c r="AY4002" s="16"/>
      <c r="AZ4002" s="16"/>
      <c r="BA4002" s="16"/>
      <c r="BB4002" s="16"/>
      <c r="BC4002" s="16"/>
      <c r="BD4002" s="16"/>
      <c r="BE4002" s="16"/>
      <c r="BF4002" s="16"/>
      <c r="BG4002" s="16"/>
      <c r="BH4002" s="16"/>
      <c r="BI4002" s="16"/>
      <c r="BJ4002" s="16"/>
      <c r="BK4002" s="16"/>
      <c r="BL4002" s="16"/>
      <c r="BM4002" s="16"/>
      <c r="BN4002" s="16"/>
      <c r="BO4002" s="16"/>
      <c r="BP4002" s="16"/>
      <c r="BQ4002" s="16"/>
      <c r="BR4002" s="37" t="e">
        <f>BQ4002+BP4002+BO4002+BN4002+BM4002+#REF!+#REF!+BG4002+BF4002+#REF!+BC4002+#REF!+#REF!+AY4002+#REF!+#REF!+#REF!+#REF!+AS4002+#REF!+#REF!+#REF!+#REF!+AM4002+AK4002+#REF!+#REF!+#REF!+AF4002+AD4002+AC4002+AB4002+BL4002+AA4002+Z4002+Y4002+X4002+U4002+T4002+S4002+R4002+Q4002+P4002+O4002+N4002+M4002+L4002+K4002+J4002+I4002+H4002</f>
        <v>#REF!</v>
      </c>
    </row>
    <row r="4003" spans="1:70" hidden="1">
      <c r="A4003" s="6" t="s">
        <v>6167</v>
      </c>
      <c r="B4003" s="6" t="s">
        <v>6168</v>
      </c>
      <c r="C4003" s="6" t="s">
        <v>7</v>
      </c>
      <c r="D4003" s="6" t="s">
        <v>18</v>
      </c>
      <c r="E4003" s="6" t="s">
        <v>31</v>
      </c>
      <c r="F4003" s="6" t="s">
        <v>5891</v>
      </c>
      <c r="G4003" s="6"/>
      <c r="H4003" s="10"/>
      <c r="I4003" s="10"/>
      <c r="J4003" s="10"/>
      <c r="K4003" s="10"/>
      <c r="L4003" s="10"/>
      <c r="M4003" s="10"/>
      <c r="N4003" s="28"/>
      <c r="O4003" s="10"/>
      <c r="P4003" s="10"/>
      <c r="Q4003" s="10"/>
      <c r="R4003" s="10"/>
      <c r="S4003" s="10"/>
      <c r="T4003" s="10"/>
      <c r="U4003" s="10"/>
      <c r="V4003" s="19"/>
      <c r="W4003" s="19"/>
      <c r="X4003" s="10"/>
      <c r="Y4003" s="10"/>
      <c r="Z4003" s="10"/>
      <c r="AA4003" s="10"/>
      <c r="AB4003" s="10"/>
      <c r="AC4003" s="10"/>
      <c r="AD4003" s="10"/>
      <c r="AE4003" s="10"/>
      <c r="AF4003" s="16"/>
      <c r="AG4003" s="16"/>
      <c r="AH4003" s="16"/>
      <c r="AI4003" s="16"/>
      <c r="AJ4003" s="16"/>
      <c r="AK4003" s="16"/>
      <c r="AL4003" s="16"/>
      <c r="AM4003" s="16"/>
      <c r="AN4003" s="16"/>
      <c r="AO4003" s="16"/>
      <c r="AP4003" s="16"/>
      <c r="AQ4003" s="16"/>
      <c r="AR4003" s="16"/>
      <c r="AS4003" s="16"/>
      <c r="AT4003" s="16"/>
      <c r="AU4003" s="16"/>
      <c r="AV4003" s="16"/>
      <c r="AW4003" s="16"/>
      <c r="AX4003" s="16"/>
      <c r="AY4003" s="16"/>
      <c r="AZ4003" s="16"/>
      <c r="BA4003" s="16"/>
      <c r="BB4003" s="16"/>
      <c r="BC4003" s="16"/>
      <c r="BD4003" s="16"/>
      <c r="BE4003" s="16"/>
      <c r="BF4003" s="16"/>
      <c r="BG4003" s="16"/>
      <c r="BH4003" s="16"/>
      <c r="BI4003" s="16"/>
      <c r="BJ4003" s="16"/>
      <c r="BK4003" s="16"/>
      <c r="BL4003" s="16"/>
      <c r="BM4003" s="16"/>
      <c r="BN4003" s="16"/>
      <c r="BO4003" s="16"/>
      <c r="BP4003" s="16"/>
      <c r="BQ4003" s="16"/>
      <c r="BR4003" s="37" t="e">
        <f>BQ4003+BP4003+BO4003+BN4003+BM4003+#REF!+#REF!+BG4003+BF4003+#REF!+BC4003+#REF!+#REF!+AY4003+#REF!+#REF!+#REF!+#REF!+AS4003+#REF!+#REF!+#REF!+#REF!+AM4003+AK4003+#REF!+#REF!+#REF!+AF4003+AD4003+AC4003+AB4003+BL4003+AA4003+Z4003+Y4003+X4003+U4003+T4003+S4003+R4003+Q4003+P4003+O4003+N4003+M4003+L4003+K4003+J4003+I4003+H4003</f>
        <v>#REF!</v>
      </c>
    </row>
    <row r="4004" spans="1:70" hidden="1">
      <c r="A4004" s="6" t="s">
        <v>6169</v>
      </c>
      <c r="B4004" s="6" t="s">
        <v>6170</v>
      </c>
      <c r="C4004" s="6" t="s">
        <v>7</v>
      </c>
      <c r="D4004" s="6" t="s">
        <v>18</v>
      </c>
      <c r="E4004" s="6" t="s">
        <v>13</v>
      </c>
      <c r="F4004" s="6" t="s">
        <v>5891</v>
      </c>
      <c r="G4004" s="6"/>
      <c r="H4004" s="10"/>
      <c r="I4004" s="10"/>
      <c r="J4004" s="10"/>
      <c r="K4004" s="10"/>
      <c r="L4004" s="10"/>
      <c r="M4004" s="10"/>
      <c r="N4004" s="28"/>
      <c r="O4004" s="10"/>
      <c r="P4004" s="10"/>
      <c r="Q4004" s="10"/>
      <c r="R4004" s="10"/>
      <c r="S4004" s="10"/>
      <c r="T4004" s="10"/>
      <c r="U4004" s="10"/>
      <c r="V4004" s="19"/>
      <c r="W4004" s="19"/>
      <c r="X4004" s="10"/>
      <c r="Y4004" s="10"/>
      <c r="Z4004" s="10"/>
      <c r="AA4004" s="10"/>
      <c r="AB4004" s="10"/>
      <c r="AC4004" s="10"/>
      <c r="AD4004" s="10"/>
      <c r="AE4004" s="10"/>
      <c r="AF4004" s="16"/>
      <c r="AG4004" s="16"/>
      <c r="AH4004" s="16"/>
      <c r="AI4004" s="16"/>
      <c r="AJ4004" s="16"/>
      <c r="AK4004" s="16"/>
      <c r="AL4004" s="16"/>
      <c r="AM4004" s="16"/>
      <c r="AN4004" s="16"/>
      <c r="AO4004" s="16"/>
      <c r="AP4004" s="16"/>
      <c r="AQ4004" s="16"/>
      <c r="AR4004" s="16"/>
      <c r="AS4004" s="16"/>
      <c r="AT4004" s="16"/>
      <c r="AU4004" s="16"/>
      <c r="AV4004" s="16"/>
      <c r="AW4004" s="16"/>
      <c r="AX4004" s="16"/>
      <c r="AY4004" s="16"/>
      <c r="AZ4004" s="16"/>
      <c r="BA4004" s="16"/>
      <c r="BB4004" s="16"/>
      <c r="BC4004" s="16"/>
      <c r="BD4004" s="16"/>
      <c r="BE4004" s="16"/>
      <c r="BF4004" s="16"/>
      <c r="BG4004" s="16"/>
      <c r="BH4004" s="16"/>
      <c r="BI4004" s="16"/>
      <c r="BJ4004" s="16"/>
      <c r="BK4004" s="16"/>
      <c r="BL4004" s="16"/>
      <c r="BM4004" s="16"/>
      <c r="BN4004" s="16"/>
      <c r="BO4004" s="16"/>
      <c r="BP4004" s="16"/>
      <c r="BQ4004" s="16"/>
      <c r="BR4004" s="37" t="e">
        <f>BQ4004+BP4004+BO4004+BN4004+BM4004+#REF!+#REF!+BG4004+BF4004+#REF!+BC4004+#REF!+#REF!+AY4004+#REF!+#REF!+#REF!+#REF!+AS4004+#REF!+#REF!+#REF!+#REF!+AM4004+AK4004+#REF!+#REF!+#REF!+AF4004+AD4004+AC4004+AB4004+BL4004+AA4004+Z4004+Y4004+X4004+U4004+T4004+S4004+R4004+Q4004+P4004+O4004+N4004+M4004+L4004+K4004+J4004+I4004+H4004</f>
        <v>#REF!</v>
      </c>
    </row>
    <row r="4005" spans="1:70">
      <c r="A4005" s="6" t="s">
        <v>6405</v>
      </c>
      <c r="B4005" s="6" t="s">
        <v>6406</v>
      </c>
      <c r="C4005" s="6" t="s">
        <v>151</v>
      </c>
      <c r="D4005" s="6"/>
      <c r="E4005" s="6" t="s">
        <v>152</v>
      </c>
      <c r="F4005" s="6" t="s">
        <v>5891</v>
      </c>
      <c r="G4005" s="6"/>
      <c r="H4005" s="10"/>
      <c r="I4005" s="10"/>
      <c r="J4005" s="10"/>
      <c r="K4005" s="10"/>
      <c r="L4005" s="10"/>
      <c r="M4005" s="10"/>
      <c r="N4005" s="28"/>
      <c r="O4005" s="10"/>
      <c r="P4005" s="10">
        <f>1000*2.098346</f>
        <v>2098.346</v>
      </c>
      <c r="Q4005" s="10"/>
      <c r="R4005" s="10"/>
      <c r="S4005" s="10"/>
      <c r="T4005" s="10"/>
      <c r="U4005" s="10"/>
      <c r="V4005" s="19"/>
      <c r="W4005" s="19"/>
      <c r="X4005" s="10"/>
      <c r="Y4005" s="10"/>
      <c r="Z4005" s="10"/>
      <c r="AA4005" s="10"/>
      <c r="AB4005" s="10"/>
      <c r="AC4005" s="10"/>
      <c r="AD4005" s="10"/>
      <c r="AE4005" s="10"/>
      <c r="AF4005" s="16"/>
      <c r="AG4005" s="16"/>
      <c r="AH4005" s="16"/>
      <c r="AI4005" s="16"/>
      <c r="AJ4005" s="16"/>
      <c r="AK4005" s="16"/>
      <c r="AL4005" s="16"/>
      <c r="AM4005" s="16"/>
      <c r="AN4005" s="16"/>
      <c r="AO4005" s="16"/>
      <c r="AP4005" s="16"/>
      <c r="AQ4005" s="16"/>
      <c r="AR4005" s="16"/>
      <c r="AS4005" s="16"/>
      <c r="AT4005" s="16"/>
      <c r="AU4005" s="16"/>
      <c r="AV4005" s="16"/>
      <c r="AW4005" s="16"/>
      <c r="AX4005" s="16"/>
      <c r="AY4005" s="16"/>
      <c r="AZ4005" s="16"/>
      <c r="BA4005" s="16"/>
      <c r="BB4005" s="16"/>
      <c r="BC4005" s="16"/>
      <c r="BD4005" s="16"/>
      <c r="BE4005" s="16"/>
      <c r="BF4005" s="16"/>
      <c r="BG4005" s="16"/>
      <c r="BH4005" s="16"/>
      <c r="BI4005" s="16"/>
      <c r="BJ4005" s="16"/>
      <c r="BK4005" s="16"/>
      <c r="BL4005" s="16"/>
      <c r="BM4005" s="16"/>
      <c r="BN4005" s="16"/>
      <c r="BO4005" s="16"/>
      <c r="BP4005" s="16"/>
      <c r="BQ4005" s="16"/>
      <c r="BR4005" s="37">
        <f>BQ4005+BP4005+BO4005+BN4005+BM4005+BG4005+BF4005+BC4005+AY4005+AS4005+AM4005+AL4005+AK4005+AF4005+AE4005+AD4005+AC4005+AB4005+BK4005+BL4005+AA4005+Z4005+Y4005+X4005+V4005+U4005+T4005+S4005+R4005+Q4005+P4005+O4005+N4005+M4005+L4005+K4005+J4005+I4005+H4005+G4005+AX4005+W4005</f>
        <v>2098.346</v>
      </c>
    </row>
    <row r="4006" spans="1:70" hidden="1">
      <c r="A4006" s="6" t="s">
        <v>6171</v>
      </c>
      <c r="B4006" s="6" t="s">
        <v>6172</v>
      </c>
      <c r="C4006" s="6" t="s">
        <v>7</v>
      </c>
      <c r="D4006" s="6" t="s">
        <v>8180</v>
      </c>
      <c r="E4006" s="6" t="s">
        <v>21</v>
      </c>
      <c r="F4006" s="6" t="s">
        <v>5891</v>
      </c>
      <c r="G4006" s="6"/>
      <c r="H4006" s="10"/>
      <c r="I4006" s="10"/>
      <c r="J4006" s="10"/>
      <c r="K4006" s="10"/>
      <c r="L4006" s="10"/>
      <c r="M4006" s="10"/>
      <c r="N4006" s="28"/>
      <c r="O4006" s="10"/>
      <c r="P4006" s="10"/>
      <c r="Q4006" s="10"/>
      <c r="R4006" s="10"/>
      <c r="S4006" s="10"/>
      <c r="T4006" s="10"/>
      <c r="U4006" s="10"/>
      <c r="V4006" s="19"/>
      <c r="W4006" s="19"/>
      <c r="X4006" s="10"/>
      <c r="Y4006" s="10"/>
      <c r="Z4006" s="10"/>
      <c r="AA4006" s="10"/>
      <c r="AB4006" s="10"/>
      <c r="AC4006" s="10"/>
      <c r="AD4006" s="10"/>
      <c r="AE4006" s="10"/>
      <c r="AF4006" s="16"/>
      <c r="AG4006" s="16"/>
      <c r="AH4006" s="16"/>
      <c r="AI4006" s="16"/>
      <c r="AJ4006" s="16"/>
      <c r="AK4006" s="16"/>
      <c r="AL4006" s="16"/>
      <c r="AM4006" s="16"/>
      <c r="AN4006" s="16"/>
      <c r="AO4006" s="16"/>
      <c r="AP4006" s="16"/>
      <c r="AQ4006" s="16"/>
      <c r="AR4006" s="16"/>
      <c r="AS4006" s="16"/>
      <c r="AT4006" s="16"/>
      <c r="AU4006" s="16"/>
      <c r="AV4006" s="16"/>
      <c r="AW4006" s="16"/>
      <c r="AX4006" s="16"/>
      <c r="AY4006" s="16"/>
      <c r="AZ4006" s="16"/>
      <c r="BA4006" s="16"/>
      <c r="BB4006" s="16"/>
      <c r="BC4006" s="16"/>
      <c r="BD4006" s="16"/>
      <c r="BE4006" s="16"/>
      <c r="BF4006" s="16"/>
      <c r="BG4006" s="16"/>
      <c r="BH4006" s="16"/>
      <c r="BI4006" s="16"/>
      <c r="BJ4006" s="16"/>
      <c r="BK4006" s="16"/>
      <c r="BL4006" s="16"/>
      <c r="BM4006" s="16"/>
      <c r="BN4006" s="16"/>
      <c r="BO4006" s="16"/>
      <c r="BP4006" s="16"/>
      <c r="BQ4006" s="16"/>
      <c r="BR4006" s="37" t="e">
        <f>BQ4006+BP4006+BO4006+BN4006+BM4006+#REF!+#REF!+BG4006+BF4006+#REF!+BC4006+#REF!+#REF!+AY4006+#REF!+#REF!+#REF!+#REF!+AS4006+#REF!+#REF!+#REF!+#REF!+AM4006+AK4006+#REF!+#REF!+#REF!+AF4006+AD4006+AC4006+AB4006+BL4006+AA4006+Z4006+Y4006+X4006+U4006+T4006+S4006+R4006+Q4006+P4006+O4006+N4006+M4006+L4006+K4006+J4006+I4006+H4006</f>
        <v>#REF!</v>
      </c>
    </row>
    <row r="4007" spans="1:70" hidden="1">
      <c r="A4007" s="6" t="s">
        <v>7164</v>
      </c>
      <c r="B4007" s="6" t="s">
        <v>8160</v>
      </c>
      <c r="C4007" s="6" t="s">
        <v>151</v>
      </c>
      <c r="D4007" s="6"/>
      <c r="E4007" s="6" t="s">
        <v>8186</v>
      </c>
      <c r="F4007" s="6" t="s">
        <v>5891</v>
      </c>
      <c r="G4007" s="6"/>
      <c r="H4007" s="10"/>
      <c r="I4007" s="10"/>
      <c r="J4007" s="10"/>
      <c r="K4007" s="10"/>
      <c r="L4007" s="10"/>
      <c r="M4007" s="10"/>
      <c r="N4007" s="28"/>
      <c r="O4007" s="10"/>
      <c r="P4007" s="10"/>
      <c r="Q4007" s="10"/>
      <c r="R4007" s="10"/>
      <c r="S4007" s="10"/>
      <c r="T4007" s="10"/>
      <c r="U4007" s="10"/>
      <c r="V4007" s="19"/>
      <c r="W4007" s="19"/>
      <c r="X4007" s="10"/>
      <c r="Y4007" s="10"/>
      <c r="Z4007" s="10"/>
      <c r="AA4007" s="10"/>
      <c r="AB4007" s="10"/>
      <c r="AC4007" s="10"/>
      <c r="AD4007" s="10"/>
      <c r="AE4007" s="10"/>
      <c r="AF4007" s="16"/>
      <c r="AG4007" s="16"/>
      <c r="AH4007" s="16"/>
      <c r="AI4007" s="16"/>
      <c r="AJ4007" s="16"/>
      <c r="AK4007" s="16"/>
      <c r="AL4007" s="16"/>
      <c r="AM4007" s="16"/>
      <c r="AN4007" s="16"/>
      <c r="AO4007" s="16"/>
      <c r="AP4007" s="16"/>
      <c r="AQ4007" s="16"/>
      <c r="AR4007" s="16"/>
      <c r="AS4007" s="16"/>
      <c r="AT4007" s="16"/>
      <c r="AU4007" s="16"/>
      <c r="AV4007" s="16"/>
      <c r="AW4007" s="16"/>
      <c r="AX4007" s="16"/>
      <c r="AY4007" s="16"/>
      <c r="AZ4007" s="16"/>
      <c r="BA4007" s="16"/>
      <c r="BB4007" s="16"/>
      <c r="BC4007" s="16"/>
      <c r="BD4007" s="16"/>
      <c r="BE4007" s="16"/>
      <c r="BF4007" s="16"/>
      <c r="BG4007" s="16"/>
      <c r="BH4007" s="16"/>
      <c r="BI4007" s="16"/>
      <c r="BJ4007" s="16"/>
      <c r="BK4007" s="16"/>
      <c r="BL4007" s="16"/>
      <c r="BM4007" s="16"/>
      <c r="BN4007" s="16"/>
      <c r="BO4007" s="16"/>
      <c r="BP4007" s="16"/>
      <c r="BQ4007" s="16"/>
      <c r="BR4007" s="37" t="e">
        <f>BQ4007+BP4007+BO4007+BN4007+BM4007+#REF!+#REF!+BG4007+BF4007+#REF!+BC4007+#REF!+#REF!+AY4007+#REF!+#REF!+#REF!+#REF!+AS4007+#REF!+#REF!+#REF!+#REF!+AM4007+AK4007+#REF!+#REF!+#REF!+AF4007+AD4007+AC4007+AB4007+BL4007+AA4007+Z4007+Y4007+X4007+U4007+T4007+S4007+R4007+Q4007+P4007+O4007+N4007+M4007+L4007+K4007+J4007+I4007+H4007</f>
        <v>#REF!</v>
      </c>
    </row>
    <row r="4008" spans="1:70">
      <c r="A4008" s="7" t="s">
        <v>6173</v>
      </c>
      <c r="B4008" s="7" t="s">
        <v>6174</v>
      </c>
      <c r="C4008" s="7" t="s">
        <v>7</v>
      </c>
      <c r="D4008" s="7" t="s">
        <v>8180</v>
      </c>
      <c r="E4008" s="7" t="s">
        <v>13</v>
      </c>
      <c r="F4008" s="7" t="s">
        <v>5891</v>
      </c>
      <c r="G4008" s="25"/>
      <c r="H4008" s="10"/>
      <c r="I4008" s="10"/>
      <c r="J4008" s="10"/>
      <c r="K4008" s="10"/>
      <c r="L4008" s="10"/>
      <c r="M4008" s="10"/>
      <c r="N4008" s="28"/>
      <c r="O4008" s="10"/>
      <c r="P4008" s="10">
        <f>1000*0.220536</f>
        <v>220.536</v>
      </c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6"/>
      <c r="AG4008" s="16"/>
      <c r="AH4008" s="16"/>
      <c r="AI4008" s="16"/>
      <c r="AJ4008" s="16"/>
      <c r="AK4008" s="16"/>
      <c r="AL4008" s="16"/>
      <c r="AM4008" s="16"/>
      <c r="AN4008" s="16"/>
      <c r="AO4008" s="16"/>
      <c r="AP4008" s="16"/>
      <c r="AQ4008" s="16"/>
      <c r="AR4008" s="16"/>
      <c r="AS4008" s="16"/>
      <c r="AT4008" s="16"/>
      <c r="AU4008" s="16"/>
      <c r="AV4008" s="16"/>
      <c r="AW4008" s="16"/>
      <c r="AX4008" s="16"/>
      <c r="AY4008" s="16"/>
      <c r="AZ4008" s="16"/>
      <c r="BA4008" s="16"/>
      <c r="BB4008" s="16"/>
      <c r="BC4008" s="16"/>
      <c r="BD4008" s="16"/>
      <c r="BE4008" s="16"/>
      <c r="BF4008" s="16"/>
      <c r="BG4008" s="16"/>
      <c r="BH4008" s="16"/>
      <c r="BI4008" s="16"/>
      <c r="BJ4008" s="16"/>
      <c r="BK4008" s="16"/>
      <c r="BL4008" s="16"/>
      <c r="BM4008" s="16"/>
      <c r="BN4008" s="16"/>
      <c r="BO4008" s="16"/>
      <c r="BP4008" s="16"/>
      <c r="BQ4008" s="16"/>
      <c r="BR4008" s="37">
        <f>BQ4008+BP4008+BO4008+BN4008+BM4008+BG4008+BF4008+BC4008+AY4008+AS4008+AM4008+AL4008+AK4008+AF4008+AE4008+AD4008+AC4008+AB4008+BK4008+BL4008+AA4008+Z4008+Y4008+X4008+V4008+U4008+T4008+S4008+R4008+Q4008+P4008+O4008+N4008+M4008+L4008+K4008+J4008+I4008+H4008+G4008+AX4008+W4008</f>
        <v>220.536</v>
      </c>
    </row>
    <row r="4009" spans="1:70" hidden="1">
      <c r="A4009" s="6" t="s">
        <v>6175</v>
      </c>
      <c r="B4009" s="6" t="s">
        <v>6176</v>
      </c>
      <c r="C4009" s="6" t="s">
        <v>7</v>
      </c>
      <c r="D4009" s="6" t="s">
        <v>18</v>
      </c>
      <c r="E4009" s="6" t="s">
        <v>2663</v>
      </c>
      <c r="F4009" s="6" t="s">
        <v>5891</v>
      </c>
      <c r="G4009" s="6"/>
      <c r="H4009" s="10"/>
      <c r="I4009" s="10"/>
      <c r="J4009" s="10"/>
      <c r="K4009" s="10"/>
      <c r="L4009" s="10"/>
      <c r="M4009" s="10"/>
      <c r="N4009" s="28"/>
      <c r="O4009" s="10"/>
      <c r="P4009" s="10"/>
      <c r="Q4009" s="10"/>
      <c r="R4009" s="10"/>
      <c r="S4009" s="10"/>
      <c r="T4009" s="10"/>
      <c r="U4009" s="10"/>
      <c r="V4009" s="19"/>
      <c r="W4009" s="19"/>
      <c r="X4009" s="10"/>
      <c r="Y4009" s="10"/>
      <c r="Z4009" s="10"/>
      <c r="AA4009" s="10"/>
      <c r="AB4009" s="10"/>
      <c r="AC4009" s="10"/>
      <c r="AD4009" s="10"/>
      <c r="AE4009" s="10"/>
      <c r="AF4009" s="16"/>
      <c r="AG4009" s="16"/>
      <c r="AH4009" s="16"/>
      <c r="AI4009" s="16"/>
      <c r="AJ4009" s="16"/>
      <c r="AK4009" s="16"/>
      <c r="AL4009" s="16"/>
      <c r="AM4009" s="16"/>
      <c r="AN4009" s="16"/>
      <c r="AO4009" s="16"/>
      <c r="AP4009" s="16"/>
      <c r="AQ4009" s="16"/>
      <c r="AR4009" s="16"/>
      <c r="AS4009" s="16"/>
      <c r="AT4009" s="16"/>
      <c r="AU4009" s="16"/>
      <c r="AV4009" s="16"/>
      <c r="AW4009" s="16"/>
      <c r="AX4009" s="16"/>
      <c r="AY4009" s="16"/>
      <c r="AZ4009" s="16"/>
      <c r="BA4009" s="16"/>
      <c r="BB4009" s="16"/>
      <c r="BC4009" s="16"/>
      <c r="BD4009" s="16"/>
      <c r="BE4009" s="16"/>
      <c r="BF4009" s="16"/>
      <c r="BG4009" s="16"/>
      <c r="BH4009" s="16"/>
      <c r="BI4009" s="16"/>
      <c r="BJ4009" s="16"/>
      <c r="BK4009" s="16"/>
      <c r="BL4009" s="16"/>
      <c r="BM4009" s="16"/>
      <c r="BN4009" s="16"/>
      <c r="BO4009" s="16"/>
      <c r="BP4009" s="16"/>
      <c r="BQ4009" s="16"/>
      <c r="BR4009" s="37" t="e">
        <f>BQ4009+BP4009+BO4009+BN4009+BM4009+#REF!+#REF!+BG4009+BF4009+#REF!+BC4009+#REF!+#REF!+AY4009+#REF!+#REF!+#REF!+#REF!+AS4009+#REF!+#REF!+#REF!+#REF!+AM4009+AK4009+#REF!+#REF!+#REF!+AF4009+AD4009+AC4009+AB4009+BL4009+AA4009+Z4009+Y4009+X4009+U4009+T4009+S4009+R4009+Q4009+P4009+O4009+N4009+M4009+L4009+K4009+J4009+I4009+H4009</f>
        <v>#REF!</v>
      </c>
    </row>
    <row r="4010" spans="1:70" hidden="1">
      <c r="A4010" s="6" t="s">
        <v>6407</v>
      </c>
      <c r="B4010" s="6" t="s">
        <v>6408</v>
      </c>
      <c r="C4010" s="6" t="s">
        <v>151</v>
      </c>
      <c r="D4010" s="6"/>
      <c r="E4010" s="6" t="s">
        <v>152</v>
      </c>
      <c r="F4010" s="6" t="s">
        <v>5891</v>
      </c>
      <c r="G4010" s="6"/>
      <c r="H4010" s="10"/>
      <c r="I4010" s="10"/>
      <c r="J4010" s="10"/>
      <c r="K4010" s="10"/>
      <c r="L4010" s="10"/>
      <c r="M4010" s="10"/>
      <c r="N4010" s="28"/>
      <c r="O4010" s="10"/>
      <c r="P4010" s="10"/>
      <c r="Q4010" s="10"/>
      <c r="R4010" s="10"/>
      <c r="S4010" s="10"/>
      <c r="T4010" s="10"/>
      <c r="U4010" s="10"/>
      <c r="V4010" s="19"/>
      <c r="W4010" s="19"/>
      <c r="X4010" s="10"/>
      <c r="Y4010" s="10"/>
      <c r="Z4010" s="10"/>
      <c r="AA4010" s="10"/>
      <c r="AB4010" s="10"/>
      <c r="AC4010" s="10"/>
      <c r="AD4010" s="10"/>
      <c r="AE4010" s="10"/>
      <c r="AF4010" s="16"/>
      <c r="AG4010" s="16"/>
      <c r="AH4010" s="16"/>
      <c r="AI4010" s="16"/>
      <c r="AJ4010" s="16"/>
      <c r="AK4010" s="16"/>
      <c r="AL4010" s="16"/>
      <c r="AM4010" s="16"/>
      <c r="AN4010" s="16"/>
      <c r="AO4010" s="16"/>
      <c r="AP4010" s="16"/>
      <c r="AQ4010" s="16"/>
      <c r="AR4010" s="16"/>
      <c r="AS4010" s="16"/>
      <c r="AT4010" s="16"/>
      <c r="AU4010" s="16"/>
      <c r="AV4010" s="16"/>
      <c r="AW4010" s="16"/>
      <c r="AX4010" s="16"/>
      <c r="AY4010" s="16"/>
      <c r="AZ4010" s="16"/>
      <c r="BA4010" s="16"/>
      <c r="BB4010" s="16"/>
      <c r="BC4010" s="16"/>
      <c r="BD4010" s="16"/>
      <c r="BE4010" s="16"/>
      <c r="BF4010" s="16"/>
      <c r="BG4010" s="16"/>
      <c r="BH4010" s="16"/>
      <c r="BI4010" s="16"/>
      <c r="BJ4010" s="16"/>
      <c r="BK4010" s="16"/>
      <c r="BL4010" s="16"/>
      <c r="BM4010" s="16"/>
      <c r="BN4010" s="16"/>
      <c r="BO4010" s="16"/>
      <c r="BP4010" s="16"/>
      <c r="BQ4010" s="16"/>
      <c r="BR4010" s="37" t="e">
        <f>BQ4010+BP4010+BO4010+BN4010+BM4010+#REF!+#REF!+BG4010+BF4010+#REF!+BC4010+#REF!+#REF!+AY4010+#REF!+#REF!+#REF!+#REF!+AS4010+#REF!+#REF!+#REF!+#REF!+AM4010+AK4010+#REF!+#REF!+#REF!+AF4010+AD4010+AC4010+AB4010+BL4010+AA4010+Z4010+Y4010+X4010+U4010+T4010+S4010+R4010+Q4010+P4010+O4010+N4010+M4010+L4010+K4010+J4010+I4010+H4010</f>
        <v>#REF!</v>
      </c>
    </row>
    <row r="4011" spans="1:70" hidden="1">
      <c r="A4011" s="6" t="s">
        <v>6177</v>
      </c>
      <c r="B4011" s="6" t="s">
        <v>6178</v>
      </c>
      <c r="C4011" s="6" t="s">
        <v>7</v>
      </c>
      <c r="D4011" s="6" t="s">
        <v>67</v>
      </c>
      <c r="E4011" s="6" t="s">
        <v>67</v>
      </c>
      <c r="F4011" s="6" t="s">
        <v>5891</v>
      </c>
      <c r="G4011" s="6"/>
      <c r="H4011" s="10"/>
      <c r="I4011" s="10"/>
      <c r="J4011" s="10"/>
      <c r="K4011" s="10"/>
      <c r="L4011" s="10"/>
      <c r="M4011" s="10"/>
      <c r="N4011" s="28"/>
      <c r="O4011" s="10"/>
      <c r="P4011" s="10"/>
      <c r="Q4011" s="10"/>
      <c r="R4011" s="10"/>
      <c r="S4011" s="10"/>
      <c r="T4011" s="10"/>
      <c r="U4011" s="10"/>
      <c r="V4011" s="19"/>
      <c r="W4011" s="19"/>
      <c r="X4011" s="10"/>
      <c r="Y4011" s="10"/>
      <c r="Z4011" s="10"/>
      <c r="AA4011" s="10"/>
      <c r="AB4011" s="10"/>
      <c r="AC4011" s="10"/>
      <c r="AD4011" s="10"/>
      <c r="AE4011" s="10"/>
      <c r="AF4011" s="16"/>
      <c r="AG4011" s="16"/>
      <c r="AH4011" s="16"/>
      <c r="AI4011" s="16"/>
      <c r="AJ4011" s="16"/>
      <c r="AK4011" s="16"/>
      <c r="AL4011" s="16"/>
      <c r="AM4011" s="16"/>
      <c r="AN4011" s="16"/>
      <c r="AO4011" s="16"/>
      <c r="AP4011" s="16"/>
      <c r="AQ4011" s="16"/>
      <c r="AR4011" s="16"/>
      <c r="AS4011" s="16"/>
      <c r="AT4011" s="16"/>
      <c r="AU4011" s="16"/>
      <c r="AV4011" s="16"/>
      <c r="AW4011" s="16"/>
      <c r="AX4011" s="16"/>
      <c r="AY4011" s="16"/>
      <c r="AZ4011" s="16"/>
      <c r="BA4011" s="16"/>
      <c r="BB4011" s="16"/>
      <c r="BC4011" s="16"/>
      <c r="BD4011" s="16"/>
      <c r="BE4011" s="16"/>
      <c r="BF4011" s="16"/>
      <c r="BG4011" s="16"/>
      <c r="BH4011" s="16"/>
      <c r="BI4011" s="16"/>
      <c r="BJ4011" s="16"/>
      <c r="BK4011" s="16"/>
      <c r="BL4011" s="16"/>
      <c r="BM4011" s="16"/>
      <c r="BN4011" s="16"/>
      <c r="BO4011" s="16"/>
      <c r="BP4011" s="16"/>
      <c r="BQ4011" s="16"/>
      <c r="BR4011" s="37" t="e">
        <f>BQ4011+BP4011+BO4011+BN4011+BM4011+#REF!+#REF!+BG4011+BF4011+#REF!+BC4011+#REF!+#REF!+AY4011+#REF!+#REF!+#REF!+#REF!+AS4011+#REF!+#REF!+#REF!+#REF!+AM4011+AK4011+#REF!+#REF!+#REF!+AF4011+AD4011+AC4011+AB4011+BL4011+AA4011+Z4011+Y4011+X4011+U4011+T4011+S4011+R4011+Q4011+P4011+O4011+N4011+M4011+L4011+K4011+J4011+I4011+H4011</f>
        <v>#REF!</v>
      </c>
    </row>
    <row r="4012" spans="1:70" hidden="1">
      <c r="A4012" s="7" t="s">
        <v>6409</v>
      </c>
      <c r="B4012" s="7" t="s">
        <v>6410</v>
      </c>
      <c r="C4012" s="7" t="s">
        <v>151</v>
      </c>
      <c r="D4012" s="7"/>
      <c r="E4012" s="7" t="s">
        <v>152</v>
      </c>
      <c r="F4012" s="7" t="s">
        <v>5891</v>
      </c>
      <c r="G4012" s="25"/>
      <c r="H4012" s="10"/>
      <c r="I4012" s="10"/>
      <c r="J4012" s="10"/>
      <c r="K4012" s="10"/>
      <c r="L4012" s="10"/>
      <c r="M4012" s="10"/>
      <c r="N4012" s="28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6"/>
      <c r="AG4012" s="16"/>
      <c r="AH4012" s="16"/>
      <c r="AI4012" s="16"/>
      <c r="AJ4012" s="16"/>
      <c r="AK4012" s="16"/>
      <c r="AL4012" s="16"/>
      <c r="AM4012" s="16"/>
      <c r="AN4012" s="16"/>
      <c r="AO4012" s="16"/>
      <c r="AP4012" s="16"/>
      <c r="AQ4012" s="16"/>
      <c r="AR4012" s="16"/>
      <c r="AS4012" s="16"/>
      <c r="AT4012" s="16"/>
      <c r="AU4012" s="16"/>
      <c r="AV4012" s="16"/>
      <c r="AW4012" s="16"/>
      <c r="AX4012" s="16"/>
      <c r="AY4012" s="16"/>
      <c r="AZ4012" s="16"/>
      <c r="BA4012" s="16"/>
      <c r="BB4012" s="16"/>
      <c r="BC4012" s="16"/>
      <c r="BD4012" s="16"/>
      <c r="BE4012" s="16"/>
      <c r="BF4012" s="16"/>
      <c r="BG4012" s="16"/>
      <c r="BH4012" s="16"/>
      <c r="BI4012" s="16"/>
      <c r="BJ4012" s="16"/>
      <c r="BK4012" s="16"/>
      <c r="BL4012" s="16"/>
      <c r="BM4012" s="16"/>
      <c r="BN4012" s="16"/>
      <c r="BO4012" s="16"/>
      <c r="BP4012" s="16"/>
      <c r="BQ4012" s="16"/>
      <c r="BR4012" s="37">
        <f>BQ4012+BP4012+BO4012+BN4012+BM4012+BG4012+BF4012+BC4012+AY4012+AS4012+AM4012+AL4012+AK4012+AF4012+AE4012+AD4012+AC4012+AB4012+++BK4012+BL4012+AA4012+Z4012+Y4012+X4012+V4012+U4012+T4012+S4012+R4012+Q4012+P4012+O4012+N4012+M4012+L4012+K4012+J4012+I4012+H4012+G4012</f>
        <v>0</v>
      </c>
    </row>
    <row r="4013" spans="1:70" hidden="1">
      <c r="A4013" s="6" t="s">
        <v>6411</v>
      </c>
      <c r="B4013" s="6" t="s">
        <v>6412</v>
      </c>
      <c r="C4013" s="6" t="s">
        <v>151</v>
      </c>
      <c r="D4013" s="6"/>
      <c r="E4013" s="6" t="s">
        <v>152</v>
      </c>
      <c r="F4013" s="6" t="s">
        <v>5891</v>
      </c>
      <c r="G4013" s="6"/>
      <c r="H4013" s="10"/>
      <c r="I4013" s="10"/>
      <c r="J4013" s="10"/>
      <c r="K4013" s="10"/>
      <c r="L4013" s="10"/>
      <c r="M4013" s="10"/>
      <c r="N4013" s="28"/>
      <c r="O4013" s="10"/>
      <c r="P4013" s="10"/>
      <c r="Q4013" s="10"/>
      <c r="R4013" s="10"/>
      <c r="S4013" s="10"/>
      <c r="T4013" s="10"/>
      <c r="U4013" s="10"/>
      <c r="V4013" s="19"/>
      <c r="W4013" s="19"/>
      <c r="X4013" s="10"/>
      <c r="Y4013" s="10"/>
      <c r="Z4013" s="10"/>
      <c r="AA4013" s="10"/>
      <c r="AB4013" s="10"/>
      <c r="AC4013" s="10"/>
      <c r="AD4013" s="10"/>
      <c r="AE4013" s="10"/>
      <c r="AF4013" s="16"/>
      <c r="AG4013" s="16"/>
      <c r="AH4013" s="16"/>
      <c r="AI4013" s="16"/>
      <c r="AJ4013" s="16"/>
      <c r="AK4013" s="16"/>
      <c r="AL4013" s="16"/>
      <c r="AM4013" s="16"/>
      <c r="AN4013" s="16"/>
      <c r="AO4013" s="16"/>
      <c r="AP4013" s="16"/>
      <c r="AQ4013" s="16"/>
      <c r="AR4013" s="16"/>
      <c r="AS4013" s="16"/>
      <c r="AT4013" s="16"/>
      <c r="AU4013" s="16"/>
      <c r="AV4013" s="16"/>
      <c r="AW4013" s="16"/>
      <c r="AX4013" s="16"/>
      <c r="AY4013" s="16"/>
      <c r="AZ4013" s="16"/>
      <c r="BA4013" s="16"/>
      <c r="BB4013" s="16"/>
      <c r="BC4013" s="16"/>
      <c r="BD4013" s="16"/>
      <c r="BE4013" s="16"/>
      <c r="BF4013" s="16"/>
      <c r="BG4013" s="16"/>
      <c r="BH4013" s="16"/>
      <c r="BI4013" s="16"/>
      <c r="BJ4013" s="16"/>
      <c r="BK4013" s="16"/>
      <c r="BL4013" s="16"/>
      <c r="BM4013" s="16"/>
      <c r="BN4013" s="16"/>
      <c r="BO4013" s="16"/>
      <c r="BP4013" s="16"/>
      <c r="BQ4013" s="16"/>
      <c r="BR4013" s="37" t="e">
        <f>BQ4013+BP4013+BO4013+BN4013+BM4013+#REF!+#REF!+BG4013+BF4013+#REF!+BC4013+#REF!+#REF!+AY4013+#REF!+#REF!+#REF!+#REF!+AS4013+#REF!+#REF!+#REF!+#REF!+AM4013+AK4013+#REF!+#REF!+#REF!+AF4013+AD4013+AC4013+AB4013+BL4013+AA4013+Z4013+Y4013+X4013+U4013+T4013+S4013+R4013+Q4013+P4013+O4013+N4013+M4013+L4013+K4013+J4013+I4013+H4013</f>
        <v>#REF!</v>
      </c>
    </row>
    <row r="4014" spans="1:70" hidden="1">
      <c r="A4014" s="6" t="s">
        <v>6179</v>
      </c>
      <c r="B4014" s="6" t="s">
        <v>6180</v>
      </c>
      <c r="C4014" s="6" t="s">
        <v>7</v>
      </c>
      <c r="D4014" s="6" t="s">
        <v>67</v>
      </c>
      <c r="E4014" s="6" t="s">
        <v>67</v>
      </c>
      <c r="F4014" s="6" t="s">
        <v>5891</v>
      </c>
      <c r="G4014" s="6"/>
      <c r="H4014" s="10"/>
      <c r="I4014" s="10"/>
      <c r="J4014" s="10"/>
      <c r="K4014" s="10"/>
      <c r="L4014" s="10"/>
      <c r="M4014" s="10"/>
      <c r="N4014" s="28"/>
      <c r="O4014" s="10"/>
      <c r="P4014" s="10"/>
      <c r="Q4014" s="10"/>
      <c r="R4014" s="10"/>
      <c r="S4014" s="10"/>
      <c r="T4014" s="10"/>
      <c r="U4014" s="10"/>
      <c r="V4014" s="19"/>
      <c r="W4014" s="19"/>
      <c r="X4014" s="10"/>
      <c r="Y4014" s="10"/>
      <c r="Z4014" s="10"/>
      <c r="AA4014" s="10"/>
      <c r="AB4014" s="10"/>
      <c r="AC4014" s="10"/>
      <c r="AD4014" s="10"/>
      <c r="AE4014" s="10"/>
      <c r="AF4014" s="16"/>
      <c r="AG4014" s="16"/>
      <c r="AH4014" s="16"/>
      <c r="AI4014" s="16"/>
      <c r="AJ4014" s="16"/>
      <c r="AK4014" s="16"/>
      <c r="AL4014" s="16"/>
      <c r="AM4014" s="16"/>
      <c r="AN4014" s="16"/>
      <c r="AO4014" s="16"/>
      <c r="AP4014" s="16"/>
      <c r="AQ4014" s="16"/>
      <c r="AR4014" s="16"/>
      <c r="AS4014" s="16"/>
      <c r="AT4014" s="16"/>
      <c r="AU4014" s="16"/>
      <c r="AV4014" s="16"/>
      <c r="AW4014" s="16"/>
      <c r="AX4014" s="16"/>
      <c r="AY4014" s="16"/>
      <c r="AZ4014" s="16"/>
      <c r="BA4014" s="16"/>
      <c r="BB4014" s="16"/>
      <c r="BC4014" s="16"/>
      <c r="BD4014" s="16"/>
      <c r="BE4014" s="16"/>
      <c r="BF4014" s="16"/>
      <c r="BG4014" s="16"/>
      <c r="BH4014" s="16"/>
      <c r="BI4014" s="16"/>
      <c r="BJ4014" s="16"/>
      <c r="BK4014" s="16"/>
      <c r="BL4014" s="16"/>
      <c r="BM4014" s="16"/>
      <c r="BN4014" s="16"/>
      <c r="BO4014" s="16"/>
      <c r="BP4014" s="16"/>
      <c r="BQ4014" s="16"/>
      <c r="BR4014" s="37" t="e">
        <f>BQ4014+BP4014+BO4014+BN4014+BM4014+#REF!+#REF!+BG4014+BF4014+#REF!+BC4014+#REF!+#REF!+AY4014+#REF!+#REF!+#REF!+#REF!+AS4014+#REF!+#REF!+#REF!+#REF!+AM4014+AK4014+#REF!+#REF!+#REF!+AF4014+AD4014+AC4014+AB4014+BL4014+AA4014+Z4014+Y4014+X4014+U4014+T4014+S4014+R4014+Q4014+P4014+O4014+N4014+M4014+L4014+K4014+J4014+I4014+H4014</f>
        <v>#REF!</v>
      </c>
    </row>
    <row r="4015" spans="1:70" hidden="1">
      <c r="A4015" s="6" t="s">
        <v>6413</v>
      </c>
      <c r="B4015" s="6" t="s">
        <v>6414</v>
      </c>
      <c r="C4015" s="6" t="s">
        <v>151</v>
      </c>
      <c r="D4015" s="6"/>
      <c r="E4015" s="6" t="s">
        <v>152</v>
      </c>
      <c r="F4015" s="6" t="s">
        <v>5891</v>
      </c>
      <c r="G4015" s="6"/>
      <c r="H4015" s="10"/>
      <c r="I4015" s="10"/>
      <c r="J4015" s="10"/>
      <c r="K4015" s="10"/>
      <c r="L4015" s="10"/>
      <c r="M4015" s="10"/>
      <c r="N4015" s="28"/>
      <c r="O4015" s="10"/>
      <c r="P4015" s="10"/>
      <c r="Q4015" s="10"/>
      <c r="R4015" s="10"/>
      <c r="S4015" s="10"/>
      <c r="T4015" s="10"/>
      <c r="U4015" s="10"/>
      <c r="V4015" s="19"/>
      <c r="W4015" s="19"/>
      <c r="X4015" s="10"/>
      <c r="Y4015" s="10"/>
      <c r="Z4015" s="10"/>
      <c r="AA4015" s="10"/>
      <c r="AB4015" s="10"/>
      <c r="AC4015" s="10"/>
      <c r="AD4015" s="10"/>
      <c r="AE4015" s="10"/>
      <c r="AF4015" s="16"/>
      <c r="AG4015" s="16"/>
      <c r="AH4015" s="16"/>
      <c r="AI4015" s="16"/>
      <c r="AJ4015" s="16"/>
      <c r="AK4015" s="16"/>
      <c r="AL4015" s="16"/>
      <c r="AM4015" s="16"/>
      <c r="AN4015" s="16"/>
      <c r="AO4015" s="16"/>
      <c r="AP4015" s="16"/>
      <c r="AQ4015" s="16"/>
      <c r="AR4015" s="16"/>
      <c r="AS4015" s="16"/>
      <c r="AT4015" s="16"/>
      <c r="AU4015" s="16"/>
      <c r="AV4015" s="16"/>
      <c r="AW4015" s="16"/>
      <c r="AX4015" s="16"/>
      <c r="AY4015" s="16"/>
      <c r="AZ4015" s="16"/>
      <c r="BA4015" s="16"/>
      <c r="BB4015" s="16"/>
      <c r="BC4015" s="16"/>
      <c r="BD4015" s="16"/>
      <c r="BE4015" s="16"/>
      <c r="BF4015" s="16"/>
      <c r="BG4015" s="16"/>
      <c r="BH4015" s="16"/>
      <c r="BI4015" s="16"/>
      <c r="BJ4015" s="16"/>
      <c r="BK4015" s="16"/>
      <c r="BL4015" s="16"/>
      <c r="BM4015" s="16"/>
      <c r="BN4015" s="16"/>
      <c r="BO4015" s="16"/>
      <c r="BP4015" s="16"/>
      <c r="BQ4015" s="16"/>
      <c r="BR4015" s="37" t="e">
        <f>BQ4015+BP4015+BO4015+BN4015+BM4015+#REF!+#REF!+BG4015+BF4015+#REF!+BC4015+#REF!+#REF!+AY4015+#REF!+#REF!+#REF!+#REF!+AS4015+#REF!+#REF!+#REF!+#REF!+AM4015+AK4015+#REF!+#REF!+#REF!+AF4015+AD4015+AC4015+AB4015+BL4015+AA4015+Z4015+Y4015+X4015+U4015+T4015+S4015+R4015+Q4015+P4015+O4015+N4015+M4015+L4015+K4015+J4015+I4015+H4015</f>
        <v>#REF!</v>
      </c>
    </row>
    <row r="4016" spans="1:70" hidden="1">
      <c r="A4016" s="6" t="s">
        <v>6181</v>
      </c>
      <c r="B4016" s="6" t="s">
        <v>6182</v>
      </c>
      <c r="C4016" s="6" t="s">
        <v>7</v>
      </c>
      <c r="D4016" s="6" t="s">
        <v>67</v>
      </c>
      <c r="E4016" s="6" t="s">
        <v>67</v>
      </c>
      <c r="F4016" s="6" t="s">
        <v>5891</v>
      </c>
      <c r="G4016" s="6"/>
      <c r="H4016" s="10"/>
      <c r="I4016" s="10"/>
      <c r="J4016" s="10"/>
      <c r="K4016" s="10"/>
      <c r="L4016" s="10"/>
      <c r="M4016" s="10"/>
      <c r="N4016" s="28"/>
      <c r="O4016" s="10"/>
      <c r="P4016" s="10"/>
      <c r="Q4016" s="10"/>
      <c r="R4016" s="10"/>
      <c r="S4016" s="10"/>
      <c r="T4016" s="10"/>
      <c r="U4016" s="10"/>
      <c r="V4016" s="19"/>
      <c r="W4016" s="19"/>
      <c r="X4016" s="10"/>
      <c r="Y4016" s="10"/>
      <c r="Z4016" s="10"/>
      <c r="AA4016" s="10"/>
      <c r="AB4016" s="10"/>
      <c r="AC4016" s="10"/>
      <c r="AD4016" s="10"/>
      <c r="AE4016" s="10"/>
      <c r="AF4016" s="16"/>
      <c r="AG4016" s="16"/>
      <c r="AH4016" s="16"/>
      <c r="AI4016" s="16"/>
      <c r="AJ4016" s="16"/>
      <c r="AK4016" s="16"/>
      <c r="AL4016" s="16"/>
      <c r="AM4016" s="16"/>
      <c r="AN4016" s="16"/>
      <c r="AO4016" s="16"/>
      <c r="AP4016" s="16"/>
      <c r="AQ4016" s="16"/>
      <c r="AR4016" s="16"/>
      <c r="AS4016" s="16"/>
      <c r="AT4016" s="16"/>
      <c r="AU4016" s="16"/>
      <c r="AV4016" s="16"/>
      <c r="AW4016" s="16"/>
      <c r="AX4016" s="16"/>
      <c r="AY4016" s="16"/>
      <c r="AZ4016" s="16"/>
      <c r="BA4016" s="16"/>
      <c r="BB4016" s="16"/>
      <c r="BC4016" s="16"/>
      <c r="BD4016" s="16"/>
      <c r="BE4016" s="16"/>
      <c r="BF4016" s="16"/>
      <c r="BG4016" s="16"/>
      <c r="BH4016" s="16"/>
      <c r="BI4016" s="16"/>
      <c r="BJ4016" s="16"/>
      <c r="BK4016" s="16"/>
      <c r="BL4016" s="16"/>
      <c r="BM4016" s="16"/>
      <c r="BN4016" s="16"/>
      <c r="BO4016" s="16"/>
      <c r="BP4016" s="16"/>
      <c r="BQ4016" s="16"/>
      <c r="BR4016" s="37" t="e">
        <f>BQ4016+BP4016+BO4016+BN4016+BM4016+#REF!+#REF!+BG4016+BF4016+#REF!+BC4016+#REF!+#REF!+AY4016+#REF!+#REF!+#REF!+#REF!+AS4016+#REF!+#REF!+#REF!+#REF!+AM4016+AK4016+#REF!+#REF!+#REF!+AF4016+AD4016+AC4016+AB4016+BL4016+AA4016+Z4016+Y4016+X4016+U4016+T4016+S4016+R4016+Q4016+P4016+O4016+N4016+M4016+L4016+K4016+J4016+I4016+H4016</f>
        <v>#REF!</v>
      </c>
    </row>
    <row r="4017" spans="1:70" hidden="1">
      <c r="A4017" s="6" t="s">
        <v>6183</v>
      </c>
      <c r="B4017" s="6" t="s">
        <v>6184</v>
      </c>
      <c r="C4017" s="6" t="s">
        <v>7</v>
      </c>
      <c r="D4017" s="6" t="s">
        <v>67</v>
      </c>
      <c r="E4017" s="6" t="s">
        <v>67</v>
      </c>
      <c r="F4017" s="6" t="s">
        <v>5891</v>
      </c>
      <c r="G4017" s="6"/>
      <c r="H4017" s="10"/>
      <c r="I4017" s="10"/>
      <c r="J4017" s="10"/>
      <c r="K4017" s="10"/>
      <c r="L4017" s="10"/>
      <c r="M4017" s="10"/>
      <c r="N4017" s="28"/>
      <c r="O4017" s="10"/>
      <c r="P4017" s="10"/>
      <c r="Q4017" s="10"/>
      <c r="R4017" s="10"/>
      <c r="S4017" s="10"/>
      <c r="T4017" s="10"/>
      <c r="U4017" s="10"/>
      <c r="V4017" s="19"/>
      <c r="W4017" s="19"/>
      <c r="X4017" s="10"/>
      <c r="Y4017" s="10"/>
      <c r="Z4017" s="10"/>
      <c r="AA4017" s="10"/>
      <c r="AB4017" s="10"/>
      <c r="AC4017" s="10"/>
      <c r="AD4017" s="10"/>
      <c r="AE4017" s="10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  <c r="AR4017" s="16"/>
      <c r="AS4017" s="16"/>
      <c r="AT4017" s="16"/>
      <c r="AU4017" s="16"/>
      <c r="AV4017" s="16"/>
      <c r="AW4017" s="16"/>
      <c r="AX4017" s="16"/>
      <c r="AY4017" s="16"/>
      <c r="AZ4017" s="16"/>
      <c r="BA4017" s="16"/>
      <c r="BB4017" s="16"/>
      <c r="BC4017" s="16"/>
      <c r="BD4017" s="16"/>
      <c r="BE4017" s="16"/>
      <c r="BF4017" s="16"/>
      <c r="BG4017" s="16"/>
      <c r="BH4017" s="16"/>
      <c r="BI4017" s="16"/>
      <c r="BJ4017" s="16"/>
      <c r="BK4017" s="16"/>
      <c r="BL4017" s="16"/>
      <c r="BM4017" s="16"/>
      <c r="BN4017" s="16"/>
      <c r="BO4017" s="16"/>
      <c r="BP4017" s="16"/>
      <c r="BQ4017" s="16"/>
      <c r="BR4017" s="37" t="e">
        <f>BQ4017+BP4017+BO4017+BN4017+BM4017+#REF!+#REF!+BG4017+BF4017+#REF!+BC4017+#REF!+#REF!+AY4017+#REF!+#REF!+#REF!+#REF!+AS4017+#REF!+#REF!+#REF!+#REF!+AM4017+AK4017+#REF!+#REF!+#REF!+AF4017+AD4017+AC4017+AB4017+BL4017+AA4017+Z4017+Y4017+X4017+U4017+T4017+S4017+R4017+Q4017+P4017+O4017+N4017+M4017+L4017+K4017+J4017+I4017+H4017</f>
        <v>#REF!</v>
      </c>
    </row>
    <row r="4018" spans="1:70" hidden="1">
      <c r="A4018" s="6" t="s">
        <v>6185</v>
      </c>
      <c r="B4018" s="6" t="s">
        <v>6186</v>
      </c>
      <c r="C4018" s="6" t="s">
        <v>7</v>
      </c>
      <c r="D4018" s="6" t="s">
        <v>67</v>
      </c>
      <c r="E4018" s="6" t="s">
        <v>67</v>
      </c>
      <c r="F4018" s="6" t="s">
        <v>5891</v>
      </c>
      <c r="G4018" s="6"/>
      <c r="H4018" s="10"/>
      <c r="I4018" s="10"/>
      <c r="J4018" s="10"/>
      <c r="K4018" s="10"/>
      <c r="L4018" s="10"/>
      <c r="M4018" s="10"/>
      <c r="N4018" s="28"/>
      <c r="O4018" s="10"/>
      <c r="P4018" s="10"/>
      <c r="Q4018" s="10"/>
      <c r="R4018" s="10"/>
      <c r="S4018" s="10"/>
      <c r="T4018" s="10"/>
      <c r="U4018" s="10"/>
      <c r="V4018" s="19"/>
      <c r="W4018" s="19"/>
      <c r="X4018" s="10"/>
      <c r="Y4018" s="10"/>
      <c r="Z4018" s="10"/>
      <c r="AA4018" s="10"/>
      <c r="AB4018" s="10"/>
      <c r="AC4018" s="10"/>
      <c r="AD4018" s="10"/>
      <c r="AE4018" s="10"/>
      <c r="AF4018" s="16"/>
      <c r="AG4018" s="16"/>
      <c r="AH4018" s="16"/>
      <c r="AI4018" s="16"/>
      <c r="AJ4018" s="16"/>
      <c r="AK4018" s="16"/>
      <c r="AL4018" s="16"/>
      <c r="AM4018" s="16"/>
      <c r="AN4018" s="16"/>
      <c r="AO4018" s="16"/>
      <c r="AP4018" s="16"/>
      <c r="AQ4018" s="16"/>
      <c r="AR4018" s="16"/>
      <c r="AS4018" s="16"/>
      <c r="AT4018" s="16"/>
      <c r="AU4018" s="16"/>
      <c r="AV4018" s="16"/>
      <c r="AW4018" s="16"/>
      <c r="AX4018" s="16"/>
      <c r="AY4018" s="16"/>
      <c r="AZ4018" s="16"/>
      <c r="BA4018" s="16"/>
      <c r="BB4018" s="16"/>
      <c r="BC4018" s="16"/>
      <c r="BD4018" s="16"/>
      <c r="BE4018" s="16"/>
      <c r="BF4018" s="16"/>
      <c r="BG4018" s="16"/>
      <c r="BH4018" s="16"/>
      <c r="BI4018" s="16"/>
      <c r="BJ4018" s="16"/>
      <c r="BK4018" s="16"/>
      <c r="BL4018" s="16"/>
      <c r="BM4018" s="16"/>
      <c r="BN4018" s="16"/>
      <c r="BO4018" s="16"/>
      <c r="BP4018" s="16"/>
      <c r="BQ4018" s="16"/>
      <c r="BR4018" s="37" t="e">
        <f>BQ4018+BP4018+BO4018+BN4018+BM4018+#REF!+#REF!+BG4018+BF4018+#REF!+BC4018+#REF!+#REF!+AY4018+#REF!+#REF!+#REF!+#REF!+AS4018+#REF!+#REF!+#REF!+#REF!+AM4018+AK4018+#REF!+#REF!+#REF!+AF4018+AD4018+AC4018+AB4018+BL4018+AA4018+Z4018+Y4018+X4018+U4018+T4018+S4018+R4018+Q4018+P4018+O4018+N4018+M4018+L4018+K4018+J4018+I4018+H4018</f>
        <v>#REF!</v>
      </c>
    </row>
    <row r="4019" spans="1:70" hidden="1">
      <c r="A4019" s="6" t="s">
        <v>6187</v>
      </c>
      <c r="B4019" s="6" t="s">
        <v>7502</v>
      </c>
      <c r="C4019" s="6" t="s">
        <v>7</v>
      </c>
      <c r="D4019" s="6" t="s">
        <v>67</v>
      </c>
      <c r="E4019" s="6" t="s">
        <v>67</v>
      </c>
      <c r="F4019" s="6" t="s">
        <v>5891</v>
      </c>
      <c r="G4019" s="6"/>
      <c r="H4019" s="10"/>
      <c r="I4019" s="10"/>
      <c r="J4019" s="10"/>
      <c r="K4019" s="10"/>
      <c r="L4019" s="10"/>
      <c r="M4019" s="10"/>
      <c r="N4019" s="28"/>
      <c r="O4019" s="10"/>
      <c r="P4019" s="10"/>
      <c r="Q4019" s="10"/>
      <c r="R4019" s="10"/>
      <c r="S4019" s="10"/>
      <c r="T4019" s="10"/>
      <c r="U4019" s="10"/>
      <c r="V4019" s="19"/>
      <c r="W4019" s="19"/>
      <c r="X4019" s="10"/>
      <c r="Y4019" s="10"/>
      <c r="Z4019" s="10"/>
      <c r="AA4019" s="10"/>
      <c r="AB4019" s="10"/>
      <c r="AC4019" s="10"/>
      <c r="AD4019" s="10"/>
      <c r="AE4019" s="10"/>
      <c r="AF4019" s="16"/>
      <c r="AG4019" s="16"/>
      <c r="AH4019" s="16"/>
      <c r="AI4019" s="16"/>
      <c r="AJ4019" s="16"/>
      <c r="AK4019" s="16"/>
      <c r="AL4019" s="16"/>
      <c r="AM4019" s="16"/>
      <c r="AN4019" s="16"/>
      <c r="AO4019" s="16"/>
      <c r="AP4019" s="16"/>
      <c r="AQ4019" s="16"/>
      <c r="AR4019" s="16"/>
      <c r="AS4019" s="16"/>
      <c r="AT4019" s="16"/>
      <c r="AU4019" s="16"/>
      <c r="AV4019" s="16"/>
      <c r="AW4019" s="16"/>
      <c r="AX4019" s="16"/>
      <c r="AY4019" s="16"/>
      <c r="AZ4019" s="16"/>
      <c r="BA4019" s="16"/>
      <c r="BB4019" s="16"/>
      <c r="BC4019" s="16"/>
      <c r="BD4019" s="16"/>
      <c r="BE4019" s="16"/>
      <c r="BF4019" s="16"/>
      <c r="BG4019" s="16"/>
      <c r="BH4019" s="16"/>
      <c r="BI4019" s="16"/>
      <c r="BJ4019" s="16"/>
      <c r="BK4019" s="16"/>
      <c r="BL4019" s="16"/>
      <c r="BM4019" s="16"/>
      <c r="BN4019" s="16"/>
      <c r="BO4019" s="16"/>
      <c r="BP4019" s="16"/>
      <c r="BQ4019" s="16"/>
      <c r="BR4019" s="37" t="e">
        <f>BQ4019+BP4019+BO4019+BN4019+BM4019+#REF!+#REF!+BG4019+BF4019+#REF!+BC4019+#REF!+#REF!+AY4019+#REF!+#REF!+#REF!+#REF!+AS4019+#REF!+#REF!+#REF!+#REF!+AM4019+AK4019+#REF!+#REF!+#REF!+AF4019+AD4019+AC4019+AB4019+BL4019+AA4019+Z4019+Y4019+X4019+U4019+T4019+S4019+R4019+Q4019+P4019+O4019+N4019+M4019+L4019+K4019+J4019+I4019+H4019</f>
        <v>#REF!</v>
      </c>
    </row>
    <row r="4020" spans="1:70" hidden="1">
      <c r="A4020" s="6" t="s">
        <v>6188</v>
      </c>
      <c r="B4020" s="6" t="s">
        <v>6189</v>
      </c>
      <c r="C4020" s="6" t="s">
        <v>7</v>
      </c>
      <c r="D4020" s="6" t="s">
        <v>67</v>
      </c>
      <c r="E4020" s="6" t="s">
        <v>67</v>
      </c>
      <c r="F4020" s="6" t="s">
        <v>5891</v>
      </c>
      <c r="G4020" s="6"/>
      <c r="H4020" s="10"/>
      <c r="I4020" s="10"/>
      <c r="J4020" s="10"/>
      <c r="K4020" s="10"/>
      <c r="L4020" s="10"/>
      <c r="M4020" s="10"/>
      <c r="N4020" s="28"/>
      <c r="O4020" s="10"/>
      <c r="P4020" s="10"/>
      <c r="Q4020" s="10"/>
      <c r="R4020" s="10"/>
      <c r="S4020" s="10"/>
      <c r="T4020" s="10"/>
      <c r="U4020" s="10"/>
      <c r="V4020" s="19"/>
      <c r="W4020" s="19"/>
      <c r="X4020" s="10"/>
      <c r="Y4020" s="10"/>
      <c r="Z4020" s="10"/>
      <c r="AA4020" s="10"/>
      <c r="AB4020" s="10"/>
      <c r="AC4020" s="10"/>
      <c r="AD4020" s="10"/>
      <c r="AE4020" s="10"/>
      <c r="AF4020" s="16"/>
      <c r="AG4020" s="16"/>
      <c r="AH4020" s="16"/>
      <c r="AI4020" s="16"/>
      <c r="AJ4020" s="16"/>
      <c r="AK4020" s="16"/>
      <c r="AL4020" s="16"/>
      <c r="AM4020" s="16"/>
      <c r="AN4020" s="16"/>
      <c r="AO4020" s="16"/>
      <c r="AP4020" s="16"/>
      <c r="AQ4020" s="16"/>
      <c r="AR4020" s="16"/>
      <c r="AS4020" s="16"/>
      <c r="AT4020" s="16"/>
      <c r="AU4020" s="16"/>
      <c r="AV4020" s="16"/>
      <c r="AW4020" s="16"/>
      <c r="AX4020" s="16"/>
      <c r="AY4020" s="16"/>
      <c r="AZ4020" s="16"/>
      <c r="BA4020" s="16"/>
      <c r="BB4020" s="16"/>
      <c r="BC4020" s="16"/>
      <c r="BD4020" s="16"/>
      <c r="BE4020" s="16"/>
      <c r="BF4020" s="16"/>
      <c r="BG4020" s="16"/>
      <c r="BH4020" s="16"/>
      <c r="BI4020" s="16"/>
      <c r="BJ4020" s="16"/>
      <c r="BK4020" s="16"/>
      <c r="BL4020" s="16"/>
      <c r="BM4020" s="16"/>
      <c r="BN4020" s="16"/>
      <c r="BO4020" s="16"/>
      <c r="BP4020" s="16"/>
      <c r="BQ4020" s="16"/>
      <c r="BR4020" s="37" t="e">
        <f>BQ4020+BP4020+BO4020+BN4020+BM4020+#REF!+#REF!+BG4020+BF4020+#REF!+BC4020+#REF!+#REF!+AY4020+#REF!+#REF!+#REF!+#REF!+AS4020+#REF!+#REF!+#REF!+#REF!+AM4020+AK4020+#REF!+#REF!+#REF!+AF4020+AD4020+AC4020+AB4020+BL4020+AA4020+Z4020+Y4020+X4020+U4020+T4020+S4020+R4020+Q4020+P4020+O4020+N4020+M4020+L4020+K4020+J4020+I4020+H4020</f>
        <v>#REF!</v>
      </c>
    </row>
    <row r="4021" spans="1:70" hidden="1">
      <c r="A4021" s="6" t="s">
        <v>7165</v>
      </c>
      <c r="B4021" s="6" t="s">
        <v>8161</v>
      </c>
      <c r="C4021" s="6" t="s">
        <v>151</v>
      </c>
      <c r="D4021" s="6"/>
      <c r="E4021" s="6" t="s">
        <v>8186</v>
      </c>
      <c r="F4021" s="6" t="s">
        <v>5891</v>
      </c>
      <c r="G4021" s="6"/>
      <c r="H4021" s="10"/>
      <c r="I4021" s="10"/>
      <c r="J4021" s="10"/>
      <c r="K4021" s="10"/>
      <c r="L4021" s="10"/>
      <c r="M4021" s="10"/>
      <c r="N4021" s="28"/>
      <c r="O4021" s="10"/>
      <c r="P4021" s="10"/>
      <c r="Q4021" s="10"/>
      <c r="R4021" s="10"/>
      <c r="S4021" s="10"/>
      <c r="T4021" s="10"/>
      <c r="U4021" s="10"/>
      <c r="V4021" s="19"/>
      <c r="W4021" s="19"/>
      <c r="X4021" s="10"/>
      <c r="Y4021" s="10"/>
      <c r="Z4021" s="10"/>
      <c r="AA4021" s="10"/>
      <c r="AB4021" s="10"/>
      <c r="AC4021" s="10"/>
      <c r="AD4021" s="10"/>
      <c r="AE4021" s="10"/>
      <c r="AF4021" s="16"/>
      <c r="AG4021" s="16"/>
      <c r="AH4021" s="16"/>
      <c r="AI4021" s="16"/>
      <c r="AJ4021" s="16"/>
      <c r="AK4021" s="16"/>
      <c r="AL4021" s="16"/>
      <c r="AM4021" s="16"/>
      <c r="AN4021" s="16"/>
      <c r="AO4021" s="16"/>
      <c r="AP4021" s="16"/>
      <c r="AQ4021" s="16"/>
      <c r="AR4021" s="16"/>
      <c r="AS4021" s="16"/>
      <c r="AT4021" s="16"/>
      <c r="AU4021" s="16"/>
      <c r="AV4021" s="16"/>
      <c r="AW4021" s="16"/>
      <c r="AX4021" s="16"/>
      <c r="AY4021" s="16"/>
      <c r="AZ4021" s="16"/>
      <c r="BA4021" s="16"/>
      <c r="BB4021" s="16"/>
      <c r="BC4021" s="16"/>
      <c r="BD4021" s="16"/>
      <c r="BE4021" s="16"/>
      <c r="BF4021" s="16"/>
      <c r="BG4021" s="16"/>
      <c r="BH4021" s="16"/>
      <c r="BI4021" s="16"/>
      <c r="BJ4021" s="16"/>
      <c r="BK4021" s="16"/>
      <c r="BL4021" s="16"/>
      <c r="BM4021" s="16"/>
      <c r="BN4021" s="16"/>
      <c r="BO4021" s="16"/>
      <c r="BP4021" s="16"/>
      <c r="BQ4021" s="16"/>
      <c r="BR4021" s="37" t="e">
        <f>BQ4021+BP4021+BO4021+BN4021+BM4021+#REF!+#REF!+BG4021+BF4021+#REF!+BC4021+#REF!+#REF!+AY4021+#REF!+#REF!+#REF!+#REF!+AS4021+#REF!+#REF!+#REF!+#REF!+AM4021+AK4021+#REF!+#REF!+#REF!+AF4021+AD4021+AC4021+AB4021+BL4021+AA4021+Z4021+Y4021+X4021+U4021+T4021+S4021+R4021+Q4021+P4021+O4021+N4021+M4021+L4021+K4021+J4021+I4021+H4021</f>
        <v>#REF!</v>
      </c>
    </row>
    <row r="4022" spans="1:70" hidden="1">
      <c r="A4022" s="6" t="s">
        <v>6190</v>
      </c>
      <c r="B4022" s="6" t="s">
        <v>6191</v>
      </c>
      <c r="C4022" s="6" t="s">
        <v>7</v>
      </c>
      <c r="D4022" s="6" t="s">
        <v>67</v>
      </c>
      <c r="E4022" s="6" t="s">
        <v>67</v>
      </c>
      <c r="F4022" s="6" t="s">
        <v>5891</v>
      </c>
      <c r="G4022" s="6"/>
      <c r="H4022" s="10"/>
      <c r="I4022" s="10"/>
      <c r="J4022" s="10"/>
      <c r="K4022" s="10"/>
      <c r="L4022" s="10"/>
      <c r="M4022" s="10"/>
      <c r="N4022" s="28"/>
      <c r="O4022" s="10"/>
      <c r="P4022" s="10"/>
      <c r="Q4022" s="10"/>
      <c r="R4022" s="10"/>
      <c r="S4022" s="10"/>
      <c r="T4022" s="10"/>
      <c r="U4022" s="10"/>
      <c r="V4022" s="19"/>
      <c r="W4022" s="19"/>
      <c r="X4022" s="10"/>
      <c r="Y4022" s="10"/>
      <c r="Z4022" s="10"/>
      <c r="AA4022" s="10"/>
      <c r="AB4022" s="10"/>
      <c r="AC4022" s="10"/>
      <c r="AD4022" s="10"/>
      <c r="AE4022" s="10"/>
      <c r="AF4022" s="16"/>
      <c r="AG4022" s="16"/>
      <c r="AH4022" s="16"/>
      <c r="AI4022" s="16"/>
      <c r="AJ4022" s="16"/>
      <c r="AK4022" s="16"/>
      <c r="AL4022" s="16"/>
      <c r="AM4022" s="16"/>
      <c r="AN4022" s="16"/>
      <c r="AO4022" s="16"/>
      <c r="AP4022" s="16"/>
      <c r="AQ4022" s="16"/>
      <c r="AR4022" s="16"/>
      <c r="AS4022" s="16"/>
      <c r="AT4022" s="16"/>
      <c r="AU4022" s="16"/>
      <c r="AV4022" s="16"/>
      <c r="AW4022" s="16"/>
      <c r="AX4022" s="16"/>
      <c r="AY4022" s="16"/>
      <c r="AZ4022" s="16"/>
      <c r="BA4022" s="16"/>
      <c r="BB4022" s="16"/>
      <c r="BC4022" s="16"/>
      <c r="BD4022" s="16"/>
      <c r="BE4022" s="16"/>
      <c r="BF4022" s="16"/>
      <c r="BG4022" s="16"/>
      <c r="BH4022" s="16"/>
      <c r="BI4022" s="16"/>
      <c r="BJ4022" s="16"/>
      <c r="BK4022" s="16"/>
      <c r="BL4022" s="16"/>
      <c r="BM4022" s="16"/>
      <c r="BN4022" s="16"/>
      <c r="BO4022" s="16"/>
      <c r="BP4022" s="16"/>
      <c r="BQ4022" s="16"/>
      <c r="BR4022" s="37" t="e">
        <f>BQ4022+BP4022+BO4022+BN4022+BM4022+#REF!+#REF!+BG4022+BF4022+#REF!+BC4022+#REF!+#REF!+AY4022+#REF!+#REF!+#REF!+#REF!+AS4022+#REF!+#REF!+#REF!+#REF!+AM4022+AK4022+#REF!+#REF!+#REF!+AF4022+AD4022+AC4022+AB4022+BL4022+AA4022+Z4022+Y4022+X4022+U4022+T4022+S4022+R4022+Q4022+P4022+O4022+N4022+M4022+L4022+K4022+J4022+I4022+H4022</f>
        <v>#REF!</v>
      </c>
    </row>
    <row r="4023" spans="1:70" hidden="1">
      <c r="A4023" s="6" t="s">
        <v>6415</v>
      </c>
      <c r="B4023" s="6" t="s">
        <v>6416</v>
      </c>
      <c r="C4023" s="6" t="s">
        <v>151</v>
      </c>
      <c r="D4023" s="6"/>
      <c r="E4023" s="6" t="s">
        <v>152</v>
      </c>
      <c r="F4023" s="6" t="s">
        <v>5891</v>
      </c>
      <c r="G4023" s="6"/>
      <c r="H4023" s="10"/>
      <c r="I4023" s="10"/>
      <c r="J4023" s="10"/>
      <c r="K4023" s="10"/>
      <c r="L4023" s="10"/>
      <c r="M4023" s="10"/>
      <c r="N4023" s="28"/>
      <c r="O4023" s="10"/>
      <c r="P4023" s="10"/>
      <c r="Q4023" s="10"/>
      <c r="R4023" s="10"/>
      <c r="S4023" s="10"/>
      <c r="T4023" s="10"/>
      <c r="U4023" s="10"/>
      <c r="V4023" s="19"/>
      <c r="W4023" s="19"/>
      <c r="X4023" s="10"/>
      <c r="Y4023" s="10"/>
      <c r="Z4023" s="10"/>
      <c r="AA4023" s="10"/>
      <c r="AB4023" s="10"/>
      <c r="AC4023" s="10"/>
      <c r="AD4023" s="10"/>
      <c r="AE4023" s="10"/>
      <c r="AF4023" s="16"/>
      <c r="AG4023" s="16"/>
      <c r="AH4023" s="16"/>
      <c r="AI4023" s="16"/>
      <c r="AJ4023" s="16"/>
      <c r="AK4023" s="16"/>
      <c r="AL4023" s="16"/>
      <c r="AM4023" s="16"/>
      <c r="AN4023" s="16"/>
      <c r="AO4023" s="16"/>
      <c r="AP4023" s="16"/>
      <c r="AQ4023" s="16"/>
      <c r="AR4023" s="16"/>
      <c r="AS4023" s="16"/>
      <c r="AT4023" s="16"/>
      <c r="AU4023" s="16"/>
      <c r="AV4023" s="16"/>
      <c r="AW4023" s="16"/>
      <c r="AX4023" s="16"/>
      <c r="AY4023" s="16"/>
      <c r="AZ4023" s="16"/>
      <c r="BA4023" s="16"/>
      <c r="BB4023" s="16"/>
      <c r="BC4023" s="16"/>
      <c r="BD4023" s="16"/>
      <c r="BE4023" s="16"/>
      <c r="BF4023" s="16"/>
      <c r="BG4023" s="16"/>
      <c r="BH4023" s="16"/>
      <c r="BI4023" s="16"/>
      <c r="BJ4023" s="16"/>
      <c r="BK4023" s="16"/>
      <c r="BL4023" s="16"/>
      <c r="BM4023" s="16"/>
      <c r="BN4023" s="16"/>
      <c r="BO4023" s="16"/>
      <c r="BP4023" s="16"/>
      <c r="BQ4023" s="16"/>
      <c r="BR4023" s="37" t="e">
        <f>BQ4023+BP4023+BO4023+BN4023+BM4023+#REF!+#REF!+BG4023+BF4023+#REF!+BC4023+#REF!+#REF!+AY4023+#REF!+#REF!+#REF!+#REF!+AS4023+#REF!+#REF!+#REF!+#REF!+AM4023+AK4023+#REF!+#REF!+#REF!+AF4023+AD4023+AC4023+AB4023+BL4023+AA4023+Z4023+Y4023+X4023+U4023+T4023+S4023+R4023+Q4023+P4023+O4023+N4023+M4023+L4023+K4023+J4023+I4023+H4023</f>
        <v>#REF!</v>
      </c>
    </row>
    <row r="4024" spans="1:70" hidden="1">
      <c r="A4024" s="7" t="s">
        <v>6192</v>
      </c>
      <c r="B4024" s="7" t="s">
        <v>6193</v>
      </c>
      <c r="C4024" s="7" t="s">
        <v>7</v>
      </c>
      <c r="D4024" s="7" t="s">
        <v>8180</v>
      </c>
      <c r="E4024" s="7" t="s">
        <v>13</v>
      </c>
      <c r="F4024" s="7" t="s">
        <v>5891</v>
      </c>
      <c r="G4024" s="25"/>
      <c r="H4024" s="10"/>
      <c r="I4024" s="10"/>
      <c r="J4024" s="10"/>
      <c r="K4024" s="10"/>
      <c r="L4024" s="10"/>
      <c r="M4024" s="10"/>
      <c r="N4024" s="28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6"/>
      <c r="AG4024" s="16"/>
      <c r="AH4024" s="16"/>
      <c r="AI4024" s="16"/>
      <c r="AJ4024" s="16"/>
      <c r="AK4024" s="16"/>
      <c r="AL4024" s="16"/>
      <c r="AM4024" s="16"/>
      <c r="AN4024" s="16"/>
      <c r="AO4024" s="16"/>
      <c r="AP4024" s="16"/>
      <c r="AQ4024" s="16"/>
      <c r="AR4024" s="16"/>
      <c r="AS4024" s="16"/>
      <c r="AT4024" s="16"/>
      <c r="AU4024" s="16"/>
      <c r="AV4024" s="16"/>
      <c r="AW4024" s="16"/>
      <c r="AX4024" s="16"/>
      <c r="AY4024" s="16"/>
      <c r="AZ4024" s="16"/>
      <c r="BA4024" s="16"/>
      <c r="BB4024" s="16"/>
      <c r="BC4024" s="16"/>
      <c r="BD4024" s="16"/>
      <c r="BE4024" s="16"/>
      <c r="BF4024" s="16"/>
      <c r="BG4024" s="16"/>
      <c r="BH4024" s="16"/>
      <c r="BI4024" s="16"/>
      <c r="BJ4024" s="16"/>
      <c r="BK4024" s="16"/>
      <c r="BL4024" s="16"/>
      <c r="BM4024" s="16"/>
      <c r="BN4024" s="16"/>
      <c r="BO4024" s="16"/>
      <c r="BP4024" s="16"/>
      <c r="BQ4024" s="16"/>
      <c r="BR4024" s="37">
        <f>BQ4024+BP4024+BO4024+BN4024+BM4024+BG4024+BF4024+BC4024+AY4024+AS4024+AM4024+AL4024+AK4024+AF4024+AE4024+AD4024+AC4024+AB4024+++BK4024+BL4024+AA4024+Z4024+Y4024+X4024+V4024+U4024+T4024+S4024+R4024+Q4024+P4024+O4024+N4024+M4024+L4024+K4024+J4024+I4024+H4024+G4024</f>
        <v>0</v>
      </c>
    </row>
    <row r="4025" spans="1:70" hidden="1">
      <c r="A4025" s="6" t="s">
        <v>6194</v>
      </c>
      <c r="B4025" s="6" t="s">
        <v>6195</v>
      </c>
      <c r="C4025" s="6" t="s">
        <v>7</v>
      </c>
      <c r="D4025" s="6" t="s">
        <v>67</v>
      </c>
      <c r="E4025" s="6" t="s">
        <v>67</v>
      </c>
      <c r="F4025" s="6" t="s">
        <v>5891</v>
      </c>
      <c r="G4025" s="6"/>
      <c r="H4025" s="10"/>
      <c r="I4025" s="10"/>
      <c r="J4025" s="10"/>
      <c r="K4025" s="10"/>
      <c r="L4025" s="10"/>
      <c r="M4025" s="10"/>
      <c r="N4025" s="28"/>
      <c r="O4025" s="10"/>
      <c r="P4025" s="10"/>
      <c r="Q4025" s="10"/>
      <c r="R4025" s="10"/>
      <c r="S4025" s="10"/>
      <c r="T4025" s="10"/>
      <c r="U4025" s="10"/>
      <c r="V4025" s="19"/>
      <c r="W4025" s="19"/>
      <c r="X4025" s="10"/>
      <c r="Y4025" s="10"/>
      <c r="Z4025" s="10"/>
      <c r="AA4025" s="10"/>
      <c r="AB4025" s="10"/>
      <c r="AC4025" s="10"/>
      <c r="AD4025" s="10"/>
      <c r="AE4025" s="10"/>
      <c r="AF4025" s="16"/>
      <c r="AG4025" s="16"/>
      <c r="AH4025" s="16"/>
      <c r="AI4025" s="16"/>
      <c r="AJ4025" s="16"/>
      <c r="AK4025" s="16"/>
      <c r="AL4025" s="16"/>
      <c r="AM4025" s="16"/>
      <c r="AN4025" s="16"/>
      <c r="AO4025" s="16"/>
      <c r="AP4025" s="16"/>
      <c r="AQ4025" s="16"/>
      <c r="AR4025" s="16"/>
      <c r="AS4025" s="16"/>
      <c r="AT4025" s="16"/>
      <c r="AU4025" s="16"/>
      <c r="AV4025" s="16"/>
      <c r="AW4025" s="16"/>
      <c r="AX4025" s="16"/>
      <c r="AY4025" s="16"/>
      <c r="AZ4025" s="16"/>
      <c r="BA4025" s="16"/>
      <c r="BB4025" s="16"/>
      <c r="BC4025" s="16"/>
      <c r="BD4025" s="16"/>
      <c r="BE4025" s="16"/>
      <c r="BF4025" s="16"/>
      <c r="BG4025" s="16"/>
      <c r="BH4025" s="16"/>
      <c r="BI4025" s="16"/>
      <c r="BJ4025" s="16"/>
      <c r="BK4025" s="16"/>
      <c r="BL4025" s="16"/>
      <c r="BM4025" s="16"/>
      <c r="BN4025" s="16"/>
      <c r="BO4025" s="16"/>
      <c r="BP4025" s="16"/>
      <c r="BQ4025" s="16"/>
      <c r="BR4025" s="37" t="e">
        <f>BQ4025+BP4025+BO4025+BN4025+BM4025+#REF!+#REF!+BG4025+BF4025+#REF!+BC4025+#REF!+#REF!+AY4025+#REF!+#REF!+#REF!+#REF!+AS4025+#REF!+#REF!+#REF!+#REF!+AM4025+AK4025+#REF!+#REF!+#REF!+AF4025+AD4025+AC4025+AB4025+BL4025+AA4025+Z4025+Y4025+X4025+U4025+T4025+S4025+R4025+Q4025+P4025+O4025+N4025+M4025+L4025+K4025+J4025+I4025+H4025</f>
        <v>#REF!</v>
      </c>
    </row>
    <row r="4026" spans="1:70" hidden="1">
      <c r="A4026" s="6" t="s">
        <v>6417</v>
      </c>
      <c r="B4026" s="6" t="s">
        <v>6418</v>
      </c>
      <c r="C4026" s="6" t="s">
        <v>151</v>
      </c>
      <c r="D4026" s="6"/>
      <c r="E4026" s="6" t="s">
        <v>152</v>
      </c>
      <c r="F4026" s="6" t="s">
        <v>5891</v>
      </c>
      <c r="G4026" s="6"/>
      <c r="H4026" s="10"/>
      <c r="I4026" s="10"/>
      <c r="J4026" s="10"/>
      <c r="K4026" s="10"/>
      <c r="L4026" s="10"/>
      <c r="M4026" s="10"/>
      <c r="N4026" s="28"/>
      <c r="O4026" s="10"/>
      <c r="P4026" s="10"/>
      <c r="Q4026" s="10"/>
      <c r="R4026" s="10"/>
      <c r="S4026" s="10"/>
      <c r="T4026" s="10"/>
      <c r="U4026" s="10"/>
      <c r="V4026" s="19"/>
      <c r="W4026" s="19"/>
      <c r="X4026" s="10"/>
      <c r="Y4026" s="10"/>
      <c r="Z4026" s="10"/>
      <c r="AA4026" s="10"/>
      <c r="AB4026" s="10"/>
      <c r="AC4026" s="10"/>
      <c r="AD4026" s="10"/>
      <c r="AE4026" s="10"/>
      <c r="AF4026" s="16"/>
      <c r="AG4026" s="16"/>
      <c r="AH4026" s="16"/>
      <c r="AI4026" s="16"/>
      <c r="AJ4026" s="16"/>
      <c r="AK4026" s="16"/>
      <c r="AL4026" s="16"/>
      <c r="AM4026" s="16"/>
      <c r="AN4026" s="16"/>
      <c r="AO4026" s="16"/>
      <c r="AP4026" s="16"/>
      <c r="AQ4026" s="16"/>
      <c r="AR4026" s="16"/>
      <c r="AS4026" s="16"/>
      <c r="AT4026" s="16"/>
      <c r="AU4026" s="16"/>
      <c r="AV4026" s="16"/>
      <c r="AW4026" s="16"/>
      <c r="AX4026" s="16"/>
      <c r="AY4026" s="16"/>
      <c r="AZ4026" s="16"/>
      <c r="BA4026" s="16"/>
      <c r="BB4026" s="16"/>
      <c r="BC4026" s="16"/>
      <c r="BD4026" s="16"/>
      <c r="BE4026" s="16"/>
      <c r="BF4026" s="16"/>
      <c r="BG4026" s="16"/>
      <c r="BH4026" s="16"/>
      <c r="BI4026" s="16"/>
      <c r="BJ4026" s="16"/>
      <c r="BK4026" s="16"/>
      <c r="BL4026" s="16"/>
      <c r="BM4026" s="16"/>
      <c r="BN4026" s="16"/>
      <c r="BO4026" s="16"/>
      <c r="BP4026" s="16"/>
      <c r="BQ4026" s="16"/>
      <c r="BR4026" s="37" t="e">
        <f>BQ4026+BP4026+BO4026+BN4026+BM4026+#REF!+#REF!+BG4026+BF4026+#REF!+BC4026+#REF!+#REF!+AY4026+#REF!+#REF!+#REF!+#REF!+AS4026+#REF!+#REF!+#REF!+#REF!+AM4026+AK4026+#REF!+#REF!+#REF!+AF4026+AD4026+AC4026+AB4026+BL4026+AA4026+Z4026+Y4026+X4026+U4026+T4026+S4026+R4026+Q4026+P4026+O4026+N4026+M4026+L4026+K4026+J4026+I4026+H4026</f>
        <v>#REF!</v>
      </c>
    </row>
    <row r="4027" spans="1:70" ht="15" hidden="1" customHeight="1">
      <c r="A4027" s="6" t="s">
        <v>6419</v>
      </c>
      <c r="B4027" s="6" t="s">
        <v>6420</v>
      </c>
      <c r="C4027" s="6" t="s">
        <v>151</v>
      </c>
      <c r="D4027" s="6"/>
      <c r="E4027" s="6" t="s">
        <v>152</v>
      </c>
      <c r="F4027" s="6" t="s">
        <v>5891</v>
      </c>
      <c r="G4027" s="6"/>
      <c r="H4027" s="10"/>
      <c r="I4027" s="10"/>
      <c r="J4027" s="10"/>
      <c r="K4027" s="10"/>
      <c r="L4027" s="10"/>
      <c r="M4027" s="10"/>
      <c r="N4027" s="28"/>
      <c r="O4027" s="10"/>
      <c r="P4027" s="10"/>
      <c r="Q4027" s="10"/>
      <c r="R4027" s="10"/>
      <c r="S4027" s="10"/>
      <c r="T4027" s="10"/>
      <c r="U4027" s="10"/>
      <c r="V4027" s="19"/>
      <c r="W4027" s="19"/>
      <c r="X4027" s="10"/>
      <c r="Y4027" s="10"/>
      <c r="Z4027" s="10"/>
      <c r="AA4027" s="10"/>
      <c r="AB4027" s="10"/>
      <c r="AC4027" s="10"/>
      <c r="AD4027" s="10"/>
      <c r="AE4027" s="10"/>
      <c r="AF4027" s="16"/>
      <c r="AG4027" s="16"/>
      <c r="AH4027" s="16"/>
      <c r="AI4027" s="16"/>
      <c r="AJ4027" s="16"/>
      <c r="AK4027" s="16"/>
      <c r="AL4027" s="16"/>
      <c r="AM4027" s="16"/>
      <c r="AN4027" s="16"/>
      <c r="AO4027" s="16"/>
      <c r="AP4027" s="16"/>
      <c r="AQ4027" s="16"/>
      <c r="AR4027" s="16"/>
      <c r="AS4027" s="16"/>
      <c r="AT4027" s="16"/>
      <c r="AU4027" s="16"/>
      <c r="AV4027" s="16"/>
      <c r="AW4027" s="16"/>
      <c r="AX4027" s="16"/>
      <c r="AY4027" s="16"/>
      <c r="AZ4027" s="16"/>
      <c r="BA4027" s="16"/>
      <c r="BB4027" s="16"/>
      <c r="BC4027" s="16"/>
      <c r="BD4027" s="16"/>
      <c r="BE4027" s="16"/>
      <c r="BF4027" s="16"/>
      <c r="BG4027" s="16"/>
      <c r="BH4027" s="16"/>
      <c r="BI4027" s="16"/>
      <c r="BJ4027" s="16"/>
      <c r="BK4027" s="16"/>
      <c r="BL4027" s="16"/>
      <c r="BM4027" s="16"/>
      <c r="BN4027" s="16"/>
      <c r="BO4027" s="16"/>
      <c r="BP4027" s="16"/>
      <c r="BQ4027" s="16"/>
      <c r="BR4027" s="37" t="e">
        <f>BQ4027+BP4027+BO4027+BN4027+BM4027+#REF!+#REF!+BG4027+BF4027+#REF!+BC4027+#REF!+#REF!+AY4027+#REF!+#REF!+#REF!+#REF!+AS4027+#REF!+#REF!+#REF!+#REF!+AM4027+AK4027+#REF!+#REF!+#REF!+AF4027+AD4027+AC4027+AB4027+BL4027+AA4027+Z4027+Y4027+X4027+U4027+T4027+S4027+R4027+Q4027+P4027+O4027+N4027+M4027+L4027+K4027+J4027+I4027+H4027</f>
        <v>#REF!</v>
      </c>
    </row>
    <row r="4028" spans="1:70">
      <c r="A4028" s="7" t="s">
        <v>6196</v>
      </c>
      <c r="B4028" s="7" t="s">
        <v>8281</v>
      </c>
      <c r="C4028" s="7" t="s">
        <v>7</v>
      </c>
      <c r="D4028" s="7" t="s">
        <v>8180</v>
      </c>
      <c r="E4028" s="7" t="s">
        <v>21</v>
      </c>
      <c r="F4028" s="7" t="s">
        <v>5891</v>
      </c>
      <c r="G4028" s="25"/>
      <c r="H4028" s="10"/>
      <c r="I4028" s="10"/>
      <c r="J4028" s="10"/>
      <c r="K4028" s="10"/>
      <c r="L4028" s="10"/>
      <c r="M4028" s="10"/>
      <c r="N4028" s="26"/>
      <c r="O4028" s="10"/>
      <c r="P4028" s="10">
        <f>1000*55.006506</f>
        <v>55006.506000000001</v>
      </c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6"/>
      <c r="AG4028" s="16"/>
      <c r="AH4028" s="16"/>
      <c r="AI4028" s="16"/>
      <c r="AJ4028" s="16"/>
      <c r="AK4028" s="16"/>
      <c r="AL4028" s="16"/>
      <c r="AM4028" s="16"/>
      <c r="AN4028" s="16"/>
      <c r="AO4028" s="16"/>
      <c r="AP4028" s="16"/>
      <c r="AQ4028" s="16"/>
      <c r="AR4028" s="16"/>
      <c r="AS4028" s="16"/>
      <c r="AT4028" s="16"/>
      <c r="AU4028" s="16"/>
      <c r="AV4028" s="16"/>
      <c r="AW4028" s="16"/>
      <c r="AX4028" s="16"/>
      <c r="AY4028" s="16"/>
      <c r="AZ4028" s="16"/>
      <c r="BA4028" s="16"/>
      <c r="BB4028" s="16"/>
      <c r="BC4028" s="16"/>
      <c r="BD4028" s="16"/>
      <c r="BE4028" s="16"/>
      <c r="BF4028" s="16"/>
      <c r="BG4028" s="16"/>
      <c r="BH4028" s="16"/>
      <c r="BI4028" s="16"/>
      <c r="BJ4028" s="16"/>
      <c r="BK4028" s="16"/>
      <c r="BL4028" s="16"/>
      <c r="BM4028" s="16"/>
      <c r="BN4028" s="16"/>
      <c r="BO4028" s="16"/>
      <c r="BP4028" s="16"/>
      <c r="BQ4028" s="16"/>
      <c r="BR4028" s="37">
        <f>BQ4028+BP4028+BO4028+BN4028+BM4028+BG4028+BF4028+BC4028+AY4028+AS4028+AM4028+AL4028+AK4028+AF4028+AE4028+AD4028+AC4028+AB4028+BK4028+BL4028+AA4028+Z4028+Y4028+X4028+V4028+U4028+T4028+S4028+R4028+Q4028+P4028+O4028+N4028+M4028+L4028+K4028+J4028+I4028+H4028+G4028+AX4028+W4028</f>
        <v>55006.506000000001</v>
      </c>
    </row>
    <row r="4029" spans="1:70" hidden="1">
      <c r="A4029" s="6" t="s">
        <v>6421</v>
      </c>
      <c r="B4029" s="6" t="s">
        <v>6422</v>
      </c>
      <c r="C4029" s="6" t="s">
        <v>151</v>
      </c>
      <c r="D4029" s="6"/>
      <c r="E4029" s="6" t="s">
        <v>152</v>
      </c>
      <c r="F4029" s="6" t="s">
        <v>5891</v>
      </c>
      <c r="G4029" s="6"/>
      <c r="H4029" s="10"/>
      <c r="I4029" s="10"/>
      <c r="J4029" s="10"/>
      <c r="K4029" s="10"/>
      <c r="L4029" s="10"/>
      <c r="M4029" s="10"/>
      <c r="N4029" s="28"/>
      <c r="O4029" s="10"/>
      <c r="P4029" s="10"/>
      <c r="Q4029" s="10"/>
      <c r="R4029" s="10"/>
      <c r="S4029" s="10"/>
      <c r="T4029" s="10"/>
      <c r="U4029" s="10"/>
      <c r="V4029" s="19"/>
      <c r="W4029" s="19"/>
      <c r="X4029" s="10"/>
      <c r="Y4029" s="10"/>
      <c r="Z4029" s="10"/>
      <c r="AA4029" s="10"/>
      <c r="AB4029" s="10"/>
      <c r="AC4029" s="10"/>
      <c r="AD4029" s="10"/>
      <c r="AE4029" s="10"/>
      <c r="AF4029" s="16"/>
      <c r="AG4029" s="16"/>
      <c r="AH4029" s="16"/>
      <c r="AI4029" s="16"/>
      <c r="AJ4029" s="16"/>
      <c r="AK4029" s="16"/>
      <c r="AL4029" s="16"/>
      <c r="AM4029" s="16"/>
      <c r="AN4029" s="16"/>
      <c r="AO4029" s="16"/>
      <c r="AP4029" s="16"/>
      <c r="AQ4029" s="16"/>
      <c r="AR4029" s="16"/>
      <c r="AS4029" s="16"/>
      <c r="AT4029" s="16"/>
      <c r="AU4029" s="16"/>
      <c r="AV4029" s="16"/>
      <c r="AW4029" s="16"/>
      <c r="AX4029" s="16"/>
      <c r="AY4029" s="16"/>
      <c r="AZ4029" s="16"/>
      <c r="BA4029" s="16"/>
      <c r="BB4029" s="16"/>
      <c r="BC4029" s="16"/>
      <c r="BD4029" s="16"/>
      <c r="BE4029" s="16"/>
      <c r="BF4029" s="16"/>
      <c r="BG4029" s="16"/>
      <c r="BH4029" s="16"/>
      <c r="BI4029" s="16"/>
      <c r="BJ4029" s="16"/>
      <c r="BK4029" s="16"/>
      <c r="BL4029" s="16"/>
      <c r="BM4029" s="16"/>
      <c r="BN4029" s="16"/>
      <c r="BO4029" s="16"/>
      <c r="BP4029" s="16"/>
      <c r="BQ4029" s="16"/>
      <c r="BR4029" s="37" t="e">
        <f>BQ4029+BP4029+BO4029+BN4029+BM4029+#REF!+#REF!+BG4029+BF4029+#REF!+BC4029+#REF!+#REF!+AY4029+#REF!+#REF!+#REF!+#REF!+AS4029+#REF!+#REF!+#REF!+#REF!+AM4029+AK4029+#REF!+#REF!+#REF!+AF4029+AD4029+AC4029+AB4029+BL4029+AA4029+Z4029+Y4029+X4029+U4029+T4029+S4029+R4029+Q4029+P4029+O4029+N4029+M4029+L4029+K4029+J4029+I4029+H4029</f>
        <v>#REF!</v>
      </c>
    </row>
    <row r="4030" spans="1:70" hidden="1">
      <c r="A4030" s="6" t="s">
        <v>6197</v>
      </c>
      <c r="B4030" s="6" t="s">
        <v>6198</v>
      </c>
      <c r="C4030" s="6" t="s">
        <v>7</v>
      </c>
      <c r="D4030" s="6" t="s">
        <v>8180</v>
      </c>
      <c r="E4030" s="6" t="s">
        <v>21</v>
      </c>
      <c r="F4030" s="6" t="s">
        <v>5891</v>
      </c>
      <c r="G4030" s="6"/>
      <c r="H4030" s="10"/>
      <c r="I4030" s="10"/>
      <c r="J4030" s="10"/>
      <c r="K4030" s="10"/>
      <c r="L4030" s="10"/>
      <c r="M4030" s="10"/>
      <c r="N4030" s="28"/>
      <c r="O4030" s="10"/>
      <c r="P4030" s="10"/>
      <c r="Q4030" s="10"/>
      <c r="R4030" s="10"/>
      <c r="S4030" s="10"/>
      <c r="T4030" s="10"/>
      <c r="U4030" s="10"/>
      <c r="V4030" s="19"/>
      <c r="W4030" s="19"/>
      <c r="X4030" s="10"/>
      <c r="Y4030" s="10"/>
      <c r="Z4030" s="10"/>
      <c r="AA4030" s="10"/>
      <c r="AB4030" s="10"/>
      <c r="AC4030" s="10"/>
      <c r="AD4030" s="10"/>
      <c r="AE4030" s="10"/>
      <c r="AF4030" s="16"/>
      <c r="AG4030" s="16"/>
      <c r="AH4030" s="16"/>
      <c r="AI4030" s="16"/>
      <c r="AJ4030" s="16"/>
      <c r="AK4030" s="16"/>
      <c r="AL4030" s="16"/>
      <c r="AM4030" s="16"/>
      <c r="AN4030" s="16"/>
      <c r="AO4030" s="16"/>
      <c r="AP4030" s="16"/>
      <c r="AQ4030" s="16"/>
      <c r="AR4030" s="16"/>
      <c r="AS4030" s="16"/>
      <c r="AT4030" s="16"/>
      <c r="AU4030" s="16"/>
      <c r="AV4030" s="16"/>
      <c r="AW4030" s="16"/>
      <c r="AX4030" s="16"/>
      <c r="AY4030" s="16"/>
      <c r="AZ4030" s="16"/>
      <c r="BA4030" s="16"/>
      <c r="BB4030" s="16"/>
      <c r="BC4030" s="16"/>
      <c r="BD4030" s="16"/>
      <c r="BE4030" s="16"/>
      <c r="BF4030" s="16"/>
      <c r="BG4030" s="16"/>
      <c r="BH4030" s="16"/>
      <c r="BI4030" s="16"/>
      <c r="BJ4030" s="16"/>
      <c r="BK4030" s="16"/>
      <c r="BL4030" s="16"/>
      <c r="BM4030" s="16"/>
      <c r="BN4030" s="16"/>
      <c r="BO4030" s="16"/>
      <c r="BP4030" s="16"/>
      <c r="BQ4030" s="16"/>
      <c r="BR4030" s="37" t="e">
        <f>BQ4030+BP4030+BO4030+BN4030+BM4030+#REF!+#REF!+BG4030+BF4030+#REF!+BC4030+#REF!+#REF!+AY4030+#REF!+#REF!+#REF!+#REF!+AS4030+#REF!+#REF!+#REF!+#REF!+AM4030+AK4030+#REF!+#REF!+#REF!+AF4030+AD4030+AC4030+AB4030+BL4030+AA4030+Z4030+Y4030+X4030+U4030+T4030+S4030+R4030+Q4030+P4030+O4030+N4030+M4030+L4030+K4030+J4030+I4030+H4030</f>
        <v>#REF!</v>
      </c>
    </row>
    <row r="4031" spans="1:70" hidden="1">
      <c r="A4031" s="6" t="s">
        <v>6423</v>
      </c>
      <c r="B4031" s="6" t="s">
        <v>6424</v>
      </c>
      <c r="C4031" s="6" t="s">
        <v>151</v>
      </c>
      <c r="D4031" s="6"/>
      <c r="E4031" s="6" t="s">
        <v>152</v>
      </c>
      <c r="F4031" s="6" t="s">
        <v>5891</v>
      </c>
      <c r="G4031" s="6"/>
      <c r="H4031" s="10"/>
      <c r="I4031" s="10"/>
      <c r="J4031" s="10"/>
      <c r="K4031" s="10"/>
      <c r="L4031" s="10"/>
      <c r="M4031" s="10"/>
      <c r="N4031" s="28"/>
      <c r="O4031" s="10"/>
      <c r="P4031" s="10"/>
      <c r="Q4031" s="10"/>
      <c r="R4031" s="10"/>
      <c r="S4031" s="10"/>
      <c r="T4031" s="10"/>
      <c r="U4031" s="10"/>
      <c r="V4031" s="19"/>
      <c r="W4031" s="19"/>
      <c r="X4031" s="10"/>
      <c r="Y4031" s="10"/>
      <c r="Z4031" s="10"/>
      <c r="AA4031" s="10"/>
      <c r="AB4031" s="10"/>
      <c r="AC4031" s="10"/>
      <c r="AD4031" s="10"/>
      <c r="AE4031" s="10"/>
      <c r="AF4031" s="16"/>
      <c r="AG4031" s="16"/>
      <c r="AH4031" s="16"/>
      <c r="AI4031" s="16"/>
      <c r="AJ4031" s="16"/>
      <c r="AK4031" s="16"/>
      <c r="AL4031" s="16"/>
      <c r="AM4031" s="16"/>
      <c r="AN4031" s="16"/>
      <c r="AO4031" s="16"/>
      <c r="AP4031" s="16"/>
      <c r="AQ4031" s="16"/>
      <c r="AR4031" s="16"/>
      <c r="AS4031" s="16"/>
      <c r="AT4031" s="16"/>
      <c r="AU4031" s="16"/>
      <c r="AV4031" s="16"/>
      <c r="AW4031" s="16"/>
      <c r="AX4031" s="16"/>
      <c r="AY4031" s="16"/>
      <c r="AZ4031" s="16"/>
      <c r="BA4031" s="16"/>
      <c r="BB4031" s="16"/>
      <c r="BC4031" s="16"/>
      <c r="BD4031" s="16"/>
      <c r="BE4031" s="16"/>
      <c r="BF4031" s="16"/>
      <c r="BG4031" s="16"/>
      <c r="BH4031" s="16"/>
      <c r="BI4031" s="16"/>
      <c r="BJ4031" s="16"/>
      <c r="BK4031" s="16"/>
      <c r="BL4031" s="16"/>
      <c r="BM4031" s="16"/>
      <c r="BN4031" s="16"/>
      <c r="BO4031" s="16"/>
      <c r="BP4031" s="16"/>
      <c r="BQ4031" s="16"/>
      <c r="BR4031" s="37">
        <f>BQ4031+BP4031+BO4031+BN4031+BM4031+BG4031+BF4031+BC4031+AY4031+AS4031+AM4031+AL4031+AK4031+AF4031+AE4031+AD4031+AC4031+AB4031+++BK4031+BL4031+AA4031+Z4031+Y4031+X4031+V4031+U4031+T4031+S4031+R4031+Q4031+P4031+O4031+N4031+M4031+L4031+K4031+J4031+I4031+H4031+G4031</f>
        <v>0</v>
      </c>
    </row>
    <row r="4032" spans="1:70" hidden="1">
      <c r="A4032" s="6" t="s">
        <v>7373</v>
      </c>
      <c r="B4032" s="6" t="s">
        <v>8162</v>
      </c>
      <c r="C4032" s="6" t="s">
        <v>151</v>
      </c>
      <c r="D4032" s="6"/>
      <c r="E4032" s="6" t="s">
        <v>152</v>
      </c>
      <c r="F4032" s="6" t="s">
        <v>5891</v>
      </c>
      <c r="G4032" s="6"/>
      <c r="H4032" s="10"/>
      <c r="I4032" s="10"/>
      <c r="J4032" s="10"/>
      <c r="K4032" s="10"/>
      <c r="L4032" s="10"/>
      <c r="M4032" s="10"/>
      <c r="N4032" s="28"/>
      <c r="O4032" s="10"/>
      <c r="P4032" s="10"/>
      <c r="Q4032" s="10"/>
      <c r="R4032" s="10"/>
      <c r="S4032" s="10"/>
      <c r="T4032" s="10"/>
      <c r="U4032" s="10"/>
      <c r="V4032" s="19"/>
      <c r="W4032" s="19"/>
      <c r="X4032" s="10"/>
      <c r="Y4032" s="10"/>
      <c r="Z4032" s="10"/>
      <c r="AA4032" s="10"/>
      <c r="AB4032" s="10"/>
      <c r="AC4032" s="10"/>
      <c r="AD4032" s="10"/>
      <c r="AE4032" s="10"/>
      <c r="AF4032" s="16"/>
      <c r="AG4032" s="16"/>
      <c r="AH4032" s="16"/>
      <c r="AI4032" s="16"/>
      <c r="AJ4032" s="16"/>
      <c r="AK4032" s="16"/>
      <c r="AL4032" s="16"/>
      <c r="AM4032" s="16"/>
      <c r="AN4032" s="16"/>
      <c r="AO4032" s="16"/>
      <c r="AP4032" s="16"/>
      <c r="AQ4032" s="16"/>
      <c r="AR4032" s="16"/>
      <c r="AS4032" s="16"/>
      <c r="AT4032" s="16"/>
      <c r="AU4032" s="16"/>
      <c r="AV4032" s="16"/>
      <c r="AW4032" s="16"/>
      <c r="AX4032" s="16"/>
      <c r="AY4032" s="16"/>
      <c r="AZ4032" s="16"/>
      <c r="BA4032" s="16"/>
      <c r="BB4032" s="16"/>
      <c r="BC4032" s="16"/>
      <c r="BD4032" s="16"/>
      <c r="BE4032" s="16"/>
      <c r="BF4032" s="16"/>
      <c r="BG4032" s="16"/>
      <c r="BH4032" s="16"/>
      <c r="BI4032" s="16"/>
      <c r="BJ4032" s="16"/>
      <c r="BK4032" s="16"/>
      <c r="BL4032" s="16"/>
      <c r="BM4032" s="16"/>
      <c r="BN4032" s="16"/>
      <c r="BO4032" s="16"/>
      <c r="BP4032" s="16"/>
      <c r="BQ4032" s="16"/>
      <c r="BR4032" s="37" t="e">
        <f>BQ4032+BP4032+BO4032+BN4032+BM4032+#REF!+#REF!+BG4032+BF4032+#REF!+BC4032+#REF!+#REF!+AY4032+#REF!+#REF!+#REF!+#REF!+AS4032+#REF!+#REF!+#REF!+#REF!+AM4032+AK4032+#REF!+#REF!+#REF!+AF4032+AD4032+AC4032+AB4032+BL4032+AA4032+Z4032+Y4032+X4032+U4032+T4032+S4032+R4032+Q4032+P4032+O4032+N4032+M4032+L4032+K4032+J4032+I4032+H4032</f>
        <v>#REF!</v>
      </c>
    </row>
    <row r="4033" spans="1:70" hidden="1">
      <c r="A4033" s="6" t="s">
        <v>7166</v>
      </c>
      <c r="B4033" s="6" t="s">
        <v>7167</v>
      </c>
      <c r="C4033" s="6" t="s">
        <v>151</v>
      </c>
      <c r="D4033" s="6"/>
      <c r="E4033" s="6" t="s">
        <v>8192</v>
      </c>
      <c r="F4033" s="6" t="s">
        <v>5891</v>
      </c>
      <c r="G4033" s="6"/>
      <c r="H4033" s="10"/>
      <c r="I4033" s="10"/>
      <c r="J4033" s="10"/>
      <c r="K4033" s="10"/>
      <c r="L4033" s="10"/>
      <c r="M4033" s="10"/>
      <c r="N4033" s="28"/>
      <c r="O4033" s="10"/>
      <c r="P4033" s="10"/>
      <c r="Q4033" s="10"/>
      <c r="R4033" s="10"/>
      <c r="S4033" s="10"/>
      <c r="T4033" s="10"/>
      <c r="U4033" s="10"/>
      <c r="V4033" s="19"/>
      <c r="W4033" s="19"/>
      <c r="X4033" s="10"/>
      <c r="Y4033" s="10"/>
      <c r="Z4033" s="10"/>
      <c r="AA4033" s="10"/>
      <c r="AB4033" s="10"/>
      <c r="AC4033" s="10"/>
      <c r="AD4033" s="10"/>
      <c r="AE4033" s="10"/>
      <c r="AF4033" s="16"/>
      <c r="AG4033" s="16"/>
      <c r="AH4033" s="16"/>
      <c r="AI4033" s="16"/>
      <c r="AJ4033" s="16"/>
      <c r="AK4033" s="16"/>
      <c r="AL4033" s="16"/>
      <c r="AM4033" s="16"/>
      <c r="AN4033" s="16"/>
      <c r="AO4033" s="16"/>
      <c r="AP4033" s="16"/>
      <c r="AQ4033" s="16"/>
      <c r="AR4033" s="16"/>
      <c r="AS4033" s="16"/>
      <c r="AT4033" s="16"/>
      <c r="AU4033" s="16"/>
      <c r="AV4033" s="16"/>
      <c r="AW4033" s="16"/>
      <c r="AX4033" s="16"/>
      <c r="AY4033" s="16"/>
      <c r="AZ4033" s="16"/>
      <c r="BA4033" s="16"/>
      <c r="BB4033" s="16"/>
      <c r="BC4033" s="16"/>
      <c r="BD4033" s="16"/>
      <c r="BE4033" s="16"/>
      <c r="BF4033" s="16"/>
      <c r="BG4033" s="16"/>
      <c r="BH4033" s="16"/>
      <c r="BI4033" s="16"/>
      <c r="BJ4033" s="16"/>
      <c r="BK4033" s="16"/>
      <c r="BL4033" s="16"/>
      <c r="BM4033" s="16"/>
      <c r="BN4033" s="16"/>
      <c r="BO4033" s="16"/>
      <c r="BP4033" s="16"/>
      <c r="BQ4033" s="16"/>
      <c r="BR4033" s="37" t="e">
        <f>BQ4033+BP4033+BO4033+BN4033+BM4033+#REF!+#REF!+BG4033+BF4033+#REF!+BC4033+#REF!+#REF!+AY4033+#REF!+#REF!+#REF!+#REF!+AS4033+#REF!+#REF!+#REF!+#REF!+AM4033+AK4033+#REF!+#REF!+#REF!+AF4033+AD4033+AC4033+AB4033+BL4033+AA4033+Z4033+Y4033+X4033+U4033+T4033+S4033+R4033+Q4033+P4033+O4033+N4033+M4033+L4033+K4033+J4033+I4033+H4033</f>
        <v>#REF!</v>
      </c>
    </row>
    <row r="4034" spans="1:70" hidden="1">
      <c r="A4034" s="6" t="s">
        <v>6199</v>
      </c>
      <c r="B4034" s="6" t="s">
        <v>6200</v>
      </c>
      <c r="C4034" s="6" t="s">
        <v>7</v>
      </c>
      <c r="D4034" s="6" t="s">
        <v>67</v>
      </c>
      <c r="E4034" s="6" t="s">
        <v>67</v>
      </c>
      <c r="F4034" s="6" t="s">
        <v>5891</v>
      </c>
      <c r="G4034" s="6"/>
      <c r="H4034" s="10"/>
      <c r="I4034" s="10"/>
      <c r="J4034" s="10"/>
      <c r="K4034" s="10"/>
      <c r="L4034" s="10"/>
      <c r="M4034" s="10"/>
      <c r="N4034" s="28"/>
      <c r="O4034" s="10"/>
      <c r="P4034" s="10"/>
      <c r="Q4034" s="10"/>
      <c r="R4034" s="10"/>
      <c r="S4034" s="10"/>
      <c r="T4034" s="10"/>
      <c r="U4034" s="10"/>
      <c r="V4034" s="19"/>
      <c r="W4034" s="19"/>
      <c r="X4034" s="10"/>
      <c r="Y4034" s="10"/>
      <c r="Z4034" s="10"/>
      <c r="AA4034" s="10"/>
      <c r="AB4034" s="10"/>
      <c r="AC4034" s="10"/>
      <c r="AD4034" s="10"/>
      <c r="AE4034" s="10"/>
      <c r="AF4034" s="16"/>
      <c r="AG4034" s="16"/>
      <c r="AH4034" s="16"/>
      <c r="AI4034" s="16"/>
      <c r="AJ4034" s="16"/>
      <c r="AK4034" s="16"/>
      <c r="AL4034" s="16"/>
      <c r="AM4034" s="16"/>
      <c r="AN4034" s="16"/>
      <c r="AO4034" s="16"/>
      <c r="AP4034" s="16"/>
      <c r="AQ4034" s="16"/>
      <c r="AR4034" s="16"/>
      <c r="AS4034" s="16"/>
      <c r="AT4034" s="16"/>
      <c r="AU4034" s="16"/>
      <c r="AV4034" s="16"/>
      <c r="AW4034" s="16"/>
      <c r="AX4034" s="16"/>
      <c r="AY4034" s="16"/>
      <c r="AZ4034" s="16"/>
      <c r="BA4034" s="16"/>
      <c r="BB4034" s="16"/>
      <c r="BC4034" s="16"/>
      <c r="BD4034" s="16"/>
      <c r="BE4034" s="16"/>
      <c r="BF4034" s="16"/>
      <c r="BG4034" s="16"/>
      <c r="BH4034" s="16"/>
      <c r="BI4034" s="16"/>
      <c r="BJ4034" s="16"/>
      <c r="BK4034" s="16"/>
      <c r="BL4034" s="16"/>
      <c r="BM4034" s="16"/>
      <c r="BN4034" s="16"/>
      <c r="BO4034" s="16"/>
      <c r="BP4034" s="16"/>
      <c r="BQ4034" s="16"/>
      <c r="BR4034" s="37" t="e">
        <f>BQ4034+BP4034+BO4034+BN4034+BM4034+#REF!+#REF!+BG4034+BF4034+#REF!+BC4034+#REF!+#REF!+AY4034+#REF!+#REF!+#REF!+#REF!+AS4034+#REF!+#REF!+#REF!+#REF!+AM4034+AK4034+#REF!+#REF!+#REF!+AF4034+AD4034+AC4034+AB4034+BL4034+AA4034+Z4034+Y4034+X4034+U4034+T4034+S4034+R4034+Q4034+P4034+O4034+N4034+M4034+L4034+K4034+J4034+I4034+H4034</f>
        <v>#REF!</v>
      </c>
    </row>
    <row r="4035" spans="1:70" hidden="1">
      <c r="A4035" s="6" t="s">
        <v>6201</v>
      </c>
      <c r="B4035" s="6" t="s">
        <v>6202</v>
      </c>
      <c r="C4035" s="6" t="s">
        <v>7</v>
      </c>
      <c r="D4035" s="6" t="s">
        <v>8180</v>
      </c>
      <c r="E4035" s="6" t="s">
        <v>21</v>
      </c>
      <c r="F4035" s="6" t="s">
        <v>5891</v>
      </c>
      <c r="G4035" s="6"/>
      <c r="H4035" s="10"/>
      <c r="I4035" s="10"/>
      <c r="J4035" s="10"/>
      <c r="K4035" s="10"/>
      <c r="L4035" s="10"/>
      <c r="M4035" s="10"/>
      <c r="N4035" s="28"/>
      <c r="O4035" s="10"/>
      <c r="P4035" s="10"/>
      <c r="Q4035" s="10"/>
      <c r="R4035" s="10"/>
      <c r="S4035" s="10"/>
      <c r="T4035" s="10"/>
      <c r="U4035" s="10"/>
      <c r="V4035" s="19"/>
      <c r="W4035" s="19"/>
      <c r="X4035" s="10"/>
      <c r="Y4035" s="10"/>
      <c r="Z4035" s="10"/>
      <c r="AA4035" s="10"/>
      <c r="AB4035" s="10"/>
      <c r="AC4035" s="10"/>
      <c r="AD4035" s="10"/>
      <c r="AE4035" s="10"/>
      <c r="AF4035" s="16"/>
      <c r="AG4035" s="16"/>
      <c r="AH4035" s="16"/>
      <c r="AI4035" s="16"/>
      <c r="AJ4035" s="16"/>
      <c r="AK4035" s="16"/>
      <c r="AL4035" s="16"/>
      <c r="AM4035" s="16"/>
      <c r="AN4035" s="16"/>
      <c r="AO4035" s="16"/>
      <c r="AP4035" s="16"/>
      <c r="AQ4035" s="16"/>
      <c r="AR4035" s="16"/>
      <c r="AS4035" s="16"/>
      <c r="AT4035" s="16"/>
      <c r="AU4035" s="16"/>
      <c r="AV4035" s="16"/>
      <c r="AW4035" s="16"/>
      <c r="AX4035" s="16"/>
      <c r="AY4035" s="16"/>
      <c r="AZ4035" s="16"/>
      <c r="BA4035" s="16"/>
      <c r="BB4035" s="16"/>
      <c r="BC4035" s="16"/>
      <c r="BD4035" s="16"/>
      <c r="BE4035" s="16"/>
      <c r="BF4035" s="16"/>
      <c r="BG4035" s="16"/>
      <c r="BH4035" s="16"/>
      <c r="BI4035" s="16"/>
      <c r="BJ4035" s="16"/>
      <c r="BK4035" s="16"/>
      <c r="BL4035" s="16"/>
      <c r="BM4035" s="16"/>
      <c r="BN4035" s="16"/>
      <c r="BO4035" s="16"/>
      <c r="BP4035" s="16"/>
      <c r="BQ4035" s="16"/>
      <c r="BR4035" s="37" t="e">
        <f>BQ4035+BP4035+BO4035+BN4035+BM4035+#REF!+#REF!+BG4035+BF4035+#REF!+BC4035+#REF!+#REF!+AY4035+#REF!+#REF!+#REF!+#REF!+AS4035+#REF!+#REF!+#REF!+#REF!+AM4035+AK4035+#REF!+#REF!+#REF!+AF4035+AD4035+AC4035+AB4035+BL4035+AA4035+Z4035+Y4035+X4035+U4035+T4035+S4035+R4035+Q4035+P4035+O4035+N4035+M4035+L4035+K4035+J4035+I4035+H4035</f>
        <v>#REF!</v>
      </c>
    </row>
    <row r="4036" spans="1:70" hidden="1">
      <c r="A4036" s="7" t="s">
        <v>6203</v>
      </c>
      <c r="B4036" s="7" t="s">
        <v>6204</v>
      </c>
      <c r="C4036" s="7" t="s">
        <v>7</v>
      </c>
      <c r="D4036" s="7" t="s">
        <v>8180</v>
      </c>
      <c r="E4036" s="7" t="s">
        <v>21</v>
      </c>
      <c r="F4036" s="7" t="s">
        <v>5891</v>
      </c>
      <c r="G4036" s="25"/>
      <c r="H4036" s="10"/>
      <c r="I4036" s="10"/>
      <c r="J4036" s="10"/>
      <c r="K4036" s="10"/>
      <c r="L4036" s="10"/>
      <c r="M4036" s="10"/>
      <c r="N4036" s="28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6"/>
      <c r="AG4036" s="16"/>
      <c r="AH4036" s="16"/>
      <c r="AI4036" s="16"/>
      <c r="AJ4036" s="16"/>
      <c r="AK4036" s="16"/>
      <c r="AL4036" s="16"/>
      <c r="AM4036" s="16"/>
      <c r="AN4036" s="16"/>
      <c r="AO4036" s="16"/>
      <c r="AP4036" s="16"/>
      <c r="AQ4036" s="16"/>
      <c r="AR4036" s="16"/>
      <c r="AS4036" s="16"/>
      <c r="AT4036" s="16"/>
      <c r="AU4036" s="16"/>
      <c r="AV4036" s="16"/>
      <c r="AW4036" s="16"/>
      <c r="AX4036" s="16"/>
      <c r="AY4036" s="16"/>
      <c r="AZ4036" s="16"/>
      <c r="BA4036" s="16"/>
      <c r="BB4036" s="16"/>
      <c r="BC4036" s="16"/>
      <c r="BD4036" s="16"/>
      <c r="BE4036" s="16"/>
      <c r="BF4036" s="16"/>
      <c r="BG4036" s="16"/>
      <c r="BH4036" s="16"/>
      <c r="BI4036" s="16"/>
      <c r="BJ4036" s="16"/>
      <c r="BK4036" s="16"/>
      <c r="BL4036" s="16"/>
      <c r="BM4036" s="16"/>
      <c r="BN4036" s="16"/>
      <c r="BO4036" s="16"/>
      <c r="BP4036" s="16"/>
      <c r="BQ4036" s="16"/>
      <c r="BR4036" s="37">
        <f>BQ4036+BP4036+BO4036+BN4036+BM4036+BG4036+BF4036+BC4036+AY4036+AS4036+AM4036+AL4036+AK4036+AF4036+AE4036+AD4036+AC4036+AB4036+++BK4036+BL4036+AA4036+Z4036+Y4036+X4036+V4036+U4036+T4036+S4036+R4036+Q4036+P4036+O4036+N4036+M4036+L4036+K4036+J4036+I4036+H4036+G4036</f>
        <v>0</v>
      </c>
    </row>
    <row r="4037" spans="1:70" hidden="1">
      <c r="A4037" s="6" t="s">
        <v>6425</v>
      </c>
      <c r="B4037" s="6" t="s">
        <v>6426</v>
      </c>
      <c r="C4037" s="6" t="s">
        <v>151</v>
      </c>
      <c r="D4037" s="6"/>
      <c r="E4037" s="6" t="s">
        <v>152</v>
      </c>
      <c r="F4037" s="6" t="s">
        <v>5891</v>
      </c>
      <c r="G4037" s="6"/>
      <c r="H4037" s="10"/>
      <c r="I4037" s="10"/>
      <c r="J4037" s="10"/>
      <c r="K4037" s="10"/>
      <c r="L4037" s="10"/>
      <c r="M4037" s="10"/>
      <c r="N4037" s="28"/>
      <c r="O4037" s="10"/>
      <c r="P4037" s="10"/>
      <c r="Q4037" s="10"/>
      <c r="R4037" s="10"/>
      <c r="S4037" s="10"/>
      <c r="T4037" s="10"/>
      <c r="U4037" s="10"/>
      <c r="V4037" s="19"/>
      <c r="W4037" s="19"/>
      <c r="X4037" s="10"/>
      <c r="Y4037" s="10"/>
      <c r="Z4037" s="10"/>
      <c r="AA4037" s="10"/>
      <c r="AB4037" s="10"/>
      <c r="AC4037" s="10"/>
      <c r="AD4037" s="10"/>
      <c r="AE4037" s="10"/>
      <c r="AF4037" s="16"/>
      <c r="AG4037" s="16"/>
      <c r="AH4037" s="16"/>
      <c r="AI4037" s="16"/>
      <c r="AJ4037" s="16"/>
      <c r="AK4037" s="16"/>
      <c r="AL4037" s="16"/>
      <c r="AM4037" s="16"/>
      <c r="AN4037" s="16"/>
      <c r="AO4037" s="16"/>
      <c r="AP4037" s="16"/>
      <c r="AQ4037" s="16"/>
      <c r="AR4037" s="16"/>
      <c r="AS4037" s="16"/>
      <c r="AT4037" s="16"/>
      <c r="AU4037" s="16"/>
      <c r="AV4037" s="16"/>
      <c r="AW4037" s="16"/>
      <c r="AX4037" s="16"/>
      <c r="AY4037" s="16"/>
      <c r="AZ4037" s="16"/>
      <c r="BA4037" s="16"/>
      <c r="BB4037" s="16"/>
      <c r="BC4037" s="16"/>
      <c r="BD4037" s="16"/>
      <c r="BE4037" s="16"/>
      <c r="BF4037" s="16"/>
      <c r="BG4037" s="16"/>
      <c r="BH4037" s="16"/>
      <c r="BI4037" s="16"/>
      <c r="BJ4037" s="16"/>
      <c r="BK4037" s="16"/>
      <c r="BL4037" s="16"/>
      <c r="BM4037" s="16"/>
      <c r="BN4037" s="16"/>
      <c r="BO4037" s="16"/>
      <c r="BP4037" s="16"/>
      <c r="BQ4037" s="16"/>
      <c r="BR4037" s="37" t="e">
        <f>BQ4037+BP4037+BO4037+BN4037+BM4037+#REF!+#REF!+BG4037+BF4037+#REF!+BC4037+#REF!+#REF!+AY4037+#REF!+#REF!+#REF!+#REF!+AS4037+#REF!+#REF!+#REF!+#REF!+AM4037+AK4037+#REF!+#REF!+#REF!+AF4037+AD4037+AC4037+AB4037+BL4037+AA4037+Z4037+Y4037+X4037+U4037+T4037+S4037+R4037+Q4037+P4037+O4037+N4037+M4037+L4037+K4037+J4037+I4037+H4037</f>
        <v>#REF!</v>
      </c>
    </row>
    <row r="4038" spans="1:70" hidden="1">
      <c r="A4038" s="6" t="s">
        <v>6205</v>
      </c>
      <c r="B4038" s="6" t="s">
        <v>6206</v>
      </c>
      <c r="C4038" s="6" t="s">
        <v>7</v>
      </c>
      <c r="D4038" s="6" t="s">
        <v>8180</v>
      </c>
      <c r="E4038" s="6" t="s">
        <v>21</v>
      </c>
      <c r="F4038" s="6" t="s">
        <v>5891</v>
      </c>
      <c r="G4038" s="6"/>
      <c r="H4038" s="10"/>
      <c r="I4038" s="10"/>
      <c r="J4038" s="10"/>
      <c r="K4038" s="10"/>
      <c r="L4038" s="10"/>
      <c r="M4038" s="10"/>
      <c r="N4038" s="28"/>
      <c r="O4038" s="10"/>
      <c r="P4038" s="10"/>
      <c r="Q4038" s="10"/>
      <c r="R4038" s="10"/>
      <c r="S4038" s="10"/>
      <c r="T4038" s="10"/>
      <c r="U4038" s="10"/>
      <c r="V4038" s="19"/>
      <c r="W4038" s="19"/>
      <c r="X4038" s="10"/>
      <c r="Y4038" s="10"/>
      <c r="Z4038" s="10"/>
      <c r="AA4038" s="10"/>
      <c r="AB4038" s="10"/>
      <c r="AC4038" s="10"/>
      <c r="AD4038" s="10"/>
      <c r="AE4038" s="10"/>
      <c r="AF4038" s="16"/>
      <c r="AG4038" s="16"/>
      <c r="AH4038" s="16"/>
      <c r="AI4038" s="16"/>
      <c r="AJ4038" s="16"/>
      <c r="AK4038" s="16"/>
      <c r="AL4038" s="16"/>
      <c r="AM4038" s="16"/>
      <c r="AN4038" s="16"/>
      <c r="AO4038" s="16"/>
      <c r="AP4038" s="16"/>
      <c r="AQ4038" s="16"/>
      <c r="AR4038" s="16"/>
      <c r="AS4038" s="16"/>
      <c r="AT4038" s="16"/>
      <c r="AU4038" s="16"/>
      <c r="AV4038" s="16"/>
      <c r="AW4038" s="16"/>
      <c r="AX4038" s="16"/>
      <c r="AY4038" s="16"/>
      <c r="AZ4038" s="16"/>
      <c r="BA4038" s="16"/>
      <c r="BB4038" s="16"/>
      <c r="BC4038" s="16"/>
      <c r="BD4038" s="16"/>
      <c r="BE4038" s="16"/>
      <c r="BF4038" s="16"/>
      <c r="BG4038" s="16"/>
      <c r="BH4038" s="16"/>
      <c r="BI4038" s="16"/>
      <c r="BJ4038" s="16"/>
      <c r="BK4038" s="16"/>
      <c r="BL4038" s="16"/>
      <c r="BM4038" s="16"/>
      <c r="BN4038" s="16"/>
      <c r="BO4038" s="16"/>
      <c r="BP4038" s="16"/>
      <c r="BQ4038" s="16"/>
      <c r="BR4038" s="37" t="e">
        <f>BQ4038+BP4038+BO4038+BN4038+BM4038+#REF!+#REF!+BG4038+BF4038+#REF!+BC4038+#REF!+#REF!+AY4038+#REF!+#REF!+#REF!+#REF!+AS4038+#REF!+#REF!+#REF!+#REF!+AM4038+AK4038+#REF!+#REF!+#REF!+AF4038+AD4038+AC4038+AB4038+BL4038+AA4038+Z4038+Y4038+X4038+U4038+T4038+S4038+R4038+Q4038+P4038+O4038+N4038+M4038+L4038+K4038+J4038+I4038+H4038</f>
        <v>#REF!</v>
      </c>
    </row>
    <row r="4039" spans="1:70" hidden="1">
      <c r="A4039" s="6" t="s">
        <v>6207</v>
      </c>
      <c r="B4039" s="6" t="s">
        <v>6208</v>
      </c>
      <c r="C4039" s="6" t="s">
        <v>7</v>
      </c>
      <c r="D4039" s="6" t="s">
        <v>18</v>
      </c>
      <c r="E4039" s="6" t="s">
        <v>31</v>
      </c>
      <c r="F4039" s="6" t="s">
        <v>5891</v>
      </c>
      <c r="G4039" s="6"/>
      <c r="H4039" s="10"/>
      <c r="I4039" s="10"/>
      <c r="J4039" s="10"/>
      <c r="K4039" s="10"/>
      <c r="L4039" s="10"/>
      <c r="M4039" s="10"/>
      <c r="N4039" s="28"/>
      <c r="O4039" s="10"/>
      <c r="P4039" s="10"/>
      <c r="Q4039" s="10"/>
      <c r="R4039" s="10"/>
      <c r="S4039" s="10"/>
      <c r="T4039" s="10"/>
      <c r="U4039" s="10"/>
      <c r="V4039" s="19"/>
      <c r="W4039" s="19"/>
      <c r="X4039" s="10"/>
      <c r="Y4039" s="10"/>
      <c r="Z4039" s="10"/>
      <c r="AA4039" s="10"/>
      <c r="AB4039" s="10"/>
      <c r="AC4039" s="10"/>
      <c r="AD4039" s="10"/>
      <c r="AE4039" s="10"/>
      <c r="AF4039" s="16"/>
      <c r="AG4039" s="16"/>
      <c r="AH4039" s="16"/>
      <c r="AI4039" s="16"/>
      <c r="AJ4039" s="16"/>
      <c r="AK4039" s="16"/>
      <c r="AL4039" s="16"/>
      <c r="AM4039" s="16"/>
      <c r="AN4039" s="16"/>
      <c r="AO4039" s="16"/>
      <c r="AP4039" s="16"/>
      <c r="AQ4039" s="16"/>
      <c r="AR4039" s="16"/>
      <c r="AS4039" s="16"/>
      <c r="AT4039" s="16"/>
      <c r="AU4039" s="16"/>
      <c r="AV4039" s="16"/>
      <c r="AW4039" s="16"/>
      <c r="AX4039" s="16"/>
      <c r="AY4039" s="16"/>
      <c r="AZ4039" s="16"/>
      <c r="BA4039" s="16"/>
      <c r="BB4039" s="16"/>
      <c r="BC4039" s="16"/>
      <c r="BD4039" s="16"/>
      <c r="BE4039" s="16"/>
      <c r="BF4039" s="16"/>
      <c r="BG4039" s="16"/>
      <c r="BH4039" s="16"/>
      <c r="BI4039" s="16"/>
      <c r="BJ4039" s="16"/>
      <c r="BK4039" s="16"/>
      <c r="BL4039" s="16"/>
      <c r="BM4039" s="16"/>
      <c r="BN4039" s="16"/>
      <c r="BO4039" s="16"/>
      <c r="BP4039" s="16"/>
      <c r="BQ4039" s="16"/>
      <c r="BR4039" s="37" t="e">
        <f>BQ4039+BP4039+BO4039+BN4039+BM4039+#REF!+#REF!+BG4039+BF4039+#REF!+BC4039+#REF!+#REF!+AY4039+#REF!+#REF!+#REF!+#REF!+AS4039+#REF!+#REF!+#REF!+#REF!+AM4039+AK4039+#REF!+#REF!+#REF!+AF4039+AD4039+AC4039+AB4039+BL4039+AA4039+Z4039+Y4039+X4039+U4039+T4039+S4039+R4039+Q4039+P4039+O4039+N4039+M4039+L4039+K4039+J4039+I4039+H4039</f>
        <v>#REF!</v>
      </c>
    </row>
    <row r="4040" spans="1:70" hidden="1">
      <c r="A4040" s="6" t="s">
        <v>6209</v>
      </c>
      <c r="B4040" s="6" t="s">
        <v>6210</v>
      </c>
      <c r="C4040" s="6" t="s">
        <v>7</v>
      </c>
      <c r="D4040" s="6" t="s">
        <v>18</v>
      </c>
      <c r="E4040" s="6" t="s">
        <v>31</v>
      </c>
      <c r="F4040" s="6" t="s">
        <v>5891</v>
      </c>
      <c r="G4040" s="6"/>
      <c r="H4040" s="10"/>
      <c r="I4040" s="10"/>
      <c r="J4040" s="10"/>
      <c r="K4040" s="10"/>
      <c r="L4040" s="10"/>
      <c r="M4040" s="10"/>
      <c r="N4040" s="28"/>
      <c r="O4040" s="10"/>
      <c r="P4040" s="10"/>
      <c r="Q4040" s="10"/>
      <c r="R4040" s="10"/>
      <c r="S4040" s="10"/>
      <c r="T4040" s="10"/>
      <c r="U4040" s="10"/>
      <c r="V4040" s="19"/>
      <c r="W4040" s="19"/>
      <c r="X4040" s="10"/>
      <c r="Y4040" s="10"/>
      <c r="Z4040" s="10"/>
      <c r="AA4040" s="10"/>
      <c r="AB4040" s="10"/>
      <c r="AC4040" s="10"/>
      <c r="AD4040" s="10"/>
      <c r="AE4040" s="10"/>
      <c r="AF4040" s="16"/>
      <c r="AG4040" s="16"/>
      <c r="AH4040" s="16"/>
      <c r="AI4040" s="16"/>
      <c r="AJ4040" s="16"/>
      <c r="AK4040" s="16"/>
      <c r="AL4040" s="16"/>
      <c r="AM4040" s="16"/>
      <c r="AN4040" s="16"/>
      <c r="AO4040" s="16"/>
      <c r="AP4040" s="16"/>
      <c r="AQ4040" s="16"/>
      <c r="AR4040" s="16"/>
      <c r="AS4040" s="16"/>
      <c r="AT4040" s="16"/>
      <c r="AU4040" s="16"/>
      <c r="AV4040" s="16"/>
      <c r="AW4040" s="16"/>
      <c r="AX4040" s="16"/>
      <c r="AY4040" s="16"/>
      <c r="AZ4040" s="16"/>
      <c r="BA4040" s="16"/>
      <c r="BB4040" s="16"/>
      <c r="BC4040" s="16"/>
      <c r="BD4040" s="16"/>
      <c r="BE4040" s="16"/>
      <c r="BF4040" s="16"/>
      <c r="BG4040" s="16"/>
      <c r="BH4040" s="16"/>
      <c r="BI4040" s="16"/>
      <c r="BJ4040" s="16"/>
      <c r="BK4040" s="16"/>
      <c r="BL4040" s="16"/>
      <c r="BM4040" s="16"/>
      <c r="BN4040" s="16"/>
      <c r="BO4040" s="16"/>
      <c r="BP4040" s="16"/>
      <c r="BQ4040" s="16"/>
      <c r="BR4040" s="37" t="e">
        <f>BQ4040+BP4040+BO4040+BN4040+BM4040+#REF!+#REF!+BG4040+BF4040+#REF!+BC4040+#REF!+#REF!+AY4040+#REF!+#REF!+#REF!+#REF!+AS4040+#REF!+#REF!+#REF!+#REF!+AM4040+AK4040+#REF!+#REF!+#REF!+AF4040+AD4040+AC4040+AB4040+BL4040+AA4040+Z4040+Y4040+X4040+U4040+T4040+S4040+R4040+Q4040+P4040+O4040+N4040+M4040+L4040+K4040+J4040+I4040+H4040</f>
        <v>#REF!</v>
      </c>
    </row>
    <row r="4041" spans="1:70" hidden="1">
      <c r="A4041" s="6" t="s">
        <v>7168</v>
      </c>
      <c r="B4041" s="6" t="s">
        <v>7169</v>
      </c>
      <c r="C4041" s="6" t="s">
        <v>151</v>
      </c>
      <c r="D4041" s="6"/>
      <c r="E4041" s="6" t="s">
        <v>8186</v>
      </c>
      <c r="F4041" s="6" t="s">
        <v>5891</v>
      </c>
      <c r="G4041" s="6"/>
      <c r="H4041" s="10"/>
      <c r="I4041" s="10"/>
      <c r="J4041" s="10"/>
      <c r="K4041" s="10"/>
      <c r="L4041" s="10"/>
      <c r="M4041" s="10"/>
      <c r="N4041" s="28"/>
      <c r="O4041" s="10"/>
      <c r="P4041" s="10"/>
      <c r="Q4041" s="10"/>
      <c r="R4041" s="10"/>
      <c r="S4041" s="10"/>
      <c r="T4041" s="10"/>
      <c r="U4041" s="10"/>
      <c r="V4041" s="19"/>
      <c r="W4041" s="19"/>
      <c r="X4041" s="10"/>
      <c r="Y4041" s="10"/>
      <c r="Z4041" s="10"/>
      <c r="AA4041" s="10"/>
      <c r="AB4041" s="10"/>
      <c r="AC4041" s="10"/>
      <c r="AD4041" s="10"/>
      <c r="AE4041" s="10"/>
      <c r="AF4041" s="16"/>
      <c r="AG4041" s="16"/>
      <c r="AH4041" s="16"/>
      <c r="AI4041" s="16"/>
      <c r="AJ4041" s="16"/>
      <c r="AK4041" s="16"/>
      <c r="AL4041" s="16"/>
      <c r="AM4041" s="16"/>
      <c r="AN4041" s="16"/>
      <c r="AO4041" s="16"/>
      <c r="AP4041" s="16"/>
      <c r="AQ4041" s="16"/>
      <c r="AR4041" s="16"/>
      <c r="AS4041" s="16"/>
      <c r="AT4041" s="16"/>
      <c r="AU4041" s="16"/>
      <c r="AV4041" s="16"/>
      <c r="AW4041" s="16"/>
      <c r="AX4041" s="16"/>
      <c r="AY4041" s="16"/>
      <c r="AZ4041" s="16"/>
      <c r="BA4041" s="16"/>
      <c r="BB4041" s="16"/>
      <c r="BC4041" s="16"/>
      <c r="BD4041" s="16"/>
      <c r="BE4041" s="16"/>
      <c r="BF4041" s="16"/>
      <c r="BG4041" s="16"/>
      <c r="BH4041" s="16"/>
      <c r="BI4041" s="16"/>
      <c r="BJ4041" s="16"/>
      <c r="BK4041" s="16"/>
      <c r="BL4041" s="16"/>
      <c r="BM4041" s="16"/>
      <c r="BN4041" s="16"/>
      <c r="BO4041" s="16"/>
      <c r="BP4041" s="16"/>
      <c r="BQ4041" s="16"/>
      <c r="BR4041" s="37" t="e">
        <f>BQ4041+BP4041+BO4041+BN4041+BM4041+#REF!+#REF!+BG4041+BF4041+#REF!+BC4041+#REF!+#REF!+AY4041+#REF!+#REF!+#REF!+#REF!+AS4041+#REF!+#REF!+#REF!+#REF!+AM4041+AK4041+#REF!+#REF!+#REF!+AF4041+AD4041+AC4041+AB4041+BL4041+AA4041+Z4041+Y4041+X4041+U4041+T4041+S4041+R4041+Q4041+P4041+O4041+N4041+M4041+L4041+K4041+J4041+I4041+H4041</f>
        <v>#REF!</v>
      </c>
    </row>
    <row r="4042" spans="1:70" hidden="1">
      <c r="A4042" s="6" t="s">
        <v>6211</v>
      </c>
      <c r="B4042" s="6" t="s">
        <v>6212</v>
      </c>
      <c r="C4042" s="6" t="s">
        <v>7</v>
      </c>
      <c r="D4042" s="6" t="s">
        <v>18</v>
      </c>
      <c r="E4042" s="6" t="s">
        <v>21</v>
      </c>
      <c r="F4042" s="6" t="s">
        <v>5891</v>
      </c>
      <c r="G4042" s="6"/>
      <c r="H4042" s="10"/>
      <c r="I4042" s="10"/>
      <c r="J4042" s="10"/>
      <c r="K4042" s="10"/>
      <c r="L4042" s="10"/>
      <c r="M4042" s="10"/>
      <c r="N4042" s="28"/>
      <c r="O4042" s="10"/>
      <c r="P4042" s="10"/>
      <c r="Q4042" s="10"/>
      <c r="R4042" s="10"/>
      <c r="S4042" s="10"/>
      <c r="T4042" s="10"/>
      <c r="U4042" s="10"/>
      <c r="V4042" s="19"/>
      <c r="W4042" s="19"/>
      <c r="X4042" s="10"/>
      <c r="Y4042" s="10"/>
      <c r="Z4042" s="10"/>
      <c r="AA4042" s="10"/>
      <c r="AB4042" s="10"/>
      <c r="AC4042" s="10"/>
      <c r="AD4042" s="10"/>
      <c r="AE4042" s="10"/>
      <c r="AF4042" s="16"/>
      <c r="AG4042" s="16"/>
      <c r="AH4042" s="16"/>
      <c r="AI4042" s="16"/>
      <c r="AJ4042" s="16"/>
      <c r="AK4042" s="16"/>
      <c r="AL4042" s="16"/>
      <c r="AM4042" s="16"/>
      <c r="AN4042" s="16"/>
      <c r="AO4042" s="16"/>
      <c r="AP4042" s="16"/>
      <c r="AQ4042" s="16"/>
      <c r="AR4042" s="16"/>
      <c r="AS4042" s="16"/>
      <c r="AT4042" s="16"/>
      <c r="AU4042" s="16"/>
      <c r="AV4042" s="16"/>
      <c r="AW4042" s="16"/>
      <c r="AX4042" s="16"/>
      <c r="AY4042" s="16"/>
      <c r="AZ4042" s="16"/>
      <c r="BA4042" s="16"/>
      <c r="BB4042" s="16"/>
      <c r="BC4042" s="16"/>
      <c r="BD4042" s="16"/>
      <c r="BE4042" s="16"/>
      <c r="BF4042" s="16"/>
      <c r="BG4042" s="16"/>
      <c r="BH4042" s="16"/>
      <c r="BI4042" s="16"/>
      <c r="BJ4042" s="16"/>
      <c r="BK4042" s="16"/>
      <c r="BL4042" s="16"/>
      <c r="BM4042" s="16"/>
      <c r="BN4042" s="16"/>
      <c r="BO4042" s="16"/>
      <c r="BP4042" s="16"/>
      <c r="BQ4042" s="16"/>
      <c r="BR4042" s="37" t="e">
        <f>BQ4042+BP4042+BO4042+BN4042+BM4042+#REF!+#REF!+BG4042+BF4042+#REF!+BC4042+#REF!+#REF!+AY4042+#REF!+#REF!+#REF!+#REF!+AS4042+#REF!+#REF!+#REF!+#REF!+AM4042+AK4042+#REF!+#REF!+#REF!+AF4042+AD4042+AC4042+AB4042+BL4042+AA4042+Z4042+Y4042+X4042+U4042+T4042+S4042+R4042+Q4042+P4042+O4042+N4042+M4042+L4042+K4042+J4042+I4042+H4042</f>
        <v>#REF!</v>
      </c>
    </row>
    <row r="4043" spans="1:70" hidden="1">
      <c r="A4043" s="6" t="s">
        <v>6213</v>
      </c>
      <c r="B4043" s="6" t="s">
        <v>6214</v>
      </c>
      <c r="C4043" s="6" t="s">
        <v>7</v>
      </c>
      <c r="D4043" s="6" t="s">
        <v>18</v>
      </c>
      <c r="E4043" s="6" t="s">
        <v>13</v>
      </c>
      <c r="F4043" s="6" t="s">
        <v>5891</v>
      </c>
      <c r="G4043" s="6"/>
      <c r="H4043" s="10"/>
      <c r="I4043" s="10"/>
      <c r="J4043" s="10"/>
      <c r="K4043" s="10"/>
      <c r="L4043" s="10"/>
      <c r="M4043" s="10"/>
      <c r="N4043" s="28"/>
      <c r="O4043" s="10"/>
      <c r="P4043" s="10"/>
      <c r="Q4043" s="10"/>
      <c r="R4043" s="10"/>
      <c r="S4043" s="10"/>
      <c r="T4043" s="10"/>
      <c r="U4043" s="10"/>
      <c r="V4043" s="19"/>
      <c r="W4043" s="19"/>
      <c r="X4043" s="10"/>
      <c r="Y4043" s="10"/>
      <c r="Z4043" s="10"/>
      <c r="AA4043" s="10"/>
      <c r="AB4043" s="10"/>
      <c r="AC4043" s="10"/>
      <c r="AD4043" s="10"/>
      <c r="AE4043" s="10"/>
      <c r="AF4043" s="16"/>
      <c r="AG4043" s="16"/>
      <c r="AH4043" s="16"/>
      <c r="AI4043" s="16"/>
      <c r="AJ4043" s="16"/>
      <c r="AK4043" s="16"/>
      <c r="AL4043" s="16"/>
      <c r="AM4043" s="16"/>
      <c r="AN4043" s="16"/>
      <c r="AO4043" s="16"/>
      <c r="AP4043" s="16"/>
      <c r="AQ4043" s="16"/>
      <c r="AR4043" s="16"/>
      <c r="AS4043" s="16"/>
      <c r="AT4043" s="16"/>
      <c r="AU4043" s="16"/>
      <c r="AV4043" s="16"/>
      <c r="AW4043" s="16"/>
      <c r="AX4043" s="16"/>
      <c r="AY4043" s="16"/>
      <c r="AZ4043" s="16"/>
      <c r="BA4043" s="16"/>
      <c r="BB4043" s="16"/>
      <c r="BC4043" s="16"/>
      <c r="BD4043" s="16"/>
      <c r="BE4043" s="16"/>
      <c r="BF4043" s="16"/>
      <c r="BG4043" s="16"/>
      <c r="BH4043" s="16"/>
      <c r="BI4043" s="16"/>
      <c r="BJ4043" s="16"/>
      <c r="BK4043" s="16"/>
      <c r="BL4043" s="16"/>
      <c r="BM4043" s="16"/>
      <c r="BN4043" s="16"/>
      <c r="BO4043" s="16"/>
      <c r="BP4043" s="16"/>
      <c r="BQ4043" s="16"/>
      <c r="BR4043" s="37" t="e">
        <f>BQ4043+BP4043+BO4043+BN4043+BM4043+#REF!+#REF!+BG4043+BF4043+#REF!+BC4043+#REF!+#REF!+AY4043+#REF!+#REF!+#REF!+#REF!+AS4043+#REF!+#REF!+#REF!+#REF!+AM4043+AK4043+#REF!+#REF!+#REF!+AF4043+AD4043+AC4043+AB4043+BL4043+AA4043+Z4043+Y4043+X4043+U4043+T4043+S4043+R4043+Q4043+P4043+O4043+N4043+M4043+L4043+K4043+J4043+I4043+H4043</f>
        <v>#REF!</v>
      </c>
    </row>
    <row r="4044" spans="1:70" hidden="1">
      <c r="A4044" s="6" t="s">
        <v>7170</v>
      </c>
      <c r="B4044" s="6" t="s">
        <v>8163</v>
      </c>
      <c r="C4044" s="6" t="s">
        <v>151</v>
      </c>
      <c r="D4044" s="6"/>
      <c r="E4044" s="6" t="s">
        <v>8186</v>
      </c>
      <c r="F4044" s="6" t="s">
        <v>5891</v>
      </c>
      <c r="G4044" s="6"/>
      <c r="H4044" s="10"/>
      <c r="I4044" s="10"/>
      <c r="J4044" s="10"/>
      <c r="K4044" s="10"/>
      <c r="L4044" s="10"/>
      <c r="M4044" s="10"/>
      <c r="N4044" s="28"/>
      <c r="O4044" s="10"/>
      <c r="P4044" s="10"/>
      <c r="Q4044" s="10"/>
      <c r="R4044" s="10"/>
      <c r="S4044" s="10"/>
      <c r="T4044" s="10"/>
      <c r="U4044" s="10"/>
      <c r="V4044" s="19"/>
      <c r="W4044" s="19"/>
      <c r="X4044" s="10"/>
      <c r="Y4044" s="10"/>
      <c r="Z4044" s="10"/>
      <c r="AA4044" s="10"/>
      <c r="AB4044" s="10"/>
      <c r="AC4044" s="10"/>
      <c r="AD4044" s="10"/>
      <c r="AE4044" s="10"/>
      <c r="AF4044" s="16"/>
      <c r="AG4044" s="16"/>
      <c r="AH4044" s="16"/>
      <c r="AI4044" s="16"/>
      <c r="AJ4044" s="16"/>
      <c r="AK4044" s="16"/>
      <c r="AL4044" s="16"/>
      <c r="AM4044" s="16"/>
      <c r="AN4044" s="16"/>
      <c r="AO4044" s="16"/>
      <c r="AP4044" s="16"/>
      <c r="AQ4044" s="16"/>
      <c r="AR4044" s="16"/>
      <c r="AS4044" s="16"/>
      <c r="AT4044" s="16"/>
      <c r="AU4044" s="16"/>
      <c r="AV4044" s="16"/>
      <c r="AW4044" s="16"/>
      <c r="AX4044" s="16"/>
      <c r="AY4044" s="16"/>
      <c r="AZ4044" s="16"/>
      <c r="BA4044" s="16"/>
      <c r="BB4044" s="16"/>
      <c r="BC4044" s="16"/>
      <c r="BD4044" s="16"/>
      <c r="BE4044" s="16"/>
      <c r="BF4044" s="16"/>
      <c r="BG4044" s="16"/>
      <c r="BH4044" s="16"/>
      <c r="BI4044" s="16"/>
      <c r="BJ4044" s="16"/>
      <c r="BK4044" s="16"/>
      <c r="BL4044" s="16"/>
      <c r="BM4044" s="16"/>
      <c r="BN4044" s="16"/>
      <c r="BO4044" s="16"/>
      <c r="BP4044" s="16"/>
      <c r="BQ4044" s="16"/>
      <c r="BR4044" s="37" t="e">
        <f>BQ4044+BP4044+BO4044+BN4044+BM4044+#REF!+#REF!+BG4044+BF4044+#REF!+BC4044+#REF!+#REF!+AY4044+#REF!+#REF!+#REF!+#REF!+AS4044+#REF!+#REF!+#REF!+#REF!+AM4044+AK4044+#REF!+#REF!+#REF!+AF4044+AD4044+AC4044+AB4044+BL4044+AA4044+Z4044+Y4044+X4044+U4044+T4044+S4044+R4044+Q4044+P4044+O4044+N4044+M4044+L4044+K4044+J4044+I4044+H4044</f>
        <v>#REF!</v>
      </c>
    </row>
    <row r="4045" spans="1:70" hidden="1">
      <c r="A4045" s="6" t="s">
        <v>6215</v>
      </c>
      <c r="B4045" s="6" t="s">
        <v>6216</v>
      </c>
      <c r="C4045" s="6" t="s">
        <v>7</v>
      </c>
      <c r="D4045" s="6" t="s">
        <v>18</v>
      </c>
      <c r="E4045" s="6" t="s">
        <v>360</v>
      </c>
      <c r="F4045" s="6" t="s">
        <v>5891</v>
      </c>
      <c r="G4045" s="6"/>
      <c r="H4045" s="10"/>
      <c r="I4045" s="10"/>
      <c r="J4045" s="10"/>
      <c r="K4045" s="10"/>
      <c r="L4045" s="10"/>
      <c r="M4045" s="10"/>
      <c r="N4045" s="28"/>
      <c r="O4045" s="10"/>
      <c r="P4045" s="10"/>
      <c r="Q4045" s="10"/>
      <c r="R4045" s="10"/>
      <c r="S4045" s="10"/>
      <c r="T4045" s="10"/>
      <c r="U4045" s="10"/>
      <c r="V4045" s="19"/>
      <c r="W4045" s="19"/>
      <c r="X4045" s="10"/>
      <c r="Y4045" s="10"/>
      <c r="Z4045" s="10"/>
      <c r="AA4045" s="10"/>
      <c r="AB4045" s="10"/>
      <c r="AC4045" s="10"/>
      <c r="AD4045" s="10"/>
      <c r="AE4045" s="10"/>
      <c r="AF4045" s="16"/>
      <c r="AG4045" s="16"/>
      <c r="AH4045" s="16"/>
      <c r="AI4045" s="16"/>
      <c r="AJ4045" s="16"/>
      <c r="AK4045" s="16"/>
      <c r="AL4045" s="16"/>
      <c r="AM4045" s="16"/>
      <c r="AN4045" s="16"/>
      <c r="AO4045" s="16"/>
      <c r="AP4045" s="16"/>
      <c r="AQ4045" s="16"/>
      <c r="AR4045" s="16"/>
      <c r="AS4045" s="16"/>
      <c r="AT4045" s="16"/>
      <c r="AU4045" s="16"/>
      <c r="AV4045" s="16"/>
      <c r="AW4045" s="16"/>
      <c r="AX4045" s="16"/>
      <c r="AY4045" s="16"/>
      <c r="AZ4045" s="16"/>
      <c r="BA4045" s="16"/>
      <c r="BB4045" s="16"/>
      <c r="BC4045" s="16"/>
      <c r="BD4045" s="16"/>
      <c r="BE4045" s="16"/>
      <c r="BF4045" s="16"/>
      <c r="BG4045" s="16"/>
      <c r="BH4045" s="16"/>
      <c r="BI4045" s="16"/>
      <c r="BJ4045" s="16"/>
      <c r="BK4045" s="16"/>
      <c r="BL4045" s="16"/>
      <c r="BM4045" s="16"/>
      <c r="BN4045" s="16"/>
      <c r="BO4045" s="16"/>
      <c r="BP4045" s="16"/>
      <c r="BQ4045" s="16"/>
      <c r="BR4045" s="37" t="e">
        <f>BQ4045+BP4045+BO4045+BN4045+BM4045+#REF!+#REF!+BG4045+BF4045+#REF!+BC4045+#REF!+#REF!+AY4045+#REF!+#REF!+#REF!+#REF!+AS4045+#REF!+#REF!+#REF!+#REF!+AM4045+AK4045+#REF!+#REF!+#REF!+AF4045+AD4045+AC4045+AB4045+BL4045+AA4045+Z4045+Y4045+X4045+U4045+T4045+S4045+R4045+Q4045+P4045+O4045+N4045+M4045+L4045+K4045+J4045+I4045+H4045</f>
        <v>#REF!</v>
      </c>
    </row>
    <row r="4046" spans="1:70" hidden="1">
      <c r="A4046" s="6" t="s">
        <v>6217</v>
      </c>
      <c r="B4046" s="6" t="s">
        <v>6218</v>
      </c>
      <c r="C4046" s="6" t="s">
        <v>7</v>
      </c>
      <c r="D4046" s="6" t="s">
        <v>67</v>
      </c>
      <c r="E4046" s="6" t="s">
        <v>67</v>
      </c>
      <c r="F4046" s="6" t="s">
        <v>5891</v>
      </c>
      <c r="G4046" s="6"/>
      <c r="H4046" s="10"/>
      <c r="I4046" s="10"/>
      <c r="J4046" s="10"/>
      <c r="K4046" s="10"/>
      <c r="L4046" s="10"/>
      <c r="M4046" s="10"/>
      <c r="N4046" s="28"/>
      <c r="O4046" s="10"/>
      <c r="P4046" s="10"/>
      <c r="Q4046" s="10"/>
      <c r="R4046" s="10"/>
      <c r="S4046" s="10"/>
      <c r="T4046" s="10"/>
      <c r="U4046" s="10"/>
      <c r="V4046" s="19"/>
      <c r="W4046" s="19"/>
      <c r="X4046" s="10"/>
      <c r="Y4046" s="10"/>
      <c r="Z4046" s="10"/>
      <c r="AA4046" s="10"/>
      <c r="AB4046" s="10"/>
      <c r="AC4046" s="10"/>
      <c r="AD4046" s="10"/>
      <c r="AE4046" s="10"/>
      <c r="AF4046" s="16"/>
      <c r="AG4046" s="16"/>
      <c r="AH4046" s="16"/>
      <c r="AI4046" s="16"/>
      <c r="AJ4046" s="16"/>
      <c r="AK4046" s="16"/>
      <c r="AL4046" s="16"/>
      <c r="AM4046" s="16"/>
      <c r="AN4046" s="16"/>
      <c r="AO4046" s="16"/>
      <c r="AP4046" s="16"/>
      <c r="AQ4046" s="16"/>
      <c r="AR4046" s="16"/>
      <c r="AS4046" s="16"/>
      <c r="AT4046" s="16"/>
      <c r="AU4046" s="16"/>
      <c r="AV4046" s="16"/>
      <c r="AW4046" s="16"/>
      <c r="AX4046" s="16"/>
      <c r="AY4046" s="16"/>
      <c r="AZ4046" s="16"/>
      <c r="BA4046" s="16"/>
      <c r="BB4046" s="16"/>
      <c r="BC4046" s="16"/>
      <c r="BD4046" s="16"/>
      <c r="BE4046" s="16"/>
      <c r="BF4046" s="16"/>
      <c r="BG4046" s="16"/>
      <c r="BH4046" s="16"/>
      <c r="BI4046" s="16"/>
      <c r="BJ4046" s="16"/>
      <c r="BK4046" s="16"/>
      <c r="BL4046" s="16"/>
      <c r="BM4046" s="16"/>
      <c r="BN4046" s="16"/>
      <c r="BO4046" s="16"/>
      <c r="BP4046" s="16"/>
      <c r="BQ4046" s="16"/>
      <c r="BR4046" s="37" t="e">
        <f>BQ4046+BP4046+BO4046+BN4046+BM4046+#REF!+#REF!+BG4046+BF4046+#REF!+BC4046+#REF!+#REF!+AY4046+#REF!+#REF!+#REF!+#REF!+AS4046+#REF!+#REF!+#REF!+#REF!+AM4046+AK4046+#REF!+#REF!+#REF!+AF4046+AD4046+AC4046+AB4046+BL4046+AA4046+Z4046+Y4046+X4046+U4046+T4046+S4046+R4046+Q4046+P4046+O4046+N4046+M4046+L4046+K4046+J4046+I4046+H4046</f>
        <v>#REF!</v>
      </c>
    </row>
    <row r="4047" spans="1:70" hidden="1">
      <c r="A4047" s="6" t="s">
        <v>6427</v>
      </c>
      <c r="B4047" s="6" t="s">
        <v>8164</v>
      </c>
      <c r="C4047" s="6" t="s">
        <v>151</v>
      </c>
      <c r="D4047" s="6"/>
      <c r="E4047" s="6" t="s">
        <v>152</v>
      </c>
      <c r="F4047" s="6" t="s">
        <v>5891</v>
      </c>
      <c r="G4047" s="6"/>
      <c r="H4047" s="10"/>
      <c r="I4047" s="10"/>
      <c r="J4047" s="10"/>
      <c r="K4047" s="10"/>
      <c r="L4047" s="10"/>
      <c r="M4047" s="10"/>
      <c r="N4047" s="28"/>
      <c r="O4047" s="10"/>
      <c r="P4047" s="10"/>
      <c r="Q4047" s="10"/>
      <c r="R4047" s="10"/>
      <c r="S4047" s="10"/>
      <c r="T4047" s="10"/>
      <c r="U4047" s="10"/>
      <c r="V4047" s="19"/>
      <c r="W4047" s="19"/>
      <c r="X4047" s="10"/>
      <c r="Y4047" s="10"/>
      <c r="Z4047" s="10"/>
      <c r="AA4047" s="10"/>
      <c r="AB4047" s="10"/>
      <c r="AC4047" s="10"/>
      <c r="AD4047" s="10"/>
      <c r="AE4047" s="10"/>
      <c r="AF4047" s="16"/>
      <c r="AG4047" s="16"/>
      <c r="AH4047" s="16"/>
      <c r="AI4047" s="16"/>
      <c r="AJ4047" s="16"/>
      <c r="AK4047" s="16"/>
      <c r="AL4047" s="16"/>
      <c r="AM4047" s="16"/>
      <c r="AN4047" s="16"/>
      <c r="AO4047" s="16"/>
      <c r="AP4047" s="16"/>
      <c r="AQ4047" s="16"/>
      <c r="AR4047" s="16"/>
      <c r="AS4047" s="16"/>
      <c r="AT4047" s="16"/>
      <c r="AU4047" s="16"/>
      <c r="AV4047" s="16"/>
      <c r="AW4047" s="16"/>
      <c r="AX4047" s="16"/>
      <c r="AY4047" s="16"/>
      <c r="AZ4047" s="16"/>
      <c r="BA4047" s="16"/>
      <c r="BB4047" s="16"/>
      <c r="BC4047" s="16"/>
      <c r="BD4047" s="16"/>
      <c r="BE4047" s="16"/>
      <c r="BF4047" s="16"/>
      <c r="BG4047" s="16"/>
      <c r="BH4047" s="16"/>
      <c r="BI4047" s="16"/>
      <c r="BJ4047" s="16"/>
      <c r="BK4047" s="16"/>
      <c r="BL4047" s="16"/>
      <c r="BM4047" s="16"/>
      <c r="BN4047" s="16"/>
      <c r="BO4047" s="16"/>
      <c r="BP4047" s="16"/>
      <c r="BQ4047" s="16"/>
      <c r="BR4047" s="37" t="e">
        <f>BQ4047+BP4047+BO4047+BN4047+BM4047+#REF!+#REF!+BG4047+BF4047+#REF!+BC4047+#REF!+#REF!+AY4047+#REF!+#REF!+#REF!+#REF!+AS4047+#REF!+#REF!+#REF!+#REF!+AM4047+AK4047+#REF!+#REF!+#REF!+AF4047+AD4047+AC4047+AB4047+BL4047+AA4047+Z4047+Y4047+X4047+U4047+T4047+S4047+R4047+Q4047+P4047+O4047+N4047+M4047+L4047+K4047+J4047+I4047+H4047</f>
        <v>#REF!</v>
      </c>
    </row>
    <row r="4048" spans="1:70" hidden="1">
      <c r="A4048" s="6" t="s">
        <v>6219</v>
      </c>
      <c r="B4048" s="6" t="s">
        <v>6220</v>
      </c>
      <c r="C4048" s="6" t="s">
        <v>7</v>
      </c>
      <c r="D4048" s="6" t="s">
        <v>67</v>
      </c>
      <c r="E4048" s="6" t="s">
        <v>67</v>
      </c>
      <c r="F4048" s="6" t="s">
        <v>5891</v>
      </c>
      <c r="G4048" s="6"/>
      <c r="H4048" s="10"/>
      <c r="I4048" s="10"/>
      <c r="J4048" s="10"/>
      <c r="K4048" s="10"/>
      <c r="L4048" s="10"/>
      <c r="M4048" s="10"/>
      <c r="N4048" s="28"/>
      <c r="O4048" s="10"/>
      <c r="P4048" s="10"/>
      <c r="Q4048" s="10"/>
      <c r="R4048" s="10"/>
      <c r="S4048" s="10"/>
      <c r="T4048" s="10"/>
      <c r="U4048" s="10"/>
      <c r="V4048" s="19"/>
      <c r="W4048" s="19"/>
      <c r="X4048" s="10"/>
      <c r="Y4048" s="10"/>
      <c r="Z4048" s="10"/>
      <c r="AA4048" s="10"/>
      <c r="AB4048" s="10"/>
      <c r="AC4048" s="10"/>
      <c r="AD4048" s="10"/>
      <c r="AE4048" s="10"/>
      <c r="AF4048" s="16"/>
      <c r="AG4048" s="16"/>
      <c r="AH4048" s="16"/>
      <c r="AI4048" s="16"/>
      <c r="AJ4048" s="16"/>
      <c r="AK4048" s="16"/>
      <c r="AL4048" s="16"/>
      <c r="AM4048" s="16"/>
      <c r="AN4048" s="16"/>
      <c r="AO4048" s="16"/>
      <c r="AP4048" s="16"/>
      <c r="AQ4048" s="16"/>
      <c r="AR4048" s="16"/>
      <c r="AS4048" s="16"/>
      <c r="AT4048" s="16"/>
      <c r="AU4048" s="16"/>
      <c r="AV4048" s="16"/>
      <c r="AW4048" s="16"/>
      <c r="AX4048" s="16"/>
      <c r="AY4048" s="16"/>
      <c r="AZ4048" s="16"/>
      <c r="BA4048" s="16"/>
      <c r="BB4048" s="16"/>
      <c r="BC4048" s="16"/>
      <c r="BD4048" s="16"/>
      <c r="BE4048" s="16"/>
      <c r="BF4048" s="16"/>
      <c r="BG4048" s="16"/>
      <c r="BH4048" s="16"/>
      <c r="BI4048" s="16"/>
      <c r="BJ4048" s="16"/>
      <c r="BK4048" s="16"/>
      <c r="BL4048" s="16"/>
      <c r="BM4048" s="16"/>
      <c r="BN4048" s="16"/>
      <c r="BO4048" s="16"/>
      <c r="BP4048" s="16"/>
      <c r="BQ4048" s="16"/>
      <c r="BR4048" s="37" t="e">
        <f>BQ4048+BP4048+BO4048+BN4048+BM4048+#REF!+#REF!+BG4048+BF4048+#REF!+BC4048+#REF!+#REF!+AY4048+#REF!+#REF!+#REF!+#REF!+AS4048+#REF!+#REF!+#REF!+#REF!+AM4048+AK4048+#REF!+#REF!+#REF!+AF4048+AD4048+AC4048+AB4048+BL4048+AA4048+Z4048+Y4048+X4048+U4048+T4048+S4048+R4048+Q4048+P4048+O4048+N4048+M4048+L4048+K4048+J4048+I4048+H4048</f>
        <v>#REF!</v>
      </c>
    </row>
    <row r="4049" spans="1:70" hidden="1">
      <c r="A4049" s="6" t="s">
        <v>6221</v>
      </c>
      <c r="B4049" s="6" t="s">
        <v>6222</v>
      </c>
      <c r="C4049" s="6" t="s">
        <v>7</v>
      </c>
      <c r="D4049" s="6" t="s">
        <v>67</v>
      </c>
      <c r="E4049" s="6" t="s">
        <v>67</v>
      </c>
      <c r="F4049" s="6" t="s">
        <v>5891</v>
      </c>
      <c r="G4049" s="6"/>
      <c r="H4049" s="10"/>
      <c r="I4049" s="10"/>
      <c r="J4049" s="10"/>
      <c r="K4049" s="10"/>
      <c r="L4049" s="10"/>
      <c r="M4049" s="10"/>
      <c r="N4049" s="28"/>
      <c r="O4049" s="10"/>
      <c r="P4049" s="10"/>
      <c r="Q4049" s="10"/>
      <c r="R4049" s="10"/>
      <c r="S4049" s="10"/>
      <c r="T4049" s="10"/>
      <c r="U4049" s="10"/>
      <c r="V4049" s="19"/>
      <c r="W4049" s="19"/>
      <c r="X4049" s="10"/>
      <c r="Y4049" s="10"/>
      <c r="Z4049" s="10"/>
      <c r="AA4049" s="10"/>
      <c r="AB4049" s="10"/>
      <c r="AC4049" s="10"/>
      <c r="AD4049" s="10"/>
      <c r="AE4049" s="10"/>
      <c r="AF4049" s="16"/>
      <c r="AG4049" s="16"/>
      <c r="AH4049" s="16"/>
      <c r="AI4049" s="16"/>
      <c r="AJ4049" s="16"/>
      <c r="AK4049" s="16"/>
      <c r="AL4049" s="16"/>
      <c r="AM4049" s="16"/>
      <c r="AN4049" s="16"/>
      <c r="AO4049" s="16"/>
      <c r="AP4049" s="16"/>
      <c r="AQ4049" s="16"/>
      <c r="AR4049" s="16"/>
      <c r="AS4049" s="16"/>
      <c r="AT4049" s="16"/>
      <c r="AU4049" s="16"/>
      <c r="AV4049" s="16"/>
      <c r="AW4049" s="16"/>
      <c r="AX4049" s="16"/>
      <c r="AY4049" s="16"/>
      <c r="AZ4049" s="16"/>
      <c r="BA4049" s="16"/>
      <c r="BB4049" s="16"/>
      <c r="BC4049" s="16"/>
      <c r="BD4049" s="16"/>
      <c r="BE4049" s="16"/>
      <c r="BF4049" s="16"/>
      <c r="BG4049" s="16"/>
      <c r="BH4049" s="16"/>
      <c r="BI4049" s="16"/>
      <c r="BJ4049" s="16"/>
      <c r="BK4049" s="16"/>
      <c r="BL4049" s="16"/>
      <c r="BM4049" s="16"/>
      <c r="BN4049" s="16"/>
      <c r="BO4049" s="16"/>
      <c r="BP4049" s="16"/>
      <c r="BQ4049" s="16"/>
      <c r="BR4049" s="37" t="e">
        <f>BQ4049+BP4049+BO4049+BN4049+BM4049+#REF!+#REF!+BG4049+BF4049+#REF!+BC4049+#REF!+#REF!+AY4049+#REF!+#REF!+#REF!+#REF!+AS4049+#REF!+#REF!+#REF!+#REF!+AM4049+AK4049+#REF!+#REF!+#REF!+AF4049+AD4049+AC4049+AB4049+BL4049+AA4049+Z4049+Y4049+X4049+U4049+T4049+S4049+R4049+Q4049+P4049+O4049+N4049+M4049+L4049+K4049+J4049+I4049+H4049</f>
        <v>#REF!</v>
      </c>
    </row>
    <row r="4050" spans="1:70" hidden="1">
      <c r="A4050" s="6" t="s">
        <v>6428</v>
      </c>
      <c r="B4050" s="6" t="s">
        <v>8165</v>
      </c>
      <c r="C4050" s="6" t="s">
        <v>151</v>
      </c>
      <c r="D4050" s="6"/>
      <c r="E4050" s="6" t="s">
        <v>152</v>
      </c>
      <c r="F4050" s="6" t="s">
        <v>5891</v>
      </c>
      <c r="G4050" s="6"/>
      <c r="H4050" s="10"/>
      <c r="I4050" s="10"/>
      <c r="J4050" s="10"/>
      <c r="K4050" s="10"/>
      <c r="L4050" s="10"/>
      <c r="M4050" s="10"/>
      <c r="N4050" s="28"/>
      <c r="O4050" s="10"/>
      <c r="P4050" s="10"/>
      <c r="Q4050" s="10"/>
      <c r="R4050" s="10"/>
      <c r="S4050" s="10"/>
      <c r="T4050" s="10"/>
      <c r="U4050" s="10"/>
      <c r="V4050" s="19"/>
      <c r="W4050" s="19"/>
      <c r="X4050" s="10"/>
      <c r="Y4050" s="10"/>
      <c r="Z4050" s="10"/>
      <c r="AA4050" s="10"/>
      <c r="AB4050" s="10"/>
      <c r="AC4050" s="10"/>
      <c r="AD4050" s="10"/>
      <c r="AE4050" s="10"/>
      <c r="AF4050" s="16"/>
      <c r="AG4050" s="16"/>
      <c r="AH4050" s="16"/>
      <c r="AI4050" s="16"/>
      <c r="AJ4050" s="16"/>
      <c r="AK4050" s="16"/>
      <c r="AL4050" s="16"/>
      <c r="AM4050" s="16"/>
      <c r="AN4050" s="16"/>
      <c r="AO4050" s="16"/>
      <c r="AP4050" s="16"/>
      <c r="AQ4050" s="16"/>
      <c r="AR4050" s="16"/>
      <c r="AS4050" s="16"/>
      <c r="AT4050" s="16"/>
      <c r="AU4050" s="16"/>
      <c r="AV4050" s="16"/>
      <c r="AW4050" s="16"/>
      <c r="AX4050" s="16"/>
      <c r="AY4050" s="16"/>
      <c r="AZ4050" s="16"/>
      <c r="BA4050" s="16"/>
      <c r="BB4050" s="16"/>
      <c r="BC4050" s="16"/>
      <c r="BD4050" s="16"/>
      <c r="BE4050" s="16"/>
      <c r="BF4050" s="16"/>
      <c r="BG4050" s="16"/>
      <c r="BH4050" s="16"/>
      <c r="BI4050" s="16"/>
      <c r="BJ4050" s="16"/>
      <c r="BK4050" s="16"/>
      <c r="BL4050" s="16"/>
      <c r="BM4050" s="16"/>
      <c r="BN4050" s="16"/>
      <c r="BO4050" s="16"/>
      <c r="BP4050" s="16"/>
      <c r="BQ4050" s="16"/>
      <c r="BR4050" s="37" t="e">
        <f>BQ4050+BP4050+BO4050+BN4050+BM4050+#REF!+#REF!+BG4050+BF4050+#REF!+BC4050+#REF!+#REF!+AY4050+#REF!+#REF!+#REF!+#REF!+AS4050+#REF!+#REF!+#REF!+#REF!+AM4050+AK4050+#REF!+#REF!+#REF!+AF4050+AD4050+AC4050+AB4050+BL4050+AA4050+Z4050+Y4050+X4050+U4050+T4050+S4050+R4050+Q4050+P4050+O4050+N4050+M4050+L4050+K4050+J4050+I4050+H4050</f>
        <v>#REF!</v>
      </c>
    </row>
    <row r="4051" spans="1:70" hidden="1">
      <c r="A4051" s="6" t="s">
        <v>6429</v>
      </c>
      <c r="B4051" s="6" t="s">
        <v>6430</v>
      </c>
      <c r="C4051" s="6" t="s">
        <v>151</v>
      </c>
      <c r="D4051" s="6"/>
      <c r="E4051" s="6" t="s">
        <v>152</v>
      </c>
      <c r="F4051" s="6" t="s">
        <v>5891</v>
      </c>
      <c r="G4051" s="6"/>
      <c r="H4051" s="10"/>
      <c r="I4051" s="10"/>
      <c r="J4051" s="10"/>
      <c r="K4051" s="10"/>
      <c r="L4051" s="10"/>
      <c r="M4051" s="10"/>
      <c r="N4051" s="28"/>
      <c r="O4051" s="10"/>
      <c r="P4051" s="10"/>
      <c r="Q4051" s="10"/>
      <c r="R4051" s="10"/>
      <c r="S4051" s="10"/>
      <c r="T4051" s="10"/>
      <c r="U4051" s="10"/>
      <c r="V4051" s="19"/>
      <c r="W4051" s="19"/>
      <c r="X4051" s="10"/>
      <c r="Y4051" s="10"/>
      <c r="Z4051" s="10"/>
      <c r="AA4051" s="10"/>
      <c r="AB4051" s="10"/>
      <c r="AC4051" s="10"/>
      <c r="AD4051" s="10"/>
      <c r="AE4051" s="10"/>
      <c r="AF4051" s="16"/>
      <c r="AG4051" s="16"/>
      <c r="AH4051" s="16"/>
      <c r="AI4051" s="16"/>
      <c r="AJ4051" s="16"/>
      <c r="AK4051" s="16"/>
      <c r="AL4051" s="16"/>
      <c r="AM4051" s="16"/>
      <c r="AN4051" s="16"/>
      <c r="AO4051" s="16"/>
      <c r="AP4051" s="16"/>
      <c r="AQ4051" s="16"/>
      <c r="AR4051" s="16"/>
      <c r="AS4051" s="16"/>
      <c r="AT4051" s="16"/>
      <c r="AU4051" s="16"/>
      <c r="AV4051" s="16"/>
      <c r="AW4051" s="16"/>
      <c r="AX4051" s="16"/>
      <c r="AY4051" s="16"/>
      <c r="AZ4051" s="16"/>
      <c r="BA4051" s="16"/>
      <c r="BB4051" s="16"/>
      <c r="BC4051" s="16"/>
      <c r="BD4051" s="16"/>
      <c r="BE4051" s="16"/>
      <c r="BF4051" s="16"/>
      <c r="BG4051" s="16"/>
      <c r="BH4051" s="16"/>
      <c r="BI4051" s="16"/>
      <c r="BJ4051" s="16"/>
      <c r="BK4051" s="16"/>
      <c r="BL4051" s="16"/>
      <c r="BM4051" s="16"/>
      <c r="BN4051" s="16"/>
      <c r="BO4051" s="16"/>
      <c r="BP4051" s="16"/>
      <c r="BQ4051" s="16"/>
      <c r="BR4051" s="37" t="e">
        <f>BQ4051+BP4051+BO4051+BN4051+BM4051+#REF!+#REF!+BG4051+BF4051+#REF!+BC4051+#REF!+#REF!+AY4051+#REF!+#REF!+#REF!+#REF!+AS4051+#REF!+#REF!+#REF!+#REF!+AM4051+AK4051+#REF!+#REF!+#REF!+AF4051+AD4051+AC4051+AB4051+BL4051+AA4051+Z4051+Y4051+X4051+U4051+T4051+S4051+R4051+Q4051+P4051+O4051+N4051+M4051+L4051+K4051+J4051+I4051+H4051</f>
        <v>#REF!</v>
      </c>
    </row>
    <row r="4052" spans="1:70" hidden="1">
      <c r="A4052" s="6" t="s">
        <v>6431</v>
      </c>
      <c r="B4052" s="6" t="s">
        <v>6432</v>
      </c>
      <c r="C4052" s="6" t="s">
        <v>151</v>
      </c>
      <c r="D4052" s="6"/>
      <c r="E4052" s="6" t="s">
        <v>152</v>
      </c>
      <c r="F4052" s="6" t="s">
        <v>5891</v>
      </c>
      <c r="G4052" s="6"/>
      <c r="H4052" s="10"/>
      <c r="I4052" s="10"/>
      <c r="J4052" s="10"/>
      <c r="K4052" s="10"/>
      <c r="L4052" s="10"/>
      <c r="M4052" s="10"/>
      <c r="N4052" s="28"/>
      <c r="O4052" s="10"/>
      <c r="P4052" s="10"/>
      <c r="Q4052" s="10"/>
      <c r="R4052" s="10"/>
      <c r="S4052" s="10"/>
      <c r="T4052" s="10"/>
      <c r="U4052" s="10"/>
      <c r="V4052" s="19"/>
      <c r="W4052" s="19"/>
      <c r="X4052" s="10"/>
      <c r="Y4052" s="10"/>
      <c r="Z4052" s="10"/>
      <c r="AA4052" s="10"/>
      <c r="AB4052" s="10"/>
      <c r="AC4052" s="10"/>
      <c r="AD4052" s="10"/>
      <c r="AE4052" s="10"/>
      <c r="AF4052" s="16"/>
      <c r="AG4052" s="16"/>
      <c r="AH4052" s="16"/>
      <c r="AI4052" s="16"/>
      <c r="AJ4052" s="16"/>
      <c r="AK4052" s="16"/>
      <c r="AL4052" s="16"/>
      <c r="AM4052" s="16"/>
      <c r="AN4052" s="16"/>
      <c r="AO4052" s="16"/>
      <c r="AP4052" s="16"/>
      <c r="AQ4052" s="16"/>
      <c r="AR4052" s="16"/>
      <c r="AS4052" s="16"/>
      <c r="AT4052" s="16"/>
      <c r="AU4052" s="16"/>
      <c r="AV4052" s="16"/>
      <c r="AW4052" s="16"/>
      <c r="AX4052" s="16"/>
      <c r="AY4052" s="16"/>
      <c r="AZ4052" s="16"/>
      <c r="BA4052" s="16"/>
      <c r="BB4052" s="16"/>
      <c r="BC4052" s="16"/>
      <c r="BD4052" s="16"/>
      <c r="BE4052" s="16"/>
      <c r="BF4052" s="16"/>
      <c r="BG4052" s="16"/>
      <c r="BH4052" s="16"/>
      <c r="BI4052" s="16"/>
      <c r="BJ4052" s="16"/>
      <c r="BK4052" s="16"/>
      <c r="BL4052" s="16"/>
      <c r="BM4052" s="16"/>
      <c r="BN4052" s="16"/>
      <c r="BO4052" s="16"/>
      <c r="BP4052" s="16"/>
      <c r="BQ4052" s="16"/>
      <c r="BR4052" s="37" t="e">
        <f>BQ4052+BP4052+BO4052+BN4052+BM4052+#REF!+#REF!+BG4052+BF4052+#REF!+BC4052+#REF!+#REF!+AY4052+#REF!+#REF!+#REF!+#REF!+AS4052+#REF!+#REF!+#REF!+#REF!+AM4052+AK4052+#REF!+#REF!+#REF!+AF4052+AD4052+AC4052+AB4052+BL4052+AA4052+Z4052+Y4052+X4052+U4052+T4052+S4052+R4052+Q4052+P4052+O4052+N4052+M4052+L4052+K4052+J4052+I4052+H4052</f>
        <v>#REF!</v>
      </c>
    </row>
    <row r="4053" spans="1:70" hidden="1">
      <c r="A4053" s="6" t="s">
        <v>6433</v>
      </c>
      <c r="B4053" s="6" t="s">
        <v>8166</v>
      </c>
      <c r="C4053" s="6" t="s">
        <v>151</v>
      </c>
      <c r="D4053" s="6"/>
      <c r="E4053" s="6" t="s">
        <v>152</v>
      </c>
      <c r="F4053" s="6" t="s">
        <v>5891</v>
      </c>
      <c r="G4053" s="6"/>
      <c r="H4053" s="10"/>
      <c r="I4053" s="10"/>
      <c r="J4053" s="10"/>
      <c r="K4053" s="10"/>
      <c r="L4053" s="10"/>
      <c r="M4053" s="10"/>
      <c r="N4053" s="28"/>
      <c r="O4053" s="10"/>
      <c r="P4053" s="10"/>
      <c r="Q4053" s="10"/>
      <c r="R4053" s="10"/>
      <c r="S4053" s="10"/>
      <c r="T4053" s="10"/>
      <c r="U4053" s="10"/>
      <c r="V4053" s="19"/>
      <c r="W4053" s="19"/>
      <c r="X4053" s="10"/>
      <c r="Y4053" s="10"/>
      <c r="Z4053" s="10"/>
      <c r="AA4053" s="10"/>
      <c r="AB4053" s="10"/>
      <c r="AC4053" s="10"/>
      <c r="AD4053" s="10"/>
      <c r="AE4053" s="10"/>
      <c r="AF4053" s="16"/>
      <c r="AG4053" s="16"/>
      <c r="AH4053" s="16"/>
      <c r="AI4053" s="16"/>
      <c r="AJ4053" s="16"/>
      <c r="AK4053" s="16"/>
      <c r="AL4053" s="16"/>
      <c r="AM4053" s="16"/>
      <c r="AN4053" s="16"/>
      <c r="AO4053" s="16"/>
      <c r="AP4053" s="16"/>
      <c r="AQ4053" s="16"/>
      <c r="AR4053" s="16"/>
      <c r="AS4053" s="16"/>
      <c r="AT4053" s="16"/>
      <c r="AU4053" s="16"/>
      <c r="AV4053" s="16"/>
      <c r="AW4053" s="16"/>
      <c r="AX4053" s="16"/>
      <c r="AY4053" s="16"/>
      <c r="AZ4053" s="16"/>
      <c r="BA4053" s="16"/>
      <c r="BB4053" s="16"/>
      <c r="BC4053" s="16"/>
      <c r="BD4053" s="16"/>
      <c r="BE4053" s="16"/>
      <c r="BF4053" s="16"/>
      <c r="BG4053" s="16"/>
      <c r="BH4053" s="16"/>
      <c r="BI4053" s="16"/>
      <c r="BJ4053" s="16"/>
      <c r="BK4053" s="16"/>
      <c r="BL4053" s="16"/>
      <c r="BM4053" s="16"/>
      <c r="BN4053" s="16"/>
      <c r="BO4053" s="16"/>
      <c r="BP4053" s="16"/>
      <c r="BQ4053" s="16"/>
      <c r="BR4053" s="37" t="e">
        <f>BQ4053+BP4053+BO4053+BN4053+BM4053+#REF!+#REF!+BG4053+BF4053+#REF!+BC4053+#REF!+#REF!+AY4053+#REF!+#REF!+#REF!+#REF!+AS4053+#REF!+#REF!+#REF!+#REF!+AM4053+AK4053+#REF!+#REF!+#REF!+AF4053+AD4053+AC4053+AB4053+BL4053+AA4053+Z4053+Y4053+X4053+U4053+T4053+S4053+R4053+Q4053+P4053+O4053+N4053+M4053+L4053+K4053+J4053+I4053+H4053</f>
        <v>#REF!</v>
      </c>
    </row>
    <row r="4054" spans="1:70" hidden="1">
      <c r="A4054" s="6" t="s">
        <v>7254</v>
      </c>
      <c r="B4054" s="6" t="s">
        <v>7488</v>
      </c>
      <c r="C4054" s="6" t="s">
        <v>7</v>
      </c>
      <c r="D4054" s="6" t="s">
        <v>18</v>
      </c>
      <c r="E4054" s="6" t="s">
        <v>13</v>
      </c>
      <c r="F4054" s="6" t="s">
        <v>5891</v>
      </c>
      <c r="G4054" s="6"/>
      <c r="H4054" s="10"/>
      <c r="I4054" s="10"/>
      <c r="J4054" s="10"/>
      <c r="K4054" s="10"/>
      <c r="L4054" s="10"/>
      <c r="M4054" s="10"/>
      <c r="N4054" s="28"/>
      <c r="O4054" s="10"/>
      <c r="P4054" s="10"/>
      <c r="Q4054" s="10"/>
      <c r="R4054" s="10"/>
      <c r="S4054" s="10"/>
      <c r="T4054" s="10"/>
      <c r="U4054" s="10"/>
      <c r="V4054" s="19"/>
      <c r="W4054" s="19"/>
      <c r="X4054" s="10"/>
      <c r="Y4054" s="10"/>
      <c r="Z4054" s="10"/>
      <c r="AA4054" s="10"/>
      <c r="AB4054" s="10"/>
      <c r="AC4054" s="10"/>
      <c r="AD4054" s="10"/>
      <c r="AE4054" s="10"/>
      <c r="AF4054" s="16"/>
      <c r="AG4054" s="16"/>
      <c r="AH4054" s="16"/>
      <c r="AI4054" s="16"/>
      <c r="AJ4054" s="16"/>
      <c r="AK4054" s="16"/>
      <c r="AL4054" s="16"/>
      <c r="AM4054" s="16"/>
      <c r="AN4054" s="16"/>
      <c r="AO4054" s="16"/>
      <c r="AP4054" s="16"/>
      <c r="AQ4054" s="16"/>
      <c r="AR4054" s="16"/>
      <c r="AS4054" s="16"/>
      <c r="AT4054" s="16"/>
      <c r="AU4054" s="16"/>
      <c r="AV4054" s="16"/>
      <c r="AW4054" s="16"/>
      <c r="AX4054" s="16"/>
      <c r="AY4054" s="16"/>
      <c r="AZ4054" s="16"/>
      <c r="BA4054" s="16"/>
      <c r="BB4054" s="16"/>
      <c r="BC4054" s="16"/>
      <c r="BD4054" s="16"/>
      <c r="BE4054" s="16"/>
      <c r="BF4054" s="16"/>
      <c r="BG4054" s="16"/>
      <c r="BH4054" s="16"/>
      <c r="BI4054" s="16"/>
      <c r="BJ4054" s="16"/>
      <c r="BK4054" s="16"/>
      <c r="BL4054" s="16"/>
      <c r="BM4054" s="16"/>
      <c r="BN4054" s="16"/>
      <c r="BO4054" s="16"/>
      <c r="BP4054" s="16"/>
      <c r="BQ4054" s="16"/>
      <c r="BR4054" s="37" t="e">
        <f>BQ4054+BP4054+BO4054+BN4054+BM4054+#REF!+#REF!+BG4054+BF4054+#REF!+BC4054+#REF!+#REF!+AY4054+#REF!+#REF!+#REF!+#REF!+AS4054+#REF!+#REF!+#REF!+#REF!+AM4054+AK4054+#REF!+#REF!+#REF!+AF4054+AD4054+AC4054+AB4054+BL4054+AA4054+Z4054+Y4054+X4054+U4054+T4054+S4054+R4054+Q4054+P4054+O4054+N4054+M4054+L4054+K4054+J4054+I4054+H4054</f>
        <v>#REF!</v>
      </c>
    </row>
    <row r="4055" spans="1:70" hidden="1">
      <c r="A4055" s="6" t="s">
        <v>6223</v>
      </c>
      <c r="B4055" s="6" t="s">
        <v>6224</v>
      </c>
      <c r="C4055" s="6" t="s">
        <v>7</v>
      </c>
      <c r="D4055" s="6" t="s">
        <v>67</v>
      </c>
      <c r="E4055" s="6" t="s">
        <v>67</v>
      </c>
      <c r="F4055" s="6" t="s">
        <v>5891</v>
      </c>
      <c r="G4055" s="6"/>
      <c r="H4055" s="10"/>
      <c r="I4055" s="10"/>
      <c r="J4055" s="10"/>
      <c r="K4055" s="10"/>
      <c r="L4055" s="10"/>
      <c r="M4055" s="10"/>
      <c r="N4055" s="28"/>
      <c r="O4055" s="10"/>
      <c r="P4055" s="10"/>
      <c r="Q4055" s="10"/>
      <c r="R4055" s="10"/>
      <c r="S4055" s="10"/>
      <c r="T4055" s="10"/>
      <c r="U4055" s="10"/>
      <c r="V4055" s="19"/>
      <c r="W4055" s="19"/>
      <c r="X4055" s="10"/>
      <c r="Y4055" s="10"/>
      <c r="Z4055" s="10"/>
      <c r="AA4055" s="10"/>
      <c r="AB4055" s="10"/>
      <c r="AC4055" s="10"/>
      <c r="AD4055" s="10"/>
      <c r="AE4055" s="10"/>
      <c r="AF4055" s="16"/>
      <c r="AG4055" s="16"/>
      <c r="AH4055" s="16"/>
      <c r="AI4055" s="16"/>
      <c r="AJ4055" s="16"/>
      <c r="AK4055" s="16"/>
      <c r="AL4055" s="16"/>
      <c r="AM4055" s="16"/>
      <c r="AN4055" s="16"/>
      <c r="AO4055" s="16"/>
      <c r="AP4055" s="16"/>
      <c r="AQ4055" s="16"/>
      <c r="AR4055" s="16"/>
      <c r="AS4055" s="16"/>
      <c r="AT4055" s="16"/>
      <c r="AU4055" s="16"/>
      <c r="AV4055" s="16"/>
      <c r="AW4055" s="16"/>
      <c r="AX4055" s="16"/>
      <c r="AY4055" s="16"/>
      <c r="AZ4055" s="16"/>
      <c r="BA4055" s="16"/>
      <c r="BB4055" s="16"/>
      <c r="BC4055" s="16"/>
      <c r="BD4055" s="16"/>
      <c r="BE4055" s="16"/>
      <c r="BF4055" s="16"/>
      <c r="BG4055" s="16"/>
      <c r="BH4055" s="16"/>
      <c r="BI4055" s="16"/>
      <c r="BJ4055" s="16"/>
      <c r="BK4055" s="16"/>
      <c r="BL4055" s="16"/>
      <c r="BM4055" s="16"/>
      <c r="BN4055" s="16"/>
      <c r="BO4055" s="16"/>
      <c r="BP4055" s="16"/>
      <c r="BQ4055" s="16"/>
      <c r="BR4055" s="37" t="e">
        <f>BQ4055+BP4055+BO4055+BN4055+BM4055+#REF!+#REF!+BG4055+BF4055+#REF!+BC4055+#REF!+#REF!+AY4055+#REF!+#REF!+#REF!+#REF!+AS4055+#REF!+#REF!+#REF!+#REF!+AM4055+AK4055+#REF!+#REF!+#REF!+AF4055+AD4055+AC4055+AB4055+BL4055+AA4055+Z4055+Y4055+X4055+U4055+T4055+S4055+R4055+Q4055+P4055+O4055+N4055+M4055+L4055+K4055+J4055+I4055+H4055</f>
        <v>#REF!</v>
      </c>
    </row>
    <row r="4056" spans="1:70" hidden="1">
      <c r="A4056" s="7" t="s">
        <v>6225</v>
      </c>
      <c r="B4056" s="7" t="s">
        <v>6226</v>
      </c>
      <c r="C4056" s="7" t="s">
        <v>7</v>
      </c>
      <c r="D4056" s="7" t="s">
        <v>8180</v>
      </c>
      <c r="E4056" s="7" t="s">
        <v>21</v>
      </c>
      <c r="F4056" s="7" t="s">
        <v>5891</v>
      </c>
      <c r="G4056" s="25"/>
      <c r="H4056" s="10"/>
      <c r="I4056" s="10"/>
      <c r="J4056" s="10"/>
      <c r="K4056" s="10"/>
      <c r="L4056" s="10"/>
      <c r="M4056" s="10"/>
      <c r="N4056" s="28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6"/>
      <c r="AG4056" s="16"/>
      <c r="AH4056" s="16"/>
      <c r="AI4056" s="16"/>
      <c r="AJ4056" s="16"/>
      <c r="AK4056" s="16"/>
      <c r="AL4056" s="16"/>
      <c r="AM4056" s="16"/>
      <c r="AN4056" s="16"/>
      <c r="AO4056" s="16"/>
      <c r="AP4056" s="16"/>
      <c r="AQ4056" s="16"/>
      <c r="AR4056" s="16"/>
      <c r="AS4056" s="16"/>
      <c r="AT4056" s="16"/>
      <c r="AU4056" s="16"/>
      <c r="AV4056" s="16"/>
      <c r="AW4056" s="16"/>
      <c r="AX4056" s="16"/>
      <c r="AY4056" s="16"/>
      <c r="AZ4056" s="16"/>
      <c r="BA4056" s="16"/>
      <c r="BB4056" s="16"/>
      <c r="BC4056" s="16"/>
      <c r="BD4056" s="16"/>
      <c r="BE4056" s="16"/>
      <c r="BF4056" s="16"/>
      <c r="BG4056" s="16"/>
      <c r="BH4056" s="16"/>
      <c r="BI4056" s="16"/>
      <c r="BJ4056" s="16"/>
      <c r="BK4056" s="16"/>
      <c r="BL4056" s="16"/>
      <c r="BM4056" s="16"/>
      <c r="BN4056" s="16"/>
      <c r="BO4056" s="16"/>
      <c r="BP4056" s="16"/>
      <c r="BQ4056" s="16"/>
      <c r="BR4056" s="37">
        <f>BQ4056+BP4056+BO4056+BN4056+BM4056+BG4056+BF4056+BC4056+AY4056+AS4056+AM4056+AL4056+AK4056+AF4056+AE4056+AD4056+AC4056+AB4056+++BK4056+BL4056+AA4056+Z4056+Y4056+X4056+V4056+U4056+T4056+S4056+R4056+Q4056+P4056+O4056+N4056+M4056+L4056+K4056+J4056+I4056+H4056+G4056</f>
        <v>0</v>
      </c>
    </row>
    <row r="4057" spans="1:70" hidden="1">
      <c r="A4057" s="6" t="s">
        <v>6227</v>
      </c>
      <c r="B4057" s="6" t="s">
        <v>7503</v>
      </c>
      <c r="C4057" s="6" t="s">
        <v>7</v>
      </c>
      <c r="D4057" s="6" t="s">
        <v>67</v>
      </c>
      <c r="E4057" s="6" t="s">
        <v>67</v>
      </c>
      <c r="F4057" s="6" t="s">
        <v>5891</v>
      </c>
      <c r="G4057" s="6"/>
      <c r="H4057" s="10"/>
      <c r="I4057" s="10"/>
      <c r="J4057" s="10"/>
      <c r="K4057" s="10"/>
      <c r="L4057" s="10"/>
      <c r="M4057" s="10"/>
      <c r="N4057" s="28"/>
      <c r="O4057" s="10"/>
      <c r="P4057" s="10"/>
      <c r="Q4057" s="10"/>
      <c r="R4057" s="10"/>
      <c r="S4057" s="10"/>
      <c r="T4057" s="10"/>
      <c r="U4057" s="10"/>
      <c r="V4057" s="19"/>
      <c r="W4057" s="19"/>
      <c r="X4057" s="10"/>
      <c r="Y4057" s="10"/>
      <c r="Z4057" s="10"/>
      <c r="AA4057" s="10"/>
      <c r="AB4057" s="10"/>
      <c r="AC4057" s="10"/>
      <c r="AD4057" s="10"/>
      <c r="AE4057" s="10"/>
      <c r="AF4057" s="16"/>
      <c r="AG4057" s="16"/>
      <c r="AH4057" s="16"/>
      <c r="AI4057" s="16"/>
      <c r="AJ4057" s="16"/>
      <c r="AK4057" s="16"/>
      <c r="AL4057" s="16"/>
      <c r="AM4057" s="16"/>
      <c r="AN4057" s="16"/>
      <c r="AO4057" s="16"/>
      <c r="AP4057" s="16"/>
      <c r="AQ4057" s="16"/>
      <c r="AR4057" s="16"/>
      <c r="AS4057" s="16"/>
      <c r="AT4057" s="16"/>
      <c r="AU4057" s="16"/>
      <c r="AV4057" s="16"/>
      <c r="AW4057" s="16"/>
      <c r="AX4057" s="16"/>
      <c r="AY4057" s="16"/>
      <c r="AZ4057" s="16"/>
      <c r="BA4057" s="16"/>
      <c r="BB4057" s="16"/>
      <c r="BC4057" s="16"/>
      <c r="BD4057" s="16"/>
      <c r="BE4057" s="16"/>
      <c r="BF4057" s="16"/>
      <c r="BG4057" s="16"/>
      <c r="BH4057" s="16"/>
      <c r="BI4057" s="16"/>
      <c r="BJ4057" s="16"/>
      <c r="BK4057" s="16"/>
      <c r="BL4057" s="16"/>
      <c r="BM4057" s="16"/>
      <c r="BN4057" s="16"/>
      <c r="BO4057" s="16"/>
      <c r="BP4057" s="16"/>
      <c r="BQ4057" s="16"/>
      <c r="BR4057" s="37" t="e">
        <f>BQ4057+BP4057+BO4057+BN4057+BM4057+#REF!+#REF!+BG4057+BF4057+#REF!+BC4057+#REF!+#REF!+AY4057+#REF!+#REF!+#REF!+#REF!+AS4057+#REF!+#REF!+#REF!+#REF!+AM4057+AK4057+#REF!+#REF!+#REF!+AF4057+AD4057+AC4057+AB4057+BL4057+AA4057+Z4057+Y4057+X4057+U4057+T4057+S4057+R4057+Q4057+P4057+O4057+N4057+M4057+L4057+K4057+J4057+I4057+H4057</f>
        <v>#REF!</v>
      </c>
    </row>
    <row r="4058" spans="1:70" hidden="1">
      <c r="A4058" s="6" t="s">
        <v>7171</v>
      </c>
      <c r="B4058" s="6" t="s">
        <v>7172</v>
      </c>
      <c r="C4058" s="6" t="s">
        <v>151</v>
      </c>
      <c r="D4058" s="6"/>
      <c r="E4058" s="6" t="s">
        <v>8186</v>
      </c>
      <c r="F4058" s="6" t="s">
        <v>5891</v>
      </c>
      <c r="G4058" s="6"/>
      <c r="H4058" s="10"/>
      <c r="I4058" s="10"/>
      <c r="J4058" s="10"/>
      <c r="K4058" s="10"/>
      <c r="L4058" s="10"/>
      <c r="M4058" s="10"/>
      <c r="N4058" s="28"/>
      <c r="O4058" s="10"/>
      <c r="P4058" s="10"/>
      <c r="Q4058" s="10"/>
      <c r="R4058" s="10"/>
      <c r="S4058" s="10"/>
      <c r="T4058" s="10"/>
      <c r="U4058" s="10"/>
      <c r="V4058" s="19"/>
      <c r="W4058" s="19"/>
      <c r="X4058" s="10"/>
      <c r="Y4058" s="10"/>
      <c r="Z4058" s="10"/>
      <c r="AA4058" s="10"/>
      <c r="AB4058" s="10"/>
      <c r="AC4058" s="10"/>
      <c r="AD4058" s="10"/>
      <c r="AE4058" s="10"/>
      <c r="AF4058" s="16"/>
      <c r="AG4058" s="16"/>
      <c r="AH4058" s="16"/>
      <c r="AI4058" s="16"/>
      <c r="AJ4058" s="16"/>
      <c r="AK4058" s="16"/>
      <c r="AL4058" s="16"/>
      <c r="AM4058" s="16"/>
      <c r="AN4058" s="16"/>
      <c r="AO4058" s="16"/>
      <c r="AP4058" s="16"/>
      <c r="AQ4058" s="16"/>
      <c r="AR4058" s="16"/>
      <c r="AS4058" s="16"/>
      <c r="AT4058" s="16"/>
      <c r="AU4058" s="16"/>
      <c r="AV4058" s="16"/>
      <c r="AW4058" s="16"/>
      <c r="AX4058" s="16"/>
      <c r="AY4058" s="16"/>
      <c r="AZ4058" s="16"/>
      <c r="BA4058" s="16"/>
      <c r="BB4058" s="16"/>
      <c r="BC4058" s="16"/>
      <c r="BD4058" s="16"/>
      <c r="BE4058" s="16"/>
      <c r="BF4058" s="16"/>
      <c r="BG4058" s="16"/>
      <c r="BH4058" s="16"/>
      <c r="BI4058" s="16"/>
      <c r="BJ4058" s="16"/>
      <c r="BK4058" s="16"/>
      <c r="BL4058" s="16"/>
      <c r="BM4058" s="16"/>
      <c r="BN4058" s="16"/>
      <c r="BO4058" s="16"/>
      <c r="BP4058" s="16"/>
      <c r="BQ4058" s="16"/>
      <c r="BR4058" s="37" t="e">
        <f>BQ4058+BP4058+BO4058+BN4058+BM4058+#REF!+#REF!+BG4058+BF4058+#REF!+BC4058+#REF!+#REF!+AY4058+#REF!+#REF!+#REF!+#REF!+AS4058+#REF!+#REF!+#REF!+#REF!+AM4058+AK4058+#REF!+#REF!+#REF!+AF4058+AD4058+AC4058+AB4058+BL4058+AA4058+Z4058+Y4058+X4058+U4058+T4058+S4058+R4058+Q4058+P4058+O4058+N4058+M4058+L4058+K4058+J4058+I4058+H4058</f>
        <v>#REF!</v>
      </c>
    </row>
    <row r="4059" spans="1:70" hidden="1">
      <c r="A4059" s="6" t="s">
        <v>6434</v>
      </c>
      <c r="B4059" s="6" t="s">
        <v>8167</v>
      </c>
      <c r="C4059" s="6" t="s">
        <v>151</v>
      </c>
      <c r="D4059" s="6"/>
      <c r="E4059" s="6" t="s">
        <v>152</v>
      </c>
      <c r="F4059" s="6" t="s">
        <v>5891</v>
      </c>
      <c r="G4059" s="6"/>
      <c r="H4059" s="10"/>
      <c r="I4059" s="10"/>
      <c r="J4059" s="10"/>
      <c r="K4059" s="10"/>
      <c r="L4059" s="10"/>
      <c r="M4059" s="10"/>
      <c r="N4059" s="28"/>
      <c r="O4059" s="10"/>
      <c r="P4059" s="10"/>
      <c r="Q4059" s="10"/>
      <c r="R4059" s="10"/>
      <c r="S4059" s="10"/>
      <c r="T4059" s="10"/>
      <c r="U4059" s="10"/>
      <c r="V4059" s="19"/>
      <c r="W4059" s="19"/>
      <c r="X4059" s="10"/>
      <c r="Y4059" s="10"/>
      <c r="Z4059" s="10"/>
      <c r="AA4059" s="10"/>
      <c r="AB4059" s="10"/>
      <c r="AC4059" s="10"/>
      <c r="AD4059" s="10"/>
      <c r="AE4059" s="10"/>
      <c r="AF4059" s="16"/>
      <c r="AG4059" s="16"/>
      <c r="AH4059" s="16"/>
      <c r="AI4059" s="16"/>
      <c r="AJ4059" s="16"/>
      <c r="AK4059" s="16"/>
      <c r="AL4059" s="16"/>
      <c r="AM4059" s="16"/>
      <c r="AN4059" s="16"/>
      <c r="AO4059" s="16"/>
      <c r="AP4059" s="16"/>
      <c r="AQ4059" s="16"/>
      <c r="AR4059" s="16"/>
      <c r="AS4059" s="16"/>
      <c r="AT4059" s="16"/>
      <c r="AU4059" s="16"/>
      <c r="AV4059" s="16"/>
      <c r="AW4059" s="16"/>
      <c r="AX4059" s="16"/>
      <c r="AY4059" s="16"/>
      <c r="AZ4059" s="16"/>
      <c r="BA4059" s="16"/>
      <c r="BB4059" s="16"/>
      <c r="BC4059" s="16"/>
      <c r="BD4059" s="16"/>
      <c r="BE4059" s="16"/>
      <c r="BF4059" s="16"/>
      <c r="BG4059" s="16"/>
      <c r="BH4059" s="16"/>
      <c r="BI4059" s="16"/>
      <c r="BJ4059" s="16"/>
      <c r="BK4059" s="16"/>
      <c r="BL4059" s="16"/>
      <c r="BM4059" s="16"/>
      <c r="BN4059" s="16"/>
      <c r="BO4059" s="16"/>
      <c r="BP4059" s="16"/>
      <c r="BQ4059" s="16"/>
      <c r="BR4059" s="37" t="e">
        <f>BQ4059+BP4059+BO4059+BN4059+BM4059+#REF!+#REF!+BG4059+BF4059+#REF!+BC4059+#REF!+#REF!+AY4059+#REF!+#REF!+#REF!+#REF!+AS4059+#REF!+#REF!+#REF!+#REF!+AM4059+AK4059+#REF!+#REF!+#REF!+AF4059+AD4059+AC4059+AB4059+BL4059+AA4059+Z4059+Y4059+X4059+U4059+T4059+S4059+R4059+Q4059+P4059+O4059+N4059+M4059+L4059+K4059+J4059+I4059+H4059</f>
        <v>#REF!</v>
      </c>
    </row>
    <row r="4060" spans="1:70" hidden="1">
      <c r="A4060" s="6" t="s">
        <v>6435</v>
      </c>
      <c r="B4060" s="6" t="s">
        <v>6436</v>
      </c>
      <c r="C4060" s="6" t="s">
        <v>151</v>
      </c>
      <c r="D4060" s="6"/>
      <c r="E4060" s="6" t="s">
        <v>152</v>
      </c>
      <c r="F4060" s="6" t="s">
        <v>5891</v>
      </c>
      <c r="G4060" s="6"/>
      <c r="H4060" s="10"/>
      <c r="I4060" s="10"/>
      <c r="J4060" s="10"/>
      <c r="K4060" s="10"/>
      <c r="L4060" s="10"/>
      <c r="M4060" s="10"/>
      <c r="N4060" s="28"/>
      <c r="O4060" s="10"/>
      <c r="P4060" s="10"/>
      <c r="Q4060" s="10"/>
      <c r="R4060" s="10"/>
      <c r="S4060" s="10"/>
      <c r="T4060" s="10"/>
      <c r="U4060" s="10"/>
      <c r="V4060" s="19"/>
      <c r="W4060" s="19"/>
      <c r="X4060" s="10"/>
      <c r="Y4060" s="10"/>
      <c r="Z4060" s="10"/>
      <c r="AA4060" s="10"/>
      <c r="AB4060" s="10"/>
      <c r="AC4060" s="10"/>
      <c r="AD4060" s="10"/>
      <c r="AE4060" s="10"/>
      <c r="AF4060" s="16"/>
      <c r="AG4060" s="16"/>
      <c r="AH4060" s="16"/>
      <c r="AI4060" s="16"/>
      <c r="AJ4060" s="16"/>
      <c r="AK4060" s="16"/>
      <c r="AL4060" s="16"/>
      <c r="AM4060" s="16"/>
      <c r="AN4060" s="16"/>
      <c r="AO4060" s="16"/>
      <c r="AP4060" s="16"/>
      <c r="AQ4060" s="16"/>
      <c r="AR4060" s="16"/>
      <c r="AS4060" s="16"/>
      <c r="AT4060" s="16"/>
      <c r="AU4060" s="16"/>
      <c r="AV4060" s="16"/>
      <c r="AW4060" s="16"/>
      <c r="AX4060" s="16"/>
      <c r="AY4060" s="16"/>
      <c r="AZ4060" s="16"/>
      <c r="BA4060" s="16"/>
      <c r="BB4060" s="16"/>
      <c r="BC4060" s="16"/>
      <c r="BD4060" s="16"/>
      <c r="BE4060" s="16"/>
      <c r="BF4060" s="16"/>
      <c r="BG4060" s="16"/>
      <c r="BH4060" s="16"/>
      <c r="BI4060" s="16"/>
      <c r="BJ4060" s="16"/>
      <c r="BK4060" s="16"/>
      <c r="BL4060" s="16"/>
      <c r="BM4060" s="16"/>
      <c r="BN4060" s="16"/>
      <c r="BO4060" s="16"/>
      <c r="BP4060" s="16"/>
      <c r="BQ4060" s="16"/>
      <c r="BR4060" s="37" t="e">
        <f>BQ4060+BP4060+BO4060+BN4060+BM4060+#REF!+#REF!+BG4060+BF4060+#REF!+BC4060+#REF!+#REF!+AY4060+#REF!+#REF!+#REF!+#REF!+AS4060+#REF!+#REF!+#REF!+#REF!+AM4060+AK4060+#REF!+#REF!+#REF!+AF4060+AD4060+AC4060+AB4060+BL4060+AA4060+Z4060+Y4060+X4060+U4060+T4060+S4060+R4060+Q4060+P4060+O4060+N4060+M4060+L4060+K4060+J4060+I4060+H4060</f>
        <v>#REF!</v>
      </c>
    </row>
    <row r="4061" spans="1:70" hidden="1">
      <c r="A4061" s="6" t="s">
        <v>7374</v>
      </c>
      <c r="B4061" s="6" t="s">
        <v>8168</v>
      </c>
      <c r="C4061" s="6" t="s">
        <v>151</v>
      </c>
      <c r="D4061" s="6"/>
      <c r="E4061" s="6" t="s">
        <v>152</v>
      </c>
      <c r="F4061" s="6" t="s">
        <v>5891</v>
      </c>
      <c r="G4061" s="6"/>
      <c r="H4061" s="10"/>
      <c r="I4061" s="10"/>
      <c r="J4061" s="10"/>
      <c r="K4061" s="10"/>
      <c r="L4061" s="10"/>
      <c r="M4061" s="10"/>
      <c r="N4061" s="28"/>
      <c r="O4061" s="10"/>
      <c r="P4061" s="10"/>
      <c r="Q4061" s="10"/>
      <c r="R4061" s="10"/>
      <c r="S4061" s="10"/>
      <c r="T4061" s="10"/>
      <c r="U4061" s="10"/>
      <c r="V4061" s="19"/>
      <c r="W4061" s="19"/>
      <c r="X4061" s="10"/>
      <c r="Y4061" s="10"/>
      <c r="Z4061" s="10"/>
      <c r="AA4061" s="10"/>
      <c r="AB4061" s="10"/>
      <c r="AC4061" s="10"/>
      <c r="AD4061" s="10"/>
      <c r="AE4061" s="10"/>
      <c r="AF4061" s="16"/>
      <c r="AG4061" s="16"/>
      <c r="AH4061" s="16"/>
      <c r="AI4061" s="16"/>
      <c r="AJ4061" s="16"/>
      <c r="AK4061" s="16"/>
      <c r="AL4061" s="16"/>
      <c r="AM4061" s="16"/>
      <c r="AN4061" s="16"/>
      <c r="AO4061" s="16"/>
      <c r="AP4061" s="16"/>
      <c r="AQ4061" s="16"/>
      <c r="AR4061" s="16"/>
      <c r="AS4061" s="16"/>
      <c r="AT4061" s="16"/>
      <c r="AU4061" s="16"/>
      <c r="AV4061" s="16"/>
      <c r="AW4061" s="16"/>
      <c r="AX4061" s="16"/>
      <c r="AY4061" s="16"/>
      <c r="AZ4061" s="16"/>
      <c r="BA4061" s="16"/>
      <c r="BB4061" s="16"/>
      <c r="BC4061" s="16"/>
      <c r="BD4061" s="16"/>
      <c r="BE4061" s="16"/>
      <c r="BF4061" s="16"/>
      <c r="BG4061" s="16"/>
      <c r="BH4061" s="16"/>
      <c r="BI4061" s="16"/>
      <c r="BJ4061" s="16"/>
      <c r="BK4061" s="16"/>
      <c r="BL4061" s="16"/>
      <c r="BM4061" s="16"/>
      <c r="BN4061" s="16"/>
      <c r="BO4061" s="16"/>
      <c r="BP4061" s="16"/>
      <c r="BQ4061" s="16"/>
      <c r="BR4061" s="37" t="e">
        <f>BQ4061+BP4061+BO4061+BN4061+BM4061+#REF!+#REF!+BG4061+BF4061+#REF!+BC4061+#REF!+#REF!+AY4061+#REF!+#REF!+#REF!+#REF!+AS4061+#REF!+#REF!+#REF!+#REF!+AM4061+AK4061+#REF!+#REF!+#REF!+AF4061+AD4061+AC4061+AB4061+BL4061+AA4061+Z4061+Y4061+X4061+U4061+T4061+S4061+R4061+Q4061+P4061+O4061+N4061+M4061+L4061+K4061+J4061+I4061+H4061</f>
        <v>#REF!</v>
      </c>
    </row>
    <row r="4062" spans="1:70" hidden="1">
      <c r="A4062" s="6" t="s">
        <v>6437</v>
      </c>
      <c r="B4062" s="6" t="s">
        <v>6438</v>
      </c>
      <c r="C4062" s="6" t="s">
        <v>151</v>
      </c>
      <c r="D4062" s="6"/>
      <c r="E4062" s="6" t="s">
        <v>152</v>
      </c>
      <c r="F4062" s="6" t="s">
        <v>5891</v>
      </c>
      <c r="G4062" s="6"/>
      <c r="H4062" s="10"/>
      <c r="I4062" s="10"/>
      <c r="J4062" s="10"/>
      <c r="K4062" s="10"/>
      <c r="L4062" s="10"/>
      <c r="M4062" s="10"/>
      <c r="N4062" s="28"/>
      <c r="O4062" s="10"/>
      <c r="P4062" s="10"/>
      <c r="Q4062" s="10"/>
      <c r="R4062" s="10"/>
      <c r="S4062" s="10"/>
      <c r="T4062" s="10"/>
      <c r="U4062" s="10"/>
      <c r="V4062" s="19"/>
      <c r="W4062" s="19"/>
      <c r="X4062" s="10"/>
      <c r="Y4062" s="10"/>
      <c r="Z4062" s="10"/>
      <c r="AA4062" s="10"/>
      <c r="AB4062" s="10"/>
      <c r="AC4062" s="10"/>
      <c r="AD4062" s="10"/>
      <c r="AE4062" s="10"/>
      <c r="AF4062" s="16"/>
      <c r="AG4062" s="16"/>
      <c r="AH4062" s="16"/>
      <c r="AI4062" s="16"/>
      <c r="AJ4062" s="16"/>
      <c r="AK4062" s="16"/>
      <c r="AL4062" s="16"/>
      <c r="AM4062" s="16"/>
      <c r="AN4062" s="16"/>
      <c r="AO4062" s="16"/>
      <c r="AP4062" s="16"/>
      <c r="AQ4062" s="16"/>
      <c r="AR4062" s="16"/>
      <c r="AS4062" s="16"/>
      <c r="AT4062" s="16"/>
      <c r="AU4062" s="16"/>
      <c r="AV4062" s="16"/>
      <c r="AW4062" s="16"/>
      <c r="AX4062" s="16"/>
      <c r="AY4062" s="16"/>
      <c r="AZ4062" s="16"/>
      <c r="BA4062" s="16"/>
      <c r="BB4062" s="16"/>
      <c r="BC4062" s="16"/>
      <c r="BD4062" s="16"/>
      <c r="BE4062" s="16"/>
      <c r="BF4062" s="16"/>
      <c r="BG4062" s="16"/>
      <c r="BH4062" s="16"/>
      <c r="BI4062" s="16"/>
      <c r="BJ4062" s="16"/>
      <c r="BK4062" s="16"/>
      <c r="BL4062" s="16"/>
      <c r="BM4062" s="16"/>
      <c r="BN4062" s="16"/>
      <c r="BO4062" s="16"/>
      <c r="BP4062" s="16"/>
      <c r="BQ4062" s="16"/>
      <c r="BR4062" s="37" t="e">
        <f>BQ4062+BP4062+BO4062+BN4062+BM4062+#REF!+#REF!+BG4062+BF4062+#REF!+BC4062+#REF!+#REF!+AY4062+#REF!+#REF!+#REF!+#REF!+AS4062+#REF!+#REF!+#REF!+#REF!+AM4062+AK4062+#REF!+#REF!+#REF!+AF4062+AD4062+AC4062+AB4062+BL4062+AA4062+Z4062+Y4062+X4062+U4062+T4062+S4062+R4062+Q4062+P4062+O4062+N4062+M4062+L4062+K4062+J4062+I4062+H4062</f>
        <v>#REF!</v>
      </c>
    </row>
    <row r="4063" spans="1:70" hidden="1">
      <c r="A4063" s="6" t="s">
        <v>6439</v>
      </c>
      <c r="B4063" s="6" t="s">
        <v>6440</v>
      </c>
      <c r="C4063" s="6" t="s">
        <v>151</v>
      </c>
      <c r="D4063" s="6"/>
      <c r="E4063" s="6" t="s">
        <v>152</v>
      </c>
      <c r="F4063" s="6" t="s">
        <v>5891</v>
      </c>
      <c r="G4063" s="6"/>
      <c r="H4063" s="10"/>
      <c r="I4063" s="10"/>
      <c r="J4063" s="10"/>
      <c r="K4063" s="10"/>
      <c r="L4063" s="10"/>
      <c r="M4063" s="10"/>
      <c r="N4063" s="28"/>
      <c r="O4063" s="10"/>
      <c r="P4063" s="10"/>
      <c r="Q4063" s="10"/>
      <c r="R4063" s="10"/>
      <c r="S4063" s="10"/>
      <c r="T4063" s="10"/>
      <c r="U4063" s="10"/>
      <c r="V4063" s="19"/>
      <c r="W4063" s="19"/>
      <c r="X4063" s="10"/>
      <c r="Y4063" s="10"/>
      <c r="Z4063" s="10"/>
      <c r="AA4063" s="10"/>
      <c r="AB4063" s="10"/>
      <c r="AC4063" s="10"/>
      <c r="AD4063" s="10"/>
      <c r="AE4063" s="10"/>
      <c r="AF4063" s="16"/>
      <c r="AG4063" s="16"/>
      <c r="AH4063" s="16"/>
      <c r="AI4063" s="16"/>
      <c r="AJ4063" s="16"/>
      <c r="AK4063" s="16"/>
      <c r="AL4063" s="16"/>
      <c r="AM4063" s="16"/>
      <c r="AN4063" s="16"/>
      <c r="AO4063" s="16"/>
      <c r="AP4063" s="16"/>
      <c r="AQ4063" s="16"/>
      <c r="AR4063" s="16"/>
      <c r="AS4063" s="16"/>
      <c r="AT4063" s="16"/>
      <c r="AU4063" s="16"/>
      <c r="AV4063" s="16"/>
      <c r="AW4063" s="16"/>
      <c r="AX4063" s="16"/>
      <c r="AY4063" s="16"/>
      <c r="AZ4063" s="16"/>
      <c r="BA4063" s="16"/>
      <c r="BB4063" s="16"/>
      <c r="BC4063" s="16"/>
      <c r="BD4063" s="16"/>
      <c r="BE4063" s="16"/>
      <c r="BF4063" s="16"/>
      <c r="BG4063" s="16"/>
      <c r="BH4063" s="16"/>
      <c r="BI4063" s="16"/>
      <c r="BJ4063" s="16"/>
      <c r="BK4063" s="16"/>
      <c r="BL4063" s="16"/>
      <c r="BM4063" s="16"/>
      <c r="BN4063" s="16"/>
      <c r="BO4063" s="16"/>
      <c r="BP4063" s="16"/>
      <c r="BQ4063" s="16"/>
      <c r="BR4063" s="37" t="e">
        <f>BQ4063+BP4063+BO4063+BN4063+BM4063+#REF!+#REF!+BG4063+BF4063+#REF!+BC4063+#REF!+#REF!+AY4063+#REF!+#REF!+#REF!+#REF!+AS4063+#REF!+#REF!+#REF!+#REF!+AM4063+AK4063+#REF!+#REF!+#REF!+AF4063+AD4063+AC4063+AB4063+BL4063+AA4063+Z4063+Y4063+X4063+U4063+T4063+S4063+R4063+Q4063+P4063+O4063+N4063+M4063+L4063+K4063+J4063+I4063+H4063</f>
        <v>#REF!</v>
      </c>
    </row>
    <row r="4064" spans="1:70" hidden="1">
      <c r="A4064" s="6" t="s">
        <v>7173</v>
      </c>
      <c r="B4064" s="6" t="s">
        <v>8169</v>
      </c>
      <c r="C4064" s="6" t="s">
        <v>151</v>
      </c>
      <c r="D4064" s="6"/>
      <c r="E4064" s="6" t="s">
        <v>8186</v>
      </c>
      <c r="F4064" s="6" t="s">
        <v>5891</v>
      </c>
      <c r="G4064" s="6"/>
      <c r="H4064" s="10"/>
      <c r="I4064" s="10"/>
      <c r="J4064" s="10"/>
      <c r="K4064" s="10"/>
      <c r="L4064" s="10"/>
      <c r="M4064" s="10"/>
      <c r="N4064" s="28"/>
      <c r="O4064" s="10"/>
      <c r="P4064" s="10"/>
      <c r="Q4064" s="10"/>
      <c r="R4064" s="10"/>
      <c r="S4064" s="10"/>
      <c r="T4064" s="10"/>
      <c r="U4064" s="10"/>
      <c r="V4064" s="19"/>
      <c r="W4064" s="19"/>
      <c r="X4064" s="10"/>
      <c r="Y4064" s="10"/>
      <c r="Z4064" s="10"/>
      <c r="AA4064" s="10"/>
      <c r="AB4064" s="10"/>
      <c r="AC4064" s="10"/>
      <c r="AD4064" s="10"/>
      <c r="AE4064" s="10"/>
      <c r="AF4064" s="16"/>
      <c r="AG4064" s="16"/>
      <c r="AH4064" s="16"/>
      <c r="AI4064" s="16"/>
      <c r="AJ4064" s="16"/>
      <c r="AK4064" s="16"/>
      <c r="AL4064" s="16"/>
      <c r="AM4064" s="16"/>
      <c r="AN4064" s="16"/>
      <c r="AO4064" s="16"/>
      <c r="AP4064" s="16"/>
      <c r="AQ4064" s="16"/>
      <c r="AR4064" s="16"/>
      <c r="AS4064" s="16"/>
      <c r="AT4064" s="16"/>
      <c r="AU4064" s="16"/>
      <c r="AV4064" s="16"/>
      <c r="AW4064" s="16"/>
      <c r="AX4064" s="16"/>
      <c r="AY4064" s="16"/>
      <c r="AZ4064" s="16"/>
      <c r="BA4064" s="16"/>
      <c r="BB4064" s="16"/>
      <c r="BC4064" s="16"/>
      <c r="BD4064" s="16"/>
      <c r="BE4064" s="16"/>
      <c r="BF4064" s="16"/>
      <c r="BG4064" s="16"/>
      <c r="BH4064" s="16"/>
      <c r="BI4064" s="16"/>
      <c r="BJ4064" s="16"/>
      <c r="BK4064" s="16"/>
      <c r="BL4064" s="16"/>
      <c r="BM4064" s="16"/>
      <c r="BN4064" s="16"/>
      <c r="BO4064" s="16"/>
      <c r="BP4064" s="16"/>
      <c r="BQ4064" s="16"/>
      <c r="BR4064" s="37" t="e">
        <f>BQ4064+BP4064+BO4064+BN4064+BM4064+#REF!+#REF!+BG4064+BF4064+#REF!+BC4064+#REF!+#REF!+AY4064+#REF!+#REF!+#REF!+#REF!+AS4064+#REF!+#REF!+#REF!+#REF!+AM4064+AK4064+#REF!+#REF!+#REF!+AF4064+AD4064+AC4064+AB4064+BL4064+AA4064+Z4064+Y4064+X4064+U4064+T4064+S4064+R4064+Q4064+P4064+O4064+N4064+M4064+L4064+K4064+J4064+I4064+H4064</f>
        <v>#REF!</v>
      </c>
    </row>
    <row r="4065" spans="1:70" hidden="1">
      <c r="A4065" s="6" t="s">
        <v>7174</v>
      </c>
      <c r="B4065" s="6" t="s">
        <v>8170</v>
      </c>
      <c r="C4065" s="6" t="s">
        <v>151</v>
      </c>
      <c r="D4065" s="6"/>
      <c r="E4065" s="6" t="s">
        <v>8186</v>
      </c>
      <c r="F4065" s="6" t="s">
        <v>5891</v>
      </c>
      <c r="G4065" s="6"/>
      <c r="H4065" s="10"/>
      <c r="I4065" s="10"/>
      <c r="J4065" s="10"/>
      <c r="K4065" s="10"/>
      <c r="L4065" s="10"/>
      <c r="M4065" s="10"/>
      <c r="N4065" s="28"/>
      <c r="O4065" s="10"/>
      <c r="P4065" s="10"/>
      <c r="Q4065" s="10"/>
      <c r="R4065" s="10"/>
      <c r="S4065" s="10"/>
      <c r="T4065" s="10"/>
      <c r="U4065" s="10"/>
      <c r="V4065" s="19"/>
      <c r="W4065" s="19"/>
      <c r="X4065" s="10"/>
      <c r="Y4065" s="10"/>
      <c r="Z4065" s="10"/>
      <c r="AA4065" s="10"/>
      <c r="AB4065" s="10"/>
      <c r="AC4065" s="10"/>
      <c r="AD4065" s="10"/>
      <c r="AE4065" s="10"/>
      <c r="AF4065" s="16"/>
      <c r="AG4065" s="16"/>
      <c r="AH4065" s="16"/>
      <c r="AI4065" s="16"/>
      <c r="AJ4065" s="16"/>
      <c r="AK4065" s="16"/>
      <c r="AL4065" s="16"/>
      <c r="AM4065" s="16"/>
      <c r="AN4065" s="16"/>
      <c r="AO4065" s="16"/>
      <c r="AP4065" s="16"/>
      <c r="AQ4065" s="16"/>
      <c r="AR4065" s="16"/>
      <c r="AS4065" s="16"/>
      <c r="AT4065" s="16"/>
      <c r="AU4065" s="16"/>
      <c r="AV4065" s="16"/>
      <c r="AW4065" s="16"/>
      <c r="AX4065" s="16"/>
      <c r="AY4065" s="16"/>
      <c r="AZ4065" s="16"/>
      <c r="BA4065" s="16"/>
      <c r="BB4065" s="16"/>
      <c r="BC4065" s="16"/>
      <c r="BD4065" s="16"/>
      <c r="BE4065" s="16"/>
      <c r="BF4065" s="16"/>
      <c r="BG4065" s="16"/>
      <c r="BH4065" s="16"/>
      <c r="BI4065" s="16"/>
      <c r="BJ4065" s="16"/>
      <c r="BK4065" s="16"/>
      <c r="BL4065" s="16"/>
      <c r="BM4065" s="16"/>
      <c r="BN4065" s="16"/>
      <c r="BO4065" s="16"/>
      <c r="BP4065" s="16"/>
      <c r="BQ4065" s="16"/>
      <c r="BR4065" s="37" t="e">
        <f>BQ4065+BP4065+BO4065+BN4065+BM4065+#REF!+#REF!+BG4065+BF4065+#REF!+BC4065+#REF!+#REF!+AY4065+#REF!+#REF!+#REF!+#REF!+AS4065+#REF!+#REF!+#REF!+#REF!+AM4065+AK4065+#REF!+#REF!+#REF!+AF4065+AD4065+AC4065+AB4065+BL4065+AA4065+Z4065+Y4065+X4065+U4065+T4065+S4065+R4065+Q4065+P4065+O4065+N4065+M4065+L4065+K4065+J4065+I4065+H4065</f>
        <v>#REF!</v>
      </c>
    </row>
    <row r="4066" spans="1:70" hidden="1">
      <c r="A4066" s="6" t="s">
        <v>6228</v>
      </c>
      <c r="B4066" s="6" t="s">
        <v>6229</v>
      </c>
      <c r="C4066" s="6" t="s">
        <v>7</v>
      </c>
      <c r="D4066" s="6" t="s">
        <v>8180</v>
      </c>
      <c r="E4066" s="6" t="s">
        <v>8186</v>
      </c>
      <c r="F4066" s="6" t="s">
        <v>5891</v>
      </c>
      <c r="G4066" s="6"/>
      <c r="H4066" s="10"/>
      <c r="I4066" s="10"/>
      <c r="J4066" s="10"/>
      <c r="K4066" s="10"/>
      <c r="L4066" s="10"/>
      <c r="M4066" s="10"/>
      <c r="N4066" s="28"/>
      <c r="O4066" s="10"/>
      <c r="P4066" s="10"/>
      <c r="Q4066" s="10"/>
      <c r="R4066" s="10"/>
      <c r="S4066" s="10"/>
      <c r="T4066" s="10"/>
      <c r="U4066" s="10"/>
      <c r="V4066" s="19"/>
      <c r="W4066" s="19"/>
      <c r="X4066" s="10"/>
      <c r="Y4066" s="10"/>
      <c r="Z4066" s="10"/>
      <c r="AA4066" s="10"/>
      <c r="AB4066" s="10"/>
      <c r="AC4066" s="10"/>
      <c r="AD4066" s="10"/>
      <c r="AE4066" s="10"/>
      <c r="AF4066" s="16"/>
      <c r="AG4066" s="16"/>
      <c r="AH4066" s="16"/>
      <c r="AI4066" s="16"/>
      <c r="AJ4066" s="16"/>
      <c r="AK4066" s="16"/>
      <c r="AL4066" s="16"/>
      <c r="AM4066" s="16"/>
      <c r="AN4066" s="16"/>
      <c r="AO4066" s="16"/>
      <c r="AP4066" s="16"/>
      <c r="AQ4066" s="16"/>
      <c r="AR4066" s="16"/>
      <c r="AS4066" s="16"/>
      <c r="AT4066" s="16"/>
      <c r="AU4066" s="16"/>
      <c r="AV4066" s="16"/>
      <c r="AW4066" s="16"/>
      <c r="AX4066" s="16"/>
      <c r="AY4066" s="16"/>
      <c r="AZ4066" s="16"/>
      <c r="BA4066" s="16"/>
      <c r="BB4066" s="16"/>
      <c r="BC4066" s="16"/>
      <c r="BD4066" s="16"/>
      <c r="BE4066" s="16"/>
      <c r="BF4066" s="16"/>
      <c r="BG4066" s="16"/>
      <c r="BH4066" s="16"/>
      <c r="BI4066" s="16"/>
      <c r="BJ4066" s="16"/>
      <c r="BK4066" s="16"/>
      <c r="BL4066" s="16"/>
      <c r="BM4066" s="16"/>
      <c r="BN4066" s="16"/>
      <c r="BO4066" s="16"/>
      <c r="BP4066" s="16"/>
      <c r="BQ4066" s="16"/>
      <c r="BR4066" s="37" t="e">
        <f>BQ4066+BP4066+BO4066+BN4066+BM4066+#REF!+#REF!+BG4066+BF4066+#REF!+BC4066+#REF!+#REF!+AY4066+#REF!+#REF!+#REF!+#REF!+AS4066+#REF!+#REF!+#REF!+#REF!+AM4066+AK4066+#REF!+#REF!+#REF!+AF4066+AD4066+AC4066+AB4066+BL4066+AA4066+Z4066+Y4066+X4066+U4066+T4066+S4066+R4066+Q4066+P4066+O4066+N4066+M4066+L4066+K4066+J4066+I4066+H4066</f>
        <v>#REF!</v>
      </c>
    </row>
    <row r="4067" spans="1:70" hidden="1">
      <c r="A4067" s="6" t="s">
        <v>7249</v>
      </c>
      <c r="B4067" s="6" t="s">
        <v>6231</v>
      </c>
      <c r="C4067" s="6" t="s">
        <v>7</v>
      </c>
      <c r="D4067" s="6" t="s">
        <v>8180</v>
      </c>
      <c r="E4067" s="6" t="s">
        <v>13</v>
      </c>
      <c r="F4067" s="6" t="s">
        <v>5891</v>
      </c>
      <c r="G4067" s="6"/>
      <c r="H4067" s="10"/>
      <c r="I4067" s="10"/>
      <c r="J4067" s="10"/>
      <c r="K4067" s="10"/>
      <c r="L4067" s="10"/>
      <c r="M4067" s="10"/>
      <c r="N4067" s="28"/>
      <c r="O4067" s="10"/>
      <c r="P4067" s="10"/>
      <c r="Q4067" s="10"/>
      <c r="R4067" s="10"/>
      <c r="S4067" s="10"/>
      <c r="T4067" s="10"/>
      <c r="U4067" s="10"/>
      <c r="V4067" s="19"/>
      <c r="W4067" s="19"/>
      <c r="X4067" s="10"/>
      <c r="Y4067" s="10"/>
      <c r="Z4067" s="10"/>
      <c r="AA4067" s="10"/>
      <c r="AB4067" s="10"/>
      <c r="AC4067" s="10"/>
      <c r="AD4067" s="10"/>
      <c r="AE4067" s="10"/>
      <c r="AF4067" s="16"/>
      <c r="AG4067" s="16"/>
      <c r="AH4067" s="16"/>
      <c r="AI4067" s="16"/>
      <c r="AJ4067" s="16"/>
      <c r="AK4067" s="16"/>
      <c r="AL4067" s="16"/>
      <c r="AM4067" s="16"/>
      <c r="AN4067" s="16"/>
      <c r="AO4067" s="16"/>
      <c r="AP4067" s="16"/>
      <c r="AQ4067" s="16"/>
      <c r="AR4067" s="16"/>
      <c r="AS4067" s="16"/>
      <c r="AT4067" s="16"/>
      <c r="AU4067" s="16"/>
      <c r="AV4067" s="16"/>
      <c r="AW4067" s="16"/>
      <c r="AX4067" s="16"/>
      <c r="AY4067" s="16"/>
      <c r="AZ4067" s="16"/>
      <c r="BA4067" s="16"/>
      <c r="BB4067" s="16"/>
      <c r="BC4067" s="16"/>
      <c r="BD4067" s="16"/>
      <c r="BE4067" s="16"/>
      <c r="BF4067" s="16"/>
      <c r="BG4067" s="16"/>
      <c r="BH4067" s="16"/>
      <c r="BI4067" s="16"/>
      <c r="BJ4067" s="16"/>
      <c r="BK4067" s="16"/>
      <c r="BL4067" s="16"/>
      <c r="BM4067" s="16"/>
      <c r="BN4067" s="16"/>
      <c r="BO4067" s="16"/>
      <c r="BP4067" s="16"/>
      <c r="BQ4067" s="16"/>
      <c r="BR4067" s="37" t="e">
        <f>BQ4067+BP4067+BO4067+BN4067+BM4067+#REF!+#REF!+BG4067+BF4067+#REF!+BC4067+#REF!+#REF!+AY4067+#REF!+#REF!+#REF!+#REF!+AS4067+#REF!+#REF!+#REF!+#REF!+AM4067+AK4067+#REF!+#REF!+#REF!+AF4067+AD4067+AC4067+AB4067+BL4067+AA4067+Z4067+Y4067+X4067+U4067+T4067+S4067+R4067+Q4067+P4067+O4067+N4067+M4067+L4067+K4067+J4067+I4067+H4067</f>
        <v>#REF!</v>
      </c>
    </row>
    <row r="4068" spans="1:70" hidden="1">
      <c r="A4068" s="6" t="s">
        <v>7175</v>
      </c>
      <c r="B4068" s="6" t="s">
        <v>8171</v>
      </c>
      <c r="C4068" s="6" t="s">
        <v>151</v>
      </c>
      <c r="D4068" s="6"/>
      <c r="E4068" s="6" t="s">
        <v>8186</v>
      </c>
      <c r="F4068" s="6" t="s">
        <v>5891</v>
      </c>
      <c r="G4068" s="6"/>
      <c r="H4068" s="10"/>
      <c r="I4068" s="10"/>
      <c r="J4068" s="10"/>
      <c r="K4068" s="10"/>
      <c r="L4068" s="10"/>
      <c r="M4068" s="10"/>
      <c r="N4068" s="28"/>
      <c r="O4068" s="10"/>
      <c r="P4068" s="10"/>
      <c r="Q4068" s="10"/>
      <c r="R4068" s="10"/>
      <c r="S4068" s="10"/>
      <c r="T4068" s="10"/>
      <c r="U4068" s="10"/>
      <c r="V4068" s="19"/>
      <c r="W4068" s="19"/>
      <c r="X4068" s="10"/>
      <c r="Y4068" s="10"/>
      <c r="Z4068" s="10"/>
      <c r="AA4068" s="10"/>
      <c r="AB4068" s="10"/>
      <c r="AC4068" s="10"/>
      <c r="AD4068" s="10"/>
      <c r="AE4068" s="10"/>
      <c r="AF4068" s="16"/>
      <c r="AG4068" s="16"/>
      <c r="AH4068" s="16"/>
      <c r="AI4068" s="16"/>
      <c r="AJ4068" s="16"/>
      <c r="AK4068" s="16"/>
      <c r="AL4068" s="16"/>
      <c r="AM4068" s="16"/>
      <c r="AN4068" s="16"/>
      <c r="AO4068" s="16"/>
      <c r="AP4068" s="16"/>
      <c r="AQ4068" s="16"/>
      <c r="AR4068" s="16"/>
      <c r="AS4068" s="16"/>
      <c r="AT4068" s="16"/>
      <c r="AU4068" s="16"/>
      <c r="AV4068" s="16"/>
      <c r="AW4068" s="16"/>
      <c r="AX4068" s="16"/>
      <c r="AY4068" s="16"/>
      <c r="AZ4068" s="16"/>
      <c r="BA4068" s="16"/>
      <c r="BB4068" s="16"/>
      <c r="BC4068" s="16"/>
      <c r="BD4068" s="16"/>
      <c r="BE4068" s="16"/>
      <c r="BF4068" s="16"/>
      <c r="BG4068" s="16"/>
      <c r="BH4068" s="16"/>
      <c r="BI4068" s="16"/>
      <c r="BJ4068" s="16"/>
      <c r="BK4068" s="16"/>
      <c r="BL4068" s="16"/>
      <c r="BM4068" s="16"/>
      <c r="BN4068" s="16"/>
      <c r="BO4068" s="16"/>
      <c r="BP4068" s="16"/>
      <c r="BQ4068" s="16"/>
      <c r="BR4068" s="37" t="e">
        <f>BQ4068+BP4068+BO4068+BN4068+BM4068+#REF!+#REF!+BG4068+BF4068+#REF!+BC4068+#REF!+#REF!+AY4068+#REF!+#REF!+#REF!+#REF!+AS4068+#REF!+#REF!+#REF!+#REF!+AM4068+AK4068+#REF!+#REF!+#REF!+AF4068+AD4068+AC4068+AB4068+BL4068+AA4068+Z4068+Y4068+X4068+U4068+T4068+S4068+R4068+Q4068+P4068+O4068+N4068+M4068+L4068+K4068+J4068+I4068+H4068</f>
        <v>#REF!</v>
      </c>
    </row>
    <row r="4069" spans="1:70" hidden="1">
      <c r="A4069" s="6" t="s">
        <v>7176</v>
      </c>
      <c r="B4069" s="6" t="s">
        <v>8172</v>
      </c>
      <c r="C4069" s="6" t="s">
        <v>151</v>
      </c>
      <c r="D4069" s="6"/>
      <c r="E4069" s="6" t="s">
        <v>8206</v>
      </c>
      <c r="F4069" s="6" t="s">
        <v>5891</v>
      </c>
      <c r="G4069" s="6"/>
      <c r="H4069" s="10"/>
      <c r="I4069" s="10"/>
      <c r="J4069" s="10"/>
      <c r="K4069" s="10"/>
      <c r="L4069" s="10"/>
      <c r="M4069" s="10"/>
      <c r="N4069" s="28"/>
      <c r="O4069" s="10"/>
      <c r="P4069" s="10"/>
      <c r="Q4069" s="10"/>
      <c r="R4069" s="10"/>
      <c r="S4069" s="10"/>
      <c r="T4069" s="10"/>
      <c r="U4069" s="10"/>
      <c r="V4069" s="19"/>
      <c r="W4069" s="19"/>
      <c r="X4069" s="10"/>
      <c r="Y4069" s="10"/>
      <c r="Z4069" s="10"/>
      <c r="AA4069" s="10"/>
      <c r="AB4069" s="10"/>
      <c r="AC4069" s="10"/>
      <c r="AD4069" s="10"/>
      <c r="AE4069" s="10"/>
      <c r="AF4069" s="16"/>
      <c r="AG4069" s="16"/>
      <c r="AH4069" s="16"/>
      <c r="AI4069" s="16"/>
      <c r="AJ4069" s="16"/>
      <c r="AK4069" s="16"/>
      <c r="AL4069" s="16"/>
      <c r="AM4069" s="16"/>
      <c r="AN4069" s="16"/>
      <c r="AO4069" s="16"/>
      <c r="AP4069" s="16"/>
      <c r="AQ4069" s="16"/>
      <c r="AR4069" s="16"/>
      <c r="AS4069" s="16"/>
      <c r="AT4069" s="16"/>
      <c r="AU4069" s="16"/>
      <c r="AV4069" s="16"/>
      <c r="AW4069" s="16"/>
      <c r="AX4069" s="16"/>
      <c r="AY4069" s="16"/>
      <c r="AZ4069" s="16"/>
      <c r="BA4069" s="16"/>
      <c r="BB4069" s="16"/>
      <c r="BC4069" s="16"/>
      <c r="BD4069" s="16"/>
      <c r="BE4069" s="16"/>
      <c r="BF4069" s="16"/>
      <c r="BG4069" s="16"/>
      <c r="BH4069" s="16"/>
      <c r="BI4069" s="16"/>
      <c r="BJ4069" s="16"/>
      <c r="BK4069" s="16"/>
      <c r="BL4069" s="16"/>
      <c r="BM4069" s="16"/>
      <c r="BN4069" s="16"/>
      <c r="BO4069" s="16"/>
      <c r="BP4069" s="16"/>
      <c r="BQ4069" s="16"/>
      <c r="BR4069" s="37" t="e">
        <f>BQ4069+BP4069+BO4069+BN4069+BM4069+#REF!+#REF!+BG4069+BF4069+#REF!+BC4069+#REF!+#REF!+AY4069+#REF!+#REF!+#REF!+#REF!+AS4069+#REF!+#REF!+#REF!+#REF!+AM4069+AK4069+#REF!+#REF!+#REF!+AF4069+AD4069+AC4069+AB4069+BL4069+AA4069+Z4069+Y4069+X4069+U4069+T4069+S4069+R4069+Q4069+P4069+O4069+N4069+M4069+L4069+K4069+J4069+I4069+H4069</f>
        <v>#REF!</v>
      </c>
    </row>
    <row r="4070" spans="1:70" hidden="1">
      <c r="A4070" s="6" t="s">
        <v>6230</v>
      </c>
      <c r="B4070" s="6" t="s">
        <v>7458</v>
      </c>
      <c r="C4070" s="6" t="s">
        <v>7</v>
      </c>
      <c r="D4070" s="6" t="s">
        <v>8180</v>
      </c>
      <c r="E4070" s="6" t="s">
        <v>8194</v>
      </c>
      <c r="F4070" s="6" t="s">
        <v>5891</v>
      </c>
      <c r="G4070" s="6"/>
      <c r="H4070" s="10"/>
      <c r="I4070" s="10"/>
      <c r="J4070" s="10"/>
      <c r="K4070" s="10"/>
      <c r="L4070" s="10"/>
      <c r="M4070" s="10"/>
      <c r="N4070" s="28"/>
      <c r="O4070" s="10"/>
      <c r="P4070" s="10"/>
      <c r="Q4070" s="10"/>
      <c r="R4070" s="10"/>
      <c r="S4070" s="10"/>
      <c r="T4070" s="10"/>
      <c r="U4070" s="10"/>
      <c r="V4070" s="19"/>
      <c r="W4070" s="19"/>
      <c r="X4070" s="10"/>
      <c r="Y4070" s="10"/>
      <c r="Z4070" s="10"/>
      <c r="AA4070" s="10"/>
      <c r="AB4070" s="10"/>
      <c r="AC4070" s="10"/>
      <c r="AD4070" s="10"/>
      <c r="AE4070" s="10"/>
      <c r="AF4070" s="16"/>
      <c r="AG4070" s="16"/>
      <c r="AH4070" s="16"/>
      <c r="AI4070" s="16"/>
      <c r="AJ4070" s="16"/>
      <c r="AK4070" s="16"/>
      <c r="AL4070" s="16"/>
      <c r="AM4070" s="16"/>
      <c r="AN4070" s="16"/>
      <c r="AO4070" s="16"/>
      <c r="AP4070" s="16"/>
      <c r="AQ4070" s="16"/>
      <c r="AR4070" s="16"/>
      <c r="AS4070" s="16"/>
      <c r="AT4070" s="16"/>
      <c r="AU4070" s="16"/>
      <c r="AV4070" s="16"/>
      <c r="AW4070" s="16"/>
      <c r="AX4070" s="16"/>
      <c r="AY4070" s="16"/>
      <c r="AZ4070" s="16"/>
      <c r="BA4070" s="16"/>
      <c r="BB4070" s="16"/>
      <c r="BC4070" s="16"/>
      <c r="BD4070" s="16"/>
      <c r="BE4070" s="16"/>
      <c r="BF4070" s="16"/>
      <c r="BG4070" s="16"/>
      <c r="BH4070" s="16"/>
      <c r="BI4070" s="16"/>
      <c r="BJ4070" s="16"/>
      <c r="BK4070" s="16"/>
      <c r="BL4070" s="16"/>
      <c r="BM4070" s="16"/>
      <c r="BN4070" s="16"/>
      <c r="BO4070" s="16"/>
      <c r="BP4070" s="16"/>
      <c r="BQ4070" s="16"/>
      <c r="BR4070" s="37" t="e">
        <f>BQ4070+BP4070+BO4070+BN4070+BM4070+#REF!+#REF!+BG4070+BF4070+#REF!+BC4070+#REF!+#REF!+AY4070+#REF!+#REF!+#REF!+#REF!+AS4070+#REF!+#REF!+#REF!+#REF!+AM4070+AK4070+#REF!+#REF!+#REF!+AF4070+AD4070+AC4070+AB4070+BL4070+AA4070+Z4070+Y4070+X4070+U4070+T4070+S4070+R4070+Q4070+P4070+O4070+N4070+M4070+L4070+K4070+J4070+I4070+H4070</f>
        <v>#REF!</v>
      </c>
    </row>
    <row r="4071" spans="1:70" hidden="1">
      <c r="A4071" s="6" t="s">
        <v>7375</v>
      </c>
      <c r="B4071" s="6" t="s">
        <v>8173</v>
      </c>
      <c r="C4071" s="6" t="s">
        <v>151</v>
      </c>
      <c r="D4071" s="6"/>
      <c r="E4071" s="6" t="s">
        <v>8193</v>
      </c>
      <c r="F4071" s="6" t="s">
        <v>5891</v>
      </c>
      <c r="G4071" s="6"/>
      <c r="H4071" s="10"/>
      <c r="I4071" s="10"/>
      <c r="J4071" s="10"/>
      <c r="K4071" s="10"/>
      <c r="L4071" s="10"/>
      <c r="M4071" s="10"/>
      <c r="N4071" s="28"/>
      <c r="O4071" s="10"/>
      <c r="P4071" s="10"/>
      <c r="Q4071" s="10"/>
      <c r="R4071" s="10"/>
      <c r="S4071" s="10"/>
      <c r="T4071" s="10"/>
      <c r="U4071" s="10"/>
      <c r="V4071" s="19"/>
      <c r="W4071" s="19"/>
      <c r="X4071" s="10"/>
      <c r="Y4071" s="10"/>
      <c r="Z4071" s="10"/>
      <c r="AA4071" s="10"/>
      <c r="AB4071" s="10"/>
      <c r="AC4071" s="10"/>
      <c r="AD4071" s="10"/>
      <c r="AE4071" s="10"/>
      <c r="AF4071" s="16"/>
      <c r="AG4071" s="16"/>
      <c r="AH4071" s="16"/>
      <c r="AI4071" s="16"/>
      <c r="AJ4071" s="16"/>
      <c r="AK4071" s="16"/>
      <c r="AL4071" s="16"/>
      <c r="AM4071" s="16"/>
      <c r="AN4071" s="16"/>
      <c r="AO4071" s="16"/>
      <c r="AP4071" s="16"/>
      <c r="AQ4071" s="16"/>
      <c r="AR4071" s="16"/>
      <c r="AS4071" s="16"/>
      <c r="AT4071" s="16"/>
      <c r="AU4071" s="16"/>
      <c r="AV4071" s="16"/>
      <c r="AW4071" s="16"/>
      <c r="AX4071" s="16"/>
      <c r="AY4071" s="16"/>
      <c r="AZ4071" s="16"/>
      <c r="BA4071" s="16"/>
      <c r="BB4071" s="16"/>
      <c r="BC4071" s="16"/>
      <c r="BD4071" s="16"/>
      <c r="BE4071" s="16"/>
      <c r="BF4071" s="16"/>
      <c r="BG4071" s="16"/>
      <c r="BH4071" s="16"/>
      <c r="BI4071" s="16"/>
      <c r="BJ4071" s="16"/>
      <c r="BK4071" s="16"/>
      <c r="BL4071" s="16"/>
      <c r="BM4071" s="16"/>
      <c r="BN4071" s="16"/>
      <c r="BO4071" s="16"/>
      <c r="BP4071" s="16"/>
      <c r="BQ4071" s="16"/>
      <c r="BR4071" s="37" t="e">
        <f>BQ4071+BP4071+BO4071+BN4071+BM4071+#REF!+#REF!+BG4071+BF4071+#REF!+BC4071+#REF!+#REF!+AY4071+#REF!+#REF!+#REF!+#REF!+AS4071+#REF!+#REF!+#REF!+#REF!+AM4071+AK4071+#REF!+#REF!+#REF!+AF4071+AD4071+AC4071+AB4071+BL4071+AA4071+Z4071+Y4071+X4071+U4071+T4071+S4071+R4071+Q4071+P4071+O4071+N4071+M4071+L4071+K4071+J4071+I4071+H4071</f>
        <v>#REF!</v>
      </c>
    </row>
    <row r="4072" spans="1:70" hidden="1">
      <c r="A4072" s="7" t="s">
        <v>6441</v>
      </c>
      <c r="B4072" s="7" t="s">
        <v>6442</v>
      </c>
      <c r="C4072" s="7" t="s">
        <v>151</v>
      </c>
      <c r="D4072" s="7"/>
      <c r="E4072" s="7" t="s">
        <v>152</v>
      </c>
      <c r="F4072" s="7" t="s">
        <v>5891</v>
      </c>
      <c r="G4072" s="25"/>
      <c r="H4072" s="10"/>
      <c r="I4072" s="10"/>
      <c r="J4072" s="10"/>
      <c r="K4072" s="10"/>
      <c r="L4072" s="10"/>
      <c r="M4072" s="10"/>
      <c r="N4072" s="28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6"/>
      <c r="AG4072" s="16"/>
      <c r="AH4072" s="16"/>
      <c r="AI4072" s="16"/>
      <c r="AJ4072" s="16"/>
      <c r="AK4072" s="16"/>
      <c r="AL4072" s="16"/>
      <c r="AM4072" s="16"/>
      <c r="AN4072" s="16"/>
      <c r="AO4072" s="16"/>
      <c r="AP4072" s="16"/>
      <c r="AQ4072" s="16"/>
      <c r="AR4072" s="16"/>
      <c r="AS4072" s="16"/>
      <c r="AT4072" s="16"/>
      <c r="AU4072" s="16"/>
      <c r="AV4072" s="16"/>
      <c r="AW4072" s="16"/>
      <c r="AX4072" s="16"/>
      <c r="AY4072" s="16"/>
      <c r="AZ4072" s="16"/>
      <c r="BA4072" s="16"/>
      <c r="BB4072" s="16"/>
      <c r="BC4072" s="16"/>
      <c r="BD4072" s="16"/>
      <c r="BE4072" s="16"/>
      <c r="BF4072" s="16"/>
      <c r="BG4072" s="16"/>
      <c r="BH4072" s="16"/>
      <c r="BI4072" s="16"/>
      <c r="BJ4072" s="16"/>
      <c r="BK4072" s="16"/>
      <c r="BL4072" s="16"/>
      <c r="BM4072" s="16"/>
      <c r="BN4072" s="16"/>
      <c r="BO4072" s="16"/>
      <c r="BP4072" s="16"/>
      <c r="BQ4072" s="16"/>
      <c r="BR4072" s="37">
        <f>BQ4072+BP4072+BO4072+BN4072+BM4072+BG4072+BF4072+BC4072+AY4072+AS4072+AM4072+AL4072+AK4072+AF4072+AE4072+AD4072+AC4072+AB4072+++BK4072+BL4072+AA4072+Z4072+Y4072+X4072+V4072+U4072+T4072+S4072+R4072+Q4072+P4072+O4072+N4072+M4072+L4072+K4072+J4072+I4072+H4072+G4072</f>
        <v>0</v>
      </c>
    </row>
    <row r="4073" spans="1:70" hidden="1">
      <c r="A4073" s="6" t="s">
        <v>6443</v>
      </c>
      <c r="B4073" s="6" t="s">
        <v>6444</v>
      </c>
      <c r="C4073" s="6" t="s">
        <v>151</v>
      </c>
      <c r="D4073" s="6"/>
      <c r="E4073" s="6" t="s">
        <v>152</v>
      </c>
      <c r="F4073" s="6" t="s">
        <v>5891</v>
      </c>
      <c r="G4073" s="6"/>
      <c r="H4073" s="10"/>
      <c r="I4073" s="10"/>
      <c r="J4073" s="10"/>
      <c r="K4073" s="10"/>
      <c r="L4073" s="10"/>
      <c r="M4073" s="10"/>
      <c r="N4073" s="28"/>
      <c r="O4073" s="10"/>
      <c r="P4073" s="10"/>
      <c r="Q4073" s="10"/>
      <c r="R4073" s="10"/>
      <c r="S4073" s="10"/>
      <c r="T4073" s="10"/>
      <c r="U4073" s="10"/>
      <c r="V4073" s="19"/>
      <c r="W4073" s="19"/>
      <c r="X4073" s="10"/>
      <c r="Y4073" s="10"/>
      <c r="Z4073" s="10"/>
      <c r="AA4073" s="10"/>
      <c r="AB4073" s="10"/>
      <c r="AC4073" s="10"/>
      <c r="AD4073" s="10"/>
      <c r="AE4073" s="10"/>
      <c r="AF4073" s="16"/>
      <c r="AG4073" s="16"/>
      <c r="AH4073" s="16"/>
      <c r="AI4073" s="16"/>
      <c r="AJ4073" s="16"/>
      <c r="AK4073" s="16"/>
      <c r="AL4073" s="16"/>
      <c r="AM4073" s="16"/>
      <c r="AN4073" s="16"/>
      <c r="AO4073" s="16"/>
      <c r="AP4073" s="16"/>
      <c r="AQ4073" s="16"/>
      <c r="AR4073" s="16"/>
      <c r="AS4073" s="16"/>
      <c r="AT4073" s="16"/>
      <c r="AU4073" s="16"/>
      <c r="AV4073" s="16"/>
      <c r="AW4073" s="16"/>
      <c r="AX4073" s="16"/>
      <c r="AY4073" s="16"/>
      <c r="AZ4073" s="16"/>
      <c r="BA4073" s="16"/>
      <c r="BB4073" s="16"/>
      <c r="BC4073" s="16"/>
      <c r="BD4073" s="16"/>
      <c r="BE4073" s="16"/>
      <c r="BF4073" s="16"/>
      <c r="BG4073" s="16"/>
      <c r="BH4073" s="16"/>
      <c r="BI4073" s="16"/>
      <c r="BJ4073" s="16"/>
      <c r="BK4073" s="16"/>
      <c r="BL4073" s="16"/>
      <c r="BM4073" s="16"/>
      <c r="BN4073" s="16"/>
      <c r="BO4073" s="16"/>
      <c r="BP4073" s="16"/>
      <c r="BQ4073" s="16"/>
      <c r="BR4073" s="37" t="e">
        <f>BQ4073+BP4073+BO4073+BN4073+BM4073+#REF!+#REF!+BG4073+BF4073+#REF!+BC4073+#REF!+#REF!+AY4073+#REF!+#REF!+#REF!+#REF!+AS4073+#REF!+#REF!+#REF!+#REF!+AM4073+AK4073+#REF!+#REF!+#REF!+AF4073+AD4073+AC4073+AB4073+BL4073+AA4073+Z4073+Y4073+X4073+U4073+T4073+S4073+R4073+Q4073+P4073+O4073+N4073+M4073+L4073+K4073+J4073+I4073+H4073</f>
        <v>#REF!</v>
      </c>
    </row>
    <row r="4074" spans="1:70" hidden="1">
      <c r="A4074" s="6" t="s">
        <v>6445</v>
      </c>
      <c r="B4074" s="6" t="s">
        <v>8174</v>
      </c>
      <c r="C4074" s="6" t="s">
        <v>151</v>
      </c>
      <c r="D4074" s="6"/>
      <c r="E4074" s="6" t="s">
        <v>152</v>
      </c>
      <c r="F4074" s="6" t="s">
        <v>5891</v>
      </c>
      <c r="G4074" s="6"/>
      <c r="H4074" s="10"/>
      <c r="I4074" s="10"/>
      <c r="J4074" s="10"/>
      <c r="K4074" s="10"/>
      <c r="L4074" s="10"/>
      <c r="M4074" s="10"/>
      <c r="N4074" s="28"/>
      <c r="O4074" s="10"/>
      <c r="P4074" s="10"/>
      <c r="Q4074" s="10"/>
      <c r="R4074" s="10"/>
      <c r="S4074" s="10"/>
      <c r="T4074" s="10"/>
      <c r="U4074" s="10"/>
      <c r="V4074" s="19"/>
      <c r="W4074" s="19"/>
      <c r="X4074" s="10"/>
      <c r="Y4074" s="10"/>
      <c r="Z4074" s="10"/>
      <c r="AA4074" s="10"/>
      <c r="AB4074" s="10"/>
      <c r="AC4074" s="10"/>
      <c r="AD4074" s="10"/>
      <c r="AE4074" s="10"/>
      <c r="AF4074" s="16"/>
      <c r="AG4074" s="16"/>
      <c r="AH4074" s="16"/>
      <c r="AI4074" s="16"/>
      <c r="AJ4074" s="16"/>
      <c r="AK4074" s="16"/>
      <c r="AL4074" s="16"/>
      <c r="AM4074" s="16"/>
      <c r="AN4074" s="16"/>
      <c r="AO4074" s="16"/>
      <c r="AP4074" s="16"/>
      <c r="AQ4074" s="16"/>
      <c r="AR4074" s="16"/>
      <c r="AS4074" s="16"/>
      <c r="AT4074" s="16"/>
      <c r="AU4074" s="16"/>
      <c r="AV4074" s="16"/>
      <c r="AW4074" s="16"/>
      <c r="AX4074" s="16"/>
      <c r="AY4074" s="16"/>
      <c r="AZ4074" s="16"/>
      <c r="BA4074" s="16"/>
      <c r="BB4074" s="16"/>
      <c r="BC4074" s="16"/>
      <c r="BD4074" s="16"/>
      <c r="BE4074" s="16"/>
      <c r="BF4074" s="16"/>
      <c r="BG4074" s="16"/>
      <c r="BH4074" s="16"/>
      <c r="BI4074" s="16"/>
      <c r="BJ4074" s="16"/>
      <c r="BK4074" s="16"/>
      <c r="BL4074" s="16"/>
      <c r="BM4074" s="16"/>
      <c r="BN4074" s="16"/>
      <c r="BO4074" s="16"/>
      <c r="BP4074" s="16"/>
      <c r="BQ4074" s="16"/>
      <c r="BR4074" s="37" t="e">
        <f>BQ4074+BP4074+BO4074+BN4074+BM4074+#REF!+#REF!+BG4074+BF4074+#REF!+BC4074+#REF!+#REF!+AY4074+#REF!+#REF!+#REF!+#REF!+AS4074+#REF!+#REF!+#REF!+#REF!+AM4074+AK4074+#REF!+#REF!+#REF!+AF4074+AD4074+AC4074+AB4074+BL4074+AA4074+Z4074+Y4074+X4074+U4074+T4074+S4074+R4074+Q4074+P4074+O4074+N4074+M4074+L4074+K4074+J4074+I4074+H4074</f>
        <v>#REF!</v>
      </c>
    </row>
    <row r="4075" spans="1:70" hidden="1">
      <c r="A4075" s="6" t="s">
        <v>6232</v>
      </c>
      <c r="B4075" s="6" t="s">
        <v>6233</v>
      </c>
      <c r="C4075" s="6" t="s">
        <v>7</v>
      </c>
      <c r="D4075" s="6" t="s">
        <v>18</v>
      </c>
      <c r="E4075" s="6" t="s">
        <v>13</v>
      </c>
      <c r="F4075" s="6" t="s">
        <v>5891</v>
      </c>
      <c r="G4075" s="6"/>
      <c r="H4075" s="10"/>
      <c r="I4075" s="10"/>
      <c r="J4075" s="10"/>
      <c r="K4075" s="10"/>
      <c r="L4075" s="10"/>
      <c r="M4075" s="10"/>
      <c r="N4075" s="28"/>
      <c r="O4075" s="10"/>
      <c r="P4075" s="10"/>
      <c r="Q4075" s="10"/>
      <c r="R4075" s="10"/>
      <c r="S4075" s="10"/>
      <c r="T4075" s="10"/>
      <c r="U4075" s="10"/>
      <c r="V4075" s="19"/>
      <c r="W4075" s="19"/>
      <c r="X4075" s="10"/>
      <c r="Y4075" s="10"/>
      <c r="Z4075" s="10"/>
      <c r="AA4075" s="10"/>
      <c r="AB4075" s="10"/>
      <c r="AC4075" s="10"/>
      <c r="AD4075" s="10"/>
      <c r="AE4075" s="10"/>
      <c r="AF4075" s="16"/>
      <c r="AG4075" s="16"/>
      <c r="AH4075" s="16"/>
      <c r="AI4075" s="16"/>
      <c r="AJ4075" s="16"/>
      <c r="AK4075" s="16"/>
      <c r="AL4075" s="16"/>
      <c r="AM4075" s="16"/>
      <c r="AN4075" s="16"/>
      <c r="AO4075" s="16"/>
      <c r="AP4075" s="16"/>
      <c r="AQ4075" s="16"/>
      <c r="AR4075" s="16"/>
      <c r="AS4075" s="16"/>
      <c r="AT4075" s="16"/>
      <c r="AU4075" s="16"/>
      <c r="AV4075" s="16"/>
      <c r="AW4075" s="16"/>
      <c r="AX4075" s="16"/>
      <c r="AY4075" s="16"/>
      <c r="AZ4075" s="16"/>
      <c r="BA4075" s="16"/>
      <c r="BB4075" s="16"/>
      <c r="BC4075" s="16"/>
      <c r="BD4075" s="16"/>
      <c r="BE4075" s="16"/>
      <c r="BF4075" s="16"/>
      <c r="BG4075" s="16"/>
      <c r="BH4075" s="16"/>
      <c r="BI4075" s="16"/>
      <c r="BJ4075" s="16"/>
      <c r="BK4075" s="16"/>
      <c r="BL4075" s="16"/>
      <c r="BM4075" s="16"/>
      <c r="BN4075" s="16"/>
      <c r="BO4075" s="16"/>
      <c r="BP4075" s="16"/>
      <c r="BQ4075" s="16"/>
      <c r="BR4075" s="37" t="e">
        <f>BQ4075+BP4075+BO4075+BN4075+BM4075+#REF!+#REF!+BG4075+BF4075+#REF!+BC4075+#REF!+#REF!+AY4075+#REF!+#REF!+#REF!+#REF!+AS4075+#REF!+#REF!+#REF!+#REF!+AM4075+AK4075+#REF!+#REF!+#REF!+AF4075+AD4075+AC4075+AB4075+BL4075+AA4075+Z4075+Y4075+X4075+U4075+T4075+S4075+R4075+Q4075+P4075+O4075+N4075+M4075+L4075+K4075+J4075+I4075+H4075</f>
        <v>#REF!</v>
      </c>
    </row>
    <row r="4076" spans="1:70" hidden="1">
      <c r="A4076" s="6" t="s">
        <v>7177</v>
      </c>
      <c r="B4076" s="6" t="s">
        <v>8175</v>
      </c>
      <c r="C4076" s="6" t="s">
        <v>151</v>
      </c>
      <c r="D4076" s="6"/>
      <c r="E4076" s="6" t="s">
        <v>8186</v>
      </c>
      <c r="F4076" s="6" t="s">
        <v>5891</v>
      </c>
      <c r="G4076" s="6"/>
      <c r="H4076" s="10"/>
      <c r="I4076" s="10"/>
      <c r="J4076" s="10"/>
      <c r="K4076" s="10"/>
      <c r="L4076" s="10"/>
      <c r="M4076" s="10"/>
      <c r="N4076" s="28"/>
      <c r="O4076" s="10"/>
      <c r="P4076" s="10"/>
      <c r="Q4076" s="10"/>
      <c r="R4076" s="10"/>
      <c r="S4076" s="10"/>
      <c r="T4076" s="10"/>
      <c r="U4076" s="10"/>
      <c r="V4076" s="19"/>
      <c r="W4076" s="19"/>
      <c r="X4076" s="10"/>
      <c r="Y4076" s="10"/>
      <c r="Z4076" s="10"/>
      <c r="AA4076" s="10"/>
      <c r="AB4076" s="10"/>
      <c r="AC4076" s="10"/>
      <c r="AD4076" s="10"/>
      <c r="AE4076" s="10"/>
      <c r="AF4076" s="16"/>
      <c r="AG4076" s="16"/>
      <c r="AH4076" s="16"/>
      <c r="AI4076" s="16"/>
      <c r="AJ4076" s="16"/>
      <c r="AK4076" s="16"/>
      <c r="AL4076" s="16"/>
      <c r="AM4076" s="16"/>
      <c r="AN4076" s="16"/>
      <c r="AO4076" s="16"/>
      <c r="AP4076" s="16"/>
      <c r="AQ4076" s="16"/>
      <c r="AR4076" s="16"/>
      <c r="AS4076" s="16"/>
      <c r="AT4076" s="16"/>
      <c r="AU4076" s="16"/>
      <c r="AV4076" s="16"/>
      <c r="AW4076" s="16"/>
      <c r="AX4076" s="16"/>
      <c r="AY4076" s="16"/>
      <c r="AZ4076" s="16"/>
      <c r="BA4076" s="16"/>
      <c r="BB4076" s="16"/>
      <c r="BC4076" s="16"/>
      <c r="BD4076" s="16"/>
      <c r="BE4076" s="16"/>
      <c r="BF4076" s="16"/>
      <c r="BG4076" s="16"/>
      <c r="BH4076" s="16"/>
      <c r="BI4076" s="16"/>
      <c r="BJ4076" s="16"/>
      <c r="BK4076" s="16"/>
      <c r="BL4076" s="16"/>
      <c r="BM4076" s="16"/>
      <c r="BN4076" s="16"/>
      <c r="BO4076" s="16"/>
      <c r="BP4076" s="16"/>
      <c r="BQ4076" s="16"/>
      <c r="BR4076" s="37" t="e">
        <f>BQ4076+BP4076+BO4076+BN4076+BM4076+#REF!+#REF!+BG4076+BF4076+#REF!+BC4076+#REF!+#REF!+AY4076+#REF!+#REF!+#REF!+#REF!+AS4076+#REF!+#REF!+#REF!+#REF!+AM4076+AK4076+#REF!+#REF!+#REF!+AF4076+AD4076+AC4076+AB4076+BL4076+AA4076+Z4076+Y4076+X4076+U4076+T4076+S4076+R4076+Q4076+P4076+O4076+N4076+M4076+L4076+K4076+J4076+I4076+H4076</f>
        <v>#REF!</v>
      </c>
    </row>
    <row r="4077" spans="1:70" hidden="1">
      <c r="A4077" s="6" t="s">
        <v>7250</v>
      </c>
      <c r="B4077" s="6" t="s">
        <v>7459</v>
      </c>
      <c r="C4077" s="6" t="s">
        <v>7</v>
      </c>
      <c r="D4077" s="6" t="s">
        <v>8180</v>
      </c>
      <c r="E4077" s="6" t="s">
        <v>8190</v>
      </c>
      <c r="F4077" s="6" t="s">
        <v>5891</v>
      </c>
      <c r="G4077" s="6"/>
      <c r="H4077" s="10"/>
      <c r="I4077" s="10"/>
      <c r="J4077" s="10"/>
      <c r="K4077" s="10"/>
      <c r="L4077" s="10"/>
      <c r="M4077" s="10"/>
      <c r="N4077" s="28"/>
      <c r="O4077" s="10"/>
      <c r="P4077" s="10"/>
      <c r="Q4077" s="10"/>
      <c r="R4077" s="10"/>
      <c r="S4077" s="10"/>
      <c r="T4077" s="10"/>
      <c r="U4077" s="10"/>
      <c r="V4077" s="19"/>
      <c r="W4077" s="19"/>
      <c r="X4077" s="10"/>
      <c r="Y4077" s="10"/>
      <c r="Z4077" s="10"/>
      <c r="AA4077" s="10"/>
      <c r="AB4077" s="10"/>
      <c r="AC4077" s="10"/>
      <c r="AD4077" s="10"/>
      <c r="AE4077" s="10"/>
      <c r="AF4077" s="16"/>
      <c r="AG4077" s="16"/>
      <c r="AH4077" s="16"/>
      <c r="AI4077" s="16"/>
      <c r="AJ4077" s="16"/>
      <c r="AK4077" s="16"/>
      <c r="AL4077" s="16"/>
      <c r="AM4077" s="16"/>
      <c r="AN4077" s="16"/>
      <c r="AO4077" s="16"/>
      <c r="AP4077" s="16"/>
      <c r="AQ4077" s="16"/>
      <c r="AR4077" s="16"/>
      <c r="AS4077" s="16"/>
      <c r="AT4077" s="16"/>
      <c r="AU4077" s="16"/>
      <c r="AV4077" s="16"/>
      <c r="AW4077" s="16"/>
      <c r="AX4077" s="16"/>
      <c r="AY4077" s="16"/>
      <c r="AZ4077" s="16"/>
      <c r="BA4077" s="16"/>
      <c r="BB4077" s="16"/>
      <c r="BC4077" s="16"/>
      <c r="BD4077" s="16"/>
      <c r="BE4077" s="16"/>
      <c r="BF4077" s="16"/>
      <c r="BG4077" s="16"/>
      <c r="BH4077" s="16"/>
      <c r="BI4077" s="16"/>
      <c r="BJ4077" s="16"/>
      <c r="BK4077" s="16"/>
      <c r="BL4077" s="16"/>
      <c r="BM4077" s="16"/>
      <c r="BN4077" s="16"/>
      <c r="BO4077" s="16"/>
      <c r="BP4077" s="16"/>
      <c r="BQ4077" s="16"/>
      <c r="BR4077" s="37" t="e">
        <f>BQ4077+BP4077+BO4077+BN4077+BM4077+#REF!+#REF!+BG4077+BF4077+#REF!+BC4077+#REF!+#REF!+AY4077+#REF!+#REF!+#REF!+#REF!+AS4077+#REF!+#REF!+#REF!+#REF!+AM4077+AK4077+#REF!+#REF!+#REF!+AF4077+AD4077+AC4077+AB4077+BL4077+AA4077+Z4077+Y4077+X4077+U4077+T4077+S4077+R4077+Q4077+P4077+O4077+N4077+M4077+L4077+K4077+J4077+I4077+H4077</f>
        <v>#REF!</v>
      </c>
    </row>
    <row r="4078" spans="1:70" hidden="1">
      <c r="A4078" s="6" t="s">
        <v>7178</v>
      </c>
      <c r="B4078" s="6" t="s">
        <v>7179</v>
      </c>
      <c r="C4078" s="6" t="s">
        <v>151</v>
      </c>
      <c r="D4078" s="6"/>
      <c r="E4078" s="6" t="s">
        <v>8192</v>
      </c>
      <c r="F4078" s="6" t="s">
        <v>5891</v>
      </c>
      <c r="G4078" s="6"/>
      <c r="H4078" s="10"/>
      <c r="I4078" s="10"/>
      <c r="J4078" s="10"/>
      <c r="K4078" s="10"/>
      <c r="L4078" s="10"/>
      <c r="M4078" s="10"/>
      <c r="N4078" s="28"/>
      <c r="O4078" s="10"/>
      <c r="P4078" s="10"/>
      <c r="Q4078" s="10"/>
      <c r="R4078" s="10"/>
      <c r="S4078" s="10"/>
      <c r="T4078" s="10"/>
      <c r="U4078" s="10"/>
      <c r="V4078" s="19"/>
      <c r="W4078" s="19"/>
      <c r="X4078" s="10"/>
      <c r="Y4078" s="10"/>
      <c r="Z4078" s="10"/>
      <c r="AA4078" s="10"/>
      <c r="AB4078" s="10"/>
      <c r="AC4078" s="10"/>
      <c r="AD4078" s="10"/>
      <c r="AE4078" s="10"/>
      <c r="AF4078" s="16"/>
      <c r="AG4078" s="16"/>
      <c r="AH4078" s="16"/>
      <c r="AI4078" s="16"/>
      <c r="AJ4078" s="16"/>
      <c r="AK4078" s="16"/>
      <c r="AL4078" s="16"/>
      <c r="AM4078" s="16"/>
      <c r="AN4078" s="16"/>
      <c r="AO4078" s="16"/>
      <c r="AP4078" s="16"/>
      <c r="AQ4078" s="16"/>
      <c r="AR4078" s="16"/>
      <c r="AS4078" s="16"/>
      <c r="AT4078" s="16"/>
      <c r="AU4078" s="16"/>
      <c r="AV4078" s="16"/>
      <c r="AW4078" s="16"/>
      <c r="AX4078" s="16"/>
      <c r="AY4078" s="16"/>
      <c r="AZ4078" s="16"/>
      <c r="BA4078" s="16"/>
      <c r="BB4078" s="16"/>
      <c r="BC4078" s="16"/>
      <c r="BD4078" s="16"/>
      <c r="BE4078" s="16"/>
      <c r="BF4078" s="16"/>
      <c r="BG4078" s="16"/>
      <c r="BH4078" s="16"/>
      <c r="BI4078" s="16"/>
      <c r="BJ4078" s="16"/>
      <c r="BK4078" s="16"/>
      <c r="BL4078" s="16"/>
      <c r="BM4078" s="16"/>
      <c r="BN4078" s="16"/>
      <c r="BO4078" s="16"/>
      <c r="BP4078" s="16"/>
      <c r="BQ4078" s="16"/>
      <c r="BR4078" s="37" t="e">
        <f>BQ4078+BP4078+BO4078+BN4078+BM4078+#REF!+#REF!+BG4078+BF4078+#REF!+BC4078+#REF!+#REF!+AY4078+#REF!+#REF!+#REF!+#REF!+AS4078+#REF!+#REF!+#REF!+#REF!+AM4078+AK4078+#REF!+#REF!+#REF!+AF4078+AD4078+AC4078+AB4078+BL4078+AA4078+Z4078+Y4078+X4078+U4078+T4078+S4078+R4078+Q4078+P4078+O4078+N4078+M4078+L4078+K4078+J4078+I4078+H4078</f>
        <v>#REF!</v>
      </c>
    </row>
    <row r="4079" spans="1:70" hidden="1">
      <c r="A4079" s="6" t="s">
        <v>7180</v>
      </c>
      <c r="B4079" s="6" t="s">
        <v>8176</v>
      </c>
      <c r="C4079" s="6" t="s">
        <v>151</v>
      </c>
      <c r="D4079" s="6"/>
      <c r="E4079" s="6" t="s">
        <v>8192</v>
      </c>
      <c r="F4079" s="6" t="s">
        <v>5891</v>
      </c>
      <c r="G4079" s="6"/>
      <c r="H4079" s="10"/>
      <c r="I4079" s="10"/>
      <c r="J4079" s="10"/>
      <c r="K4079" s="10"/>
      <c r="L4079" s="10"/>
      <c r="M4079" s="10"/>
      <c r="N4079" s="28"/>
      <c r="O4079" s="10"/>
      <c r="P4079" s="10"/>
      <c r="Q4079" s="10"/>
      <c r="R4079" s="10"/>
      <c r="S4079" s="10"/>
      <c r="T4079" s="10"/>
      <c r="U4079" s="10"/>
      <c r="V4079" s="19"/>
      <c r="W4079" s="19"/>
      <c r="X4079" s="10"/>
      <c r="Y4079" s="10"/>
      <c r="Z4079" s="10"/>
      <c r="AA4079" s="10"/>
      <c r="AB4079" s="10"/>
      <c r="AC4079" s="10"/>
      <c r="AD4079" s="10"/>
      <c r="AE4079" s="10"/>
      <c r="AF4079" s="16"/>
      <c r="AG4079" s="16"/>
      <c r="AH4079" s="16"/>
      <c r="AI4079" s="16"/>
      <c r="AJ4079" s="16"/>
      <c r="AK4079" s="16"/>
      <c r="AL4079" s="16"/>
      <c r="AM4079" s="16"/>
      <c r="AN4079" s="16"/>
      <c r="AO4079" s="16"/>
      <c r="AP4079" s="16"/>
      <c r="AQ4079" s="16"/>
      <c r="AR4079" s="16"/>
      <c r="AS4079" s="16"/>
      <c r="AT4079" s="16"/>
      <c r="AU4079" s="16"/>
      <c r="AV4079" s="16"/>
      <c r="AW4079" s="16"/>
      <c r="AX4079" s="16"/>
      <c r="AY4079" s="16"/>
      <c r="AZ4079" s="16"/>
      <c r="BA4079" s="16"/>
      <c r="BB4079" s="16"/>
      <c r="BC4079" s="16"/>
      <c r="BD4079" s="16"/>
      <c r="BE4079" s="16"/>
      <c r="BF4079" s="16"/>
      <c r="BG4079" s="16"/>
      <c r="BH4079" s="16"/>
      <c r="BI4079" s="16"/>
      <c r="BJ4079" s="16"/>
      <c r="BK4079" s="16"/>
      <c r="BL4079" s="16"/>
      <c r="BM4079" s="16"/>
      <c r="BN4079" s="16"/>
      <c r="BO4079" s="16"/>
      <c r="BP4079" s="16"/>
      <c r="BQ4079" s="16"/>
      <c r="BR4079" s="37" t="e">
        <f>BQ4079+BP4079+BO4079+BN4079+BM4079+#REF!+#REF!+BG4079+BF4079+#REF!+BC4079+#REF!+#REF!+AY4079+#REF!+#REF!+#REF!+#REF!+AS4079+#REF!+#REF!+#REF!+#REF!+AM4079+AK4079+#REF!+#REF!+#REF!+AF4079+AD4079+AC4079+AB4079+BL4079+AA4079+Z4079+Y4079+X4079+U4079+T4079+S4079+R4079+Q4079+P4079+O4079+N4079+M4079+L4079+K4079+J4079+I4079+H4079</f>
        <v>#REF!</v>
      </c>
    </row>
    <row r="4080" spans="1:70">
      <c r="A4080" s="7" t="s">
        <v>6234</v>
      </c>
      <c r="B4080" s="7" t="s">
        <v>7460</v>
      </c>
      <c r="C4080" s="7" t="s">
        <v>7</v>
      </c>
      <c r="D4080" s="7" t="s">
        <v>8180</v>
      </c>
      <c r="E4080" s="7" t="s">
        <v>21</v>
      </c>
      <c r="F4080" s="7" t="s">
        <v>5891</v>
      </c>
      <c r="G4080" s="25"/>
      <c r="H4080" s="10"/>
      <c r="I4080" s="10"/>
      <c r="J4080" s="1"/>
      <c r="K4080" s="10"/>
      <c r="L4080" s="10"/>
      <c r="M4080" s="10"/>
      <c r="N4080" s="28"/>
      <c r="O4080" s="10"/>
      <c r="P4080" s="10">
        <f>1000*124.772118</f>
        <v>124772.118</v>
      </c>
      <c r="Q4080" s="10"/>
      <c r="R4080" s="10"/>
      <c r="S4080" s="10"/>
      <c r="T4080" s="10"/>
      <c r="U4080" s="10">
        <v>1000</v>
      </c>
      <c r="V4080" s="10"/>
      <c r="W4080" s="10">
        <f>1000*142.061506174832</f>
        <v>142061.506174832</v>
      </c>
      <c r="X4080" s="10"/>
      <c r="Y4080" s="10"/>
      <c r="Z4080" s="10"/>
      <c r="AA4080" s="10"/>
      <c r="AB4080" s="10"/>
      <c r="AC4080" s="10"/>
      <c r="AD4080" s="10"/>
      <c r="AE4080" s="10"/>
      <c r="AF4080" s="16"/>
      <c r="AG4080" s="16"/>
      <c r="AH4080" s="16"/>
      <c r="AI4080" s="16"/>
      <c r="AJ4080" s="16"/>
      <c r="AK4080" s="16"/>
      <c r="AL4080" s="16"/>
      <c r="AM4080" s="16"/>
      <c r="AN4080" s="16"/>
      <c r="AO4080" s="16"/>
      <c r="AP4080" s="16"/>
      <c r="AQ4080" s="16"/>
      <c r="AR4080" s="16"/>
      <c r="AS4080" s="16"/>
      <c r="AT4080" s="16"/>
      <c r="AU4080" s="16"/>
      <c r="AV4080" s="16"/>
      <c r="AW4080" s="16"/>
      <c r="AX4080" s="16"/>
      <c r="AY4080" s="16"/>
      <c r="AZ4080" s="16"/>
      <c r="BA4080" s="16"/>
      <c r="BB4080" s="16"/>
      <c r="BC4080" s="16"/>
      <c r="BD4080" s="16"/>
      <c r="BE4080" s="16"/>
      <c r="BF4080" s="16"/>
      <c r="BG4080" s="16"/>
      <c r="BH4080" s="16"/>
      <c r="BI4080" s="16"/>
      <c r="BJ4080" s="16"/>
      <c r="BK4080" s="16"/>
      <c r="BL4080" s="16"/>
      <c r="BM4080" s="16"/>
      <c r="BN4080" s="16"/>
      <c r="BO4080" s="16"/>
      <c r="BP4080" s="16"/>
      <c r="BQ4080" s="16"/>
      <c r="BR4080" s="37">
        <f>BQ4080+BP4080+BO4080+BN4080+BM4080+BG4080+BF4080+BC4080+AY4080+AS4080+AM4080+AL4080+AK4080+AF4080+AE4080+AD4080+AC4080+AB4080+BK4080+BL4080+AA4080+Z4080+Y4080+X4080+V4080+U4080+T4080+S4080+R4080+Q4080+P4080+O4080+N4080+M4080+L4080+K4080+J4080+I4080+H4080+G4080+AX4080+W4080</f>
        <v>267833.62417483202</v>
      </c>
    </row>
    <row r="4081" spans="1:70" hidden="1">
      <c r="A4081" s="6" t="s">
        <v>6235</v>
      </c>
      <c r="B4081" s="6" t="s">
        <v>6236</v>
      </c>
      <c r="C4081" s="6" t="s">
        <v>7</v>
      </c>
      <c r="D4081" s="6" t="s">
        <v>18</v>
      </c>
      <c r="E4081" s="6" t="s">
        <v>31</v>
      </c>
      <c r="F4081" s="6" t="s">
        <v>5891</v>
      </c>
      <c r="G4081" s="6"/>
      <c r="H4081" s="10"/>
      <c r="I4081" s="10"/>
      <c r="J4081" s="10"/>
      <c r="K4081" s="10"/>
      <c r="L4081" s="10"/>
      <c r="M4081" s="10"/>
      <c r="N4081" s="28"/>
      <c r="O4081" s="10"/>
      <c r="P4081" s="10"/>
      <c r="Q4081" s="10"/>
      <c r="R4081" s="10"/>
      <c r="S4081" s="10"/>
      <c r="T4081" s="10"/>
      <c r="U4081" s="10"/>
      <c r="V4081" s="19"/>
      <c r="W4081" s="19"/>
      <c r="X4081" s="10"/>
      <c r="Y4081" s="10"/>
      <c r="Z4081" s="10"/>
      <c r="AA4081" s="10"/>
      <c r="AB4081" s="10"/>
      <c r="AC4081" s="10"/>
      <c r="AD4081" s="10"/>
      <c r="AE4081" s="10"/>
      <c r="AF4081" s="16"/>
      <c r="AG4081" s="16"/>
      <c r="AH4081" s="16"/>
      <c r="AI4081" s="16"/>
      <c r="AJ4081" s="16"/>
      <c r="AK4081" s="16"/>
      <c r="AL4081" s="16"/>
      <c r="AM4081" s="16"/>
      <c r="AN4081" s="16"/>
      <c r="AO4081" s="16"/>
      <c r="AP4081" s="16"/>
      <c r="AQ4081" s="16"/>
      <c r="AR4081" s="16"/>
      <c r="AS4081" s="16"/>
      <c r="AT4081" s="16"/>
      <c r="AU4081" s="16"/>
      <c r="AV4081" s="16"/>
      <c r="AW4081" s="16"/>
      <c r="AX4081" s="16"/>
      <c r="AY4081" s="16"/>
      <c r="AZ4081" s="16"/>
      <c r="BA4081" s="16"/>
      <c r="BB4081" s="16"/>
      <c r="BC4081" s="16"/>
      <c r="BD4081" s="16"/>
      <c r="BE4081" s="16"/>
      <c r="BF4081" s="16"/>
      <c r="BG4081" s="16"/>
      <c r="BH4081" s="16"/>
      <c r="BI4081" s="16"/>
      <c r="BJ4081" s="16"/>
      <c r="BK4081" s="16"/>
      <c r="BL4081" s="16"/>
      <c r="BM4081" s="16"/>
      <c r="BN4081" s="16"/>
      <c r="BO4081" s="16"/>
      <c r="BP4081" s="16"/>
      <c r="BQ4081" s="16"/>
      <c r="BR4081" s="37" t="e">
        <f>BQ4081+BP4081+BO4081+BN4081+BM4081+#REF!+#REF!+BG4081+BF4081+#REF!+BC4081+#REF!+#REF!+AY4081+#REF!+#REF!+#REF!+#REF!+AS4081+#REF!+#REF!+#REF!+#REF!+AM4081+AK4081+#REF!+#REF!+#REF!+AF4081+AD4081+AC4081+AB4081+BL4081+AA4081+Z4081+Y4081+X4081+U4081+T4081+S4081+R4081+Q4081+P4081+O4081+N4081+M4081+L4081+K4081+J4081+I4081+H4081</f>
        <v>#REF!</v>
      </c>
    </row>
    <row r="4082" spans="1:70" hidden="1">
      <c r="A4082" s="6" t="s">
        <v>6237</v>
      </c>
      <c r="B4082" s="6" t="s">
        <v>6238</v>
      </c>
      <c r="C4082" s="6" t="s">
        <v>7</v>
      </c>
      <c r="D4082" s="6" t="s">
        <v>18</v>
      </c>
      <c r="E4082" s="6" t="s">
        <v>31</v>
      </c>
      <c r="F4082" s="6" t="s">
        <v>5891</v>
      </c>
      <c r="G4082" s="6"/>
      <c r="H4082" s="10"/>
      <c r="I4082" s="10"/>
      <c r="J4082" s="10"/>
      <c r="K4082" s="10"/>
      <c r="L4082" s="10"/>
      <c r="M4082" s="10"/>
      <c r="N4082" s="28"/>
      <c r="O4082" s="10"/>
      <c r="P4082" s="10"/>
      <c r="Q4082" s="10"/>
      <c r="R4082" s="10"/>
      <c r="S4082" s="10"/>
      <c r="T4082" s="10"/>
      <c r="U4082" s="10"/>
      <c r="V4082" s="19"/>
      <c r="W4082" s="19"/>
      <c r="X4082" s="10"/>
      <c r="Y4082" s="10"/>
      <c r="Z4082" s="10"/>
      <c r="AA4082" s="10"/>
      <c r="AB4082" s="10"/>
      <c r="AC4082" s="10"/>
      <c r="AD4082" s="10"/>
      <c r="AE4082" s="10"/>
      <c r="AF4082" s="16"/>
      <c r="AG4082" s="16"/>
      <c r="AH4082" s="16"/>
      <c r="AI4082" s="16"/>
      <c r="AJ4082" s="16"/>
      <c r="AK4082" s="16"/>
      <c r="AL4082" s="16"/>
      <c r="AM4082" s="16"/>
      <c r="AN4082" s="16"/>
      <c r="AO4082" s="16"/>
      <c r="AP4082" s="16"/>
      <c r="AQ4082" s="16"/>
      <c r="AR4082" s="16"/>
      <c r="AS4082" s="16"/>
      <c r="AT4082" s="16"/>
      <c r="AU4082" s="16"/>
      <c r="AV4082" s="16"/>
      <c r="AW4082" s="16"/>
      <c r="AX4082" s="16"/>
      <c r="AY4082" s="16"/>
      <c r="AZ4082" s="16"/>
      <c r="BA4082" s="16"/>
      <c r="BB4082" s="16"/>
      <c r="BC4082" s="16"/>
      <c r="BD4082" s="16"/>
      <c r="BE4082" s="16"/>
      <c r="BF4082" s="16"/>
      <c r="BG4082" s="16"/>
      <c r="BH4082" s="16"/>
      <c r="BI4082" s="16"/>
      <c r="BJ4082" s="16"/>
      <c r="BK4082" s="16"/>
      <c r="BL4082" s="16"/>
      <c r="BM4082" s="16"/>
      <c r="BN4082" s="16"/>
      <c r="BO4082" s="16"/>
      <c r="BP4082" s="16"/>
      <c r="BQ4082" s="16"/>
      <c r="BR4082" s="37" t="e">
        <f>BQ4082+BP4082+BO4082+BN4082+BM4082+#REF!+#REF!+BG4082+BF4082+#REF!+BC4082+#REF!+#REF!+AY4082+#REF!+#REF!+#REF!+#REF!+AS4082+#REF!+#REF!+#REF!+#REF!+AM4082+AK4082+#REF!+#REF!+#REF!+AF4082+AD4082+AC4082+AB4082+BL4082+AA4082+Z4082+Y4082+X4082+U4082+T4082+S4082+R4082+Q4082+P4082+O4082+N4082+M4082+L4082+K4082+J4082+I4082+H4082</f>
        <v>#REF!</v>
      </c>
    </row>
    <row r="4083" spans="1:70" hidden="1">
      <c r="A4083" s="6" t="s">
        <v>6239</v>
      </c>
      <c r="B4083" s="6" t="s">
        <v>6240</v>
      </c>
      <c r="C4083" s="6" t="s">
        <v>7</v>
      </c>
      <c r="D4083" s="6" t="s">
        <v>8180</v>
      </c>
      <c r="E4083" s="6" t="s">
        <v>21</v>
      </c>
      <c r="F4083" s="6" t="s">
        <v>5891</v>
      </c>
      <c r="G4083" s="6"/>
      <c r="H4083" s="10"/>
      <c r="I4083" s="10"/>
      <c r="J4083" s="10"/>
      <c r="K4083" s="10"/>
      <c r="L4083" s="10"/>
      <c r="M4083" s="10"/>
      <c r="N4083" s="28"/>
      <c r="O4083" s="10"/>
      <c r="P4083" s="10"/>
      <c r="Q4083" s="10"/>
      <c r="R4083" s="10"/>
      <c r="S4083" s="10"/>
      <c r="T4083" s="10"/>
      <c r="U4083" s="10"/>
      <c r="V4083" s="19"/>
      <c r="W4083" s="19"/>
      <c r="X4083" s="10"/>
      <c r="Y4083" s="10"/>
      <c r="Z4083" s="10"/>
      <c r="AA4083" s="10"/>
      <c r="AB4083" s="10"/>
      <c r="AC4083" s="10"/>
      <c r="AD4083" s="10"/>
      <c r="AE4083" s="10"/>
      <c r="AF4083" s="16"/>
      <c r="AG4083" s="16"/>
      <c r="AH4083" s="16"/>
      <c r="AI4083" s="16"/>
      <c r="AJ4083" s="16"/>
      <c r="AK4083" s="16"/>
      <c r="AL4083" s="16"/>
      <c r="AM4083" s="16"/>
      <c r="AN4083" s="16"/>
      <c r="AO4083" s="16"/>
      <c r="AP4083" s="16"/>
      <c r="AQ4083" s="16"/>
      <c r="AR4083" s="16"/>
      <c r="AS4083" s="16"/>
      <c r="AT4083" s="16"/>
      <c r="AU4083" s="16"/>
      <c r="AV4083" s="16"/>
      <c r="AW4083" s="16"/>
      <c r="AX4083" s="16"/>
      <c r="AY4083" s="16"/>
      <c r="AZ4083" s="16"/>
      <c r="BA4083" s="16"/>
      <c r="BB4083" s="16"/>
      <c r="BC4083" s="16"/>
      <c r="BD4083" s="16"/>
      <c r="BE4083" s="16"/>
      <c r="BF4083" s="16"/>
      <c r="BG4083" s="16"/>
      <c r="BH4083" s="16"/>
      <c r="BI4083" s="16"/>
      <c r="BJ4083" s="16"/>
      <c r="BK4083" s="16"/>
      <c r="BL4083" s="16"/>
      <c r="BM4083" s="16"/>
      <c r="BN4083" s="16"/>
      <c r="BO4083" s="16"/>
      <c r="BP4083" s="16"/>
      <c r="BQ4083" s="16"/>
      <c r="BR4083" s="37" t="e">
        <f>BQ4083+BP4083+BO4083+BN4083+BM4083+#REF!+#REF!+BG4083+BF4083+#REF!+BC4083+#REF!+#REF!+AY4083+#REF!+#REF!+#REF!+#REF!+AS4083+#REF!+#REF!+#REF!+#REF!+AM4083+AK4083+#REF!+#REF!+#REF!+AF4083+AD4083+AC4083+AB4083+BL4083+AA4083+Z4083+Y4083+X4083+U4083+T4083+S4083+R4083+Q4083+P4083+O4083+N4083+M4083+L4083+K4083+J4083+I4083+H4083</f>
        <v>#REF!</v>
      </c>
    </row>
    <row r="4084" spans="1:70" hidden="1">
      <c r="A4084" s="6" t="s">
        <v>6241</v>
      </c>
      <c r="B4084" s="6" t="s">
        <v>7461</v>
      </c>
      <c r="C4084" s="6" t="s">
        <v>7</v>
      </c>
      <c r="D4084" s="6" t="s">
        <v>8180</v>
      </c>
      <c r="E4084" s="6" t="s">
        <v>8181</v>
      </c>
      <c r="F4084" s="6" t="s">
        <v>5891</v>
      </c>
      <c r="G4084" s="6"/>
      <c r="H4084" s="10"/>
      <c r="I4084" s="10"/>
      <c r="J4084" s="10"/>
      <c r="K4084" s="10"/>
      <c r="L4084" s="10"/>
      <c r="M4084" s="10"/>
      <c r="N4084" s="28"/>
      <c r="O4084" s="10"/>
      <c r="P4084" s="10"/>
      <c r="Q4084" s="10"/>
      <c r="R4084" s="10"/>
      <c r="S4084" s="10"/>
      <c r="T4084" s="10"/>
      <c r="U4084" s="10"/>
      <c r="V4084" s="19"/>
      <c r="W4084" s="19"/>
      <c r="X4084" s="10"/>
      <c r="Y4084" s="10"/>
      <c r="Z4084" s="10"/>
      <c r="AA4084" s="10"/>
      <c r="AB4084" s="10"/>
      <c r="AC4084" s="10"/>
      <c r="AD4084" s="10"/>
      <c r="AE4084" s="10"/>
      <c r="AF4084" s="16"/>
      <c r="AG4084" s="16"/>
      <c r="AH4084" s="16"/>
      <c r="AI4084" s="16"/>
      <c r="AJ4084" s="16"/>
      <c r="AK4084" s="16"/>
      <c r="AL4084" s="16"/>
      <c r="AM4084" s="16"/>
      <c r="AN4084" s="16"/>
      <c r="AO4084" s="16"/>
      <c r="AP4084" s="16"/>
      <c r="AQ4084" s="16"/>
      <c r="AR4084" s="16"/>
      <c r="AS4084" s="16"/>
      <c r="AT4084" s="16"/>
      <c r="AU4084" s="16"/>
      <c r="AV4084" s="16"/>
      <c r="AW4084" s="16"/>
      <c r="AX4084" s="16"/>
      <c r="AY4084" s="16"/>
      <c r="AZ4084" s="16"/>
      <c r="BA4084" s="16"/>
      <c r="BB4084" s="16"/>
      <c r="BC4084" s="16"/>
      <c r="BD4084" s="16"/>
      <c r="BE4084" s="16"/>
      <c r="BF4084" s="16"/>
      <c r="BG4084" s="16"/>
      <c r="BH4084" s="16"/>
      <c r="BI4084" s="16"/>
      <c r="BJ4084" s="16"/>
      <c r="BK4084" s="16"/>
      <c r="BL4084" s="16"/>
      <c r="BM4084" s="16"/>
      <c r="BN4084" s="16"/>
      <c r="BO4084" s="16"/>
      <c r="BP4084" s="16"/>
      <c r="BQ4084" s="16"/>
      <c r="BR4084" s="37" t="e">
        <f>BQ4084+BP4084+BO4084+BN4084+BM4084+#REF!+#REF!+BG4084+BF4084+#REF!+BC4084+#REF!+#REF!+AY4084+#REF!+#REF!+#REF!+#REF!+AS4084+#REF!+#REF!+#REF!+#REF!+AM4084+AK4084+#REF!+#REF!+#REF!+AF4084+AD4084+AC4084+AB4084+BL4084+AA4084+Z4084+Y4084+X4084+U4084+T4084+S4084+R4084+Q4084+P4084+O4084+N4084+M4084+L4084+K4084+J4084+I4084+H4084</f>
        <v>#REF!</v>
      </c>
    </row>
    <row r="4085" spans="1:70" hidden="1">
      <c r="A4085" s="6" t="s">
        <v>6242</v>
      </c>
      <c r="B4085" s="6" t="s">
        <v>6243</v>
      </c>
      <c r="C4085" s="6" t="s">
        <v>7</v>
      </c>
      <c r="D4085" s="6" t="s">
        <v>18</v>
      </c>
      <c r="E4085" s="6" t="s">
        <v>21</v>
      </c>
      <c r="F4085" s="6" t="s">
        <v>5891</v>
      </c>
      <c r="G4085" s="6"/>
      <c r="H4085" s="10"/>
      <c r="I4085" s="10"/>
      <c r="J4085" s="10"/>
      <c r="K4085" s="10"/>
      <c r="L4085" s="10"/>
      <c r="M4085" s="10"/>
      <c r="N4085" s="28"/>
      <c r="O4085" s="10"/>
      <c r="P4085" s="10"/>
      <c r="Q4085" s="10"/>
      <c r="R4085" s="10"/>
      <c r="S4085" s="10"/>
      <c r="T4085" s="10"/>
      <c r="U4085" s="10"/>
      <c r="V4085" s="19"/>
      <c r="W4085" s="19"/>
      <c r="X4085" s="10"/>
      <c r="Y4085" s="10"/>
      <c r="Z4085" s="10"/>
      <c r="AA4085" s="10"/>
      <c r="AB4085" s="10"/>
      <c r="AC4085" s="10"/>
      <c r="AD4085" s="10"/>
      <c r="AE4085" s="10"/>
      <c r="AF4085" s="16"/>
      <c r="AG4085" s="16"/>
      <c r="AH4085" s="16"/>
      <c r="AI4085" s="16"/>
      <c r="AJ4085" s="16"/>
      <c r="AK4085" s="16"/>
      <c r="AL4085" s="16"/>
      <c r="AM4085" s="16"/>
      <c r="AN4085" s="16"/>
      <c r="AO4085" s="16"/>
      <c r="AP4085" s="16"/>
      <c r="AQ4085" s="16"/>
      <c r="AR4085" s="16"/>
      <c r="AS4085" s="16"/>
      <c r="AT4085" s="16"/>
      <c r="AU4085" s="16"/>
      <c r="AV4085" s="16"/>
      <c r="AW4085" s="16"/>
      <c r="AX4085" s="16"/>
      <c r="AY4085" s="16"/>
      <c r="AZ4085" s="16"/>
      <c r="BA4085" s="16"/>
      <c r="BB4085" s="16"/>
      <c r="BC4085" s="16"/>
      <c r="BD4085" s="16"/>
      <c r="BE4085" s="16"/>
      <c r="BF4085" s="16"/>
      <c r="BG4085" s="16"/>
      <c r="BH4085" s="16"/>
      <c r="BI4085" s="16"/>
      <c r="BJ4085" s="16"/>
      <c r="BK4085" s="16"/>
      <c r="BL4085" s="16"/>
      <c r="BM4085" s="16"/>
      <c r="BN4085" s="16"/>
      <c r="BO4085" s="16"/>
      <c r="BP4085" s="16"/>
      <c r="BQ4085" s="16"/>
      <c r="BR4085" s="37" t="e">
        <f>BQ4085+BP4085+BO4085+BN4085+BM4085+#REF!+#REF!+BG4085+BF4085+#REF!+BC4085+#REF!+#REF!+AY4085+#REF!+#REF!+#REF!+#REF!+AS4085+#REF!+#REF!+#REF!+#REF!+AM4085+AK4085+#REF!+#REF!+#REF!+AF4085+AD4085+AC4085+AB4085+BL4085+AA4085+Z4085+Y4085+X4085+U4085+T4085+S4085+R4085+Q4085+P4085+O4085+N4085+M4085+L4085+K4085+J4085+I4085+H4085</f>
        <v>#REF!</v>
      </c>
    </row>
    <row r="4086" spans="1:70" hidden="1">
      <c r="A4086" s="6" t="s">
        <v>7376</v>
      </c>
      <c r="B4086" s="6" t="s">
        <v>8177</v>
      </c>
      <c r="C4086" s="6" t="s">
        <v>151</v>
      </c>
      <c r="D4086" s="6"/>
      <c r="E4086" s="6" t="s">
        <v>8193</v>
      </c>
      <c r="F4086" s="6" t="s">
        <v>5891</v>
      </c>
      <c r="G4086" s="6"/>
      <c r="H4086" s="10"/>
      <c r="I4086" s="10"/>
      <c r="J4086" s="10"/>
      <c r="K4086" s="10"/>
      <c r="L4086" s="10"/>
      <c r="M4086" s="10"/>
      <c r="N4086" s="28"/>
      <c r="O4086" s="10"/>
      <c r="P4086" s="10"/>
      <c r="Q4086" s="10"/>
      <c r="R4086" s="10"/>
      <c r="S4086" s="10"/>
      <c r="T4086" s="10"/>
      <c r="U4086" s="10"/>
      <c r="V4086" s="19"/>
      <c r="W4086" s="19"/>
      <c r="X4086" s="10"/>
      <c r="Y4086" s="10"/>
      <c r="Z4086" s="10"/>
      <c r="AA4086" s="10"/>
      <c r="AB4086" s="10"/>
      <c r="AC4086" s="10"/>
      <c r="AD4086" s="10"/>
      <c r="AE4086" s="10"/>
      <c r="AF4086" s="16"/>
      <c r="AG4086" s="16"/>
      <c r="AH4086" s="16"/>
      <c r="AI4086" s="16"/>
      <c r="AJ4086" s="16"/>
      <c r="AK4086" s="16"/>
      <c r="AL4086" s="16"/>
      <c r="AM4086" s="16"/>
      <c r="AN4086" s="16"/>
      <c r="AO4086" s="16"/>
      <c r="AP4086" s="16"/>
      <c r="AQ4086" s="16"/>
      <c r="AR4086" s="16"/>
      <c r="AS4086" s="16"/>
      <c r="AT4086" s="16"/>
      <c r="AU4086" s="16"/>
      <c r="AV4086" s="16"/>
      <c r="AW4086" s="16"/>
      <c r="AX4086" s="16"/>
      <c r="AY4086" s="16"/>
      <c r="AZ4086" s="16"/>
      <c r="BA4086" s="16"/>
      <c r="BB4086" s="16"/>
      <c r="BC4086" s="16"/>
      <c r="BD4086" s="16"/>
      <c r="BE4086" s="16"/>
      <c r="BF4086" s="16"/>
      <c r="BG4086" s="16"/>
      <c r="BH4086" s="16"/>
      <c r="BI4086" s="16"/>
      <c r="BJ4086" s="16"/>
      <c r="BK4086" s="16"/>
      <c r="BL4086" s="16"/>
      <c r="BM4086" s="16"/>
      <c r="BN4086" s="16"/>
      <c r="BO4086" s="16"/>
      <c r="BP4086" s="16"/>
      <c r="BQ4086" s="16"/>
      <c r="BR4086" s="37" t="e">
        <f>BQ4086+BP4086+BO4086+BN4086+BM4086+#REF!+#REF!+BG4086+BF4086+#REF!+BC4086+#REF!+#REF!+AY4086+#REF!+#REF!+#REF!+#REF!+AS4086+#REF!+#REF!+#REF!+#REF!+AM4086+AK4086+#REF!+#REF!+#REF!+AF4086+AD4086+AC4086+AB4086+BL4086+AA4086+Z4086+Y4086+X4086+U4086+T4086+S4086+R4086+Q4086+P4086+O4086+N4086+M4086+L4086+K4086+J4086+I4086+H4086</f>
        <v>#REF!</v>
      </c>
    </row>
    <row r="4087" spans="1:70" hidden="1">
      <c r="A4087" s="6" t="s">
        <v>6244</v>
      </c>
      <c r="B4087" s="6" t="s">
        <v>6245</v>
      </c>
      <c r="C4087" s="6" t="s">
        <v>7</v>
      </c>
      <c r="D4087" s="6" t="s">
        <v>67</v>
      </c>
      <c r="E4087" s="6" t="s">
        <v>67</v>
      </c>
      <c r="F4087" s="6" t="s">
        <v>5891</v>
      </c>
      <c r="G4087" s="6"/>
      <c r="H4087" s="10"/>
      <c r="I4087" s="10"/>
      <c r="J4087" s="10"/>
      <c r="K4087" s="10"/>
      <c r="L4087" s="10"/>
      <c r="M4087" s="10"/>
      <c r="N4087" s="28"/>
      <c r="O4087" s="10"/>
      <c r="P4087" s="10"/>
      <c r="Q4087" s="10"/>
      <c r="R4087" s="10"/>
      <c r="S4087" s="10"/>
      <c r="T4087" s="10"/>
      <c r="U4087" s="10"/>
      <c r="V4087" s="19"/>
      <c r="W4087" s="19"/>
      <c r="X4087" s="10"/>
      <c r="Y4087" s="10"/>
      <c r="Z4087" s="10"/>
      <c r="AA4087" s="10"/>
      <c r="AB4087" s="10"/>
      <c r="AC4087" s="10"/>
      <c r="AD4087" s="10"/>
      <c r="AE4087" s="10"/>
      <c r="AF4087" s="16"/>
      <c r="AG4087" s="16"/>
      <c r="AH4087" s="16"/>
      <c r="AI4087" s="16"/>
      <c r="AJ4087" s="16"/>
      <c r="AK4087" s="16"/>
      <c r="AL4087" s="16"/>
      <c r="AM4087" s="16"/>
      <c r="AN4087" s="16"/>
      <c r="AO4087" s="16"/>
      <c r="AP4087" s="16"/>
      <c r="AQ4087" s="16"/>
      <c r="AR4087" s="16"/>
      <c r="AS4087" s="16"/>
      <c r="AT4087" s="16"/>
      <c r="AU4087" s="16"/>
      <c r="AV4087" s="16"/>
      <c r="AW4087" s="16"/>
      <c r="AX4087" s="16"/>
      <c r="AY4087" s="16"/>
      <c r="AZ4087" s="16"/>
      <c r="BA4087" s="16"/>
      <c r="BB4087" s="16"/>
      <c r="BC4087" s="16"/>
      <c r="BD4087" s="16"/>
      <c r="BE4087" s="16"/>
      <c r="BF4087" s="16"/>
      <c r="BG4087" s="16"/>
      <c r="BH4087" s="16"/>
      <c r="BI4087" s="16"/>
      <c r="BJ4087" s="16"/>
      <c r="BK4087" s="16"/>
      <c r="BL4087" s="16"/>
      <c r="BM4087" s="16"/>
      <c r="BN4087" s="16"/>
      <c r="BO4087" s="16"/>
      <c r="BP4087" s="16"/>
      <c r="BQ4087" s="16"/>
      <c r="BR4087" s="37" t="e">
        <f>BQ4087+BP4087+BO4087+BN4087+BM4087+#REF!+#REF!+BG4087+BF4087+#REF!+BC4087+#REF!+#REF!+AY4087+#REF!+#REF!+#REF!+#REF!+AS4087+#REF!+#REF!+#REF!+#REF!+AM4087+AK4087+#REF!+#REF!+#REF!+AF4087+AD4087+AC4087+AB4087+BL4087+AA4087+Z4087+Y4087+X4087+U4087+T4087+S4087+R4087+Q4087+P4087+O4087+N4087+M4087+L4087+K4087+J4087+I4087+H4087</f>
        <v>#REF!</v>
      </c>
    </row>
    <row r="4088" spans="1:70" hidden="1">
      <c r="A4088" s="6" t="s">
        <v>6246</v>
      </c>
      <c r="B4088" s="6" t="s">
        <v>6247</v>
      </c>
      <c r="C4088" s="6" t="s">
        <v>7</v>
      </c>
      <c r="D4088" s="6" t="s">
        <v>67</v>
      </c>
      <c r="E4088" s="6" t="s">
        <v>67</v>
      </c>
      <c r="F4088" s="6" t="s">
        <v>5891</v>
      </c>
      <c r="G4088" s="6"/>
      <c r="H4088" s="10"/>
      <c r="I4088" s="10"/>
      <c r="J4088" s="10"/>
      <c r="K4088" s="10"/>
      <c r="L4088" s="10"/>
      <c r="M4088" s="10"/>
      <c r="N4088" s="28"/>
      <c r="O4088" s="10"/>
      <c r="P4088" s="10"/>
      <c r="Q4088" s="10"/>
      <c r="R4088" s="10"/>
      <c r="S4088" s="10"/>
      <c r="T4088" s="10"/>
      <c r="U4088" s="10"/>
      <c r="V4088" s="19"/>
      <c r="W4088" s="19"/>
      <c r="X4088" s="10"/>
      <c r="Y4088" s="10"/>
      <c r="Z4088" s="10"/>
      <c r="AA4088" s="10"/>
      <c r="AB4088" s="10"/>
      <c r="AC4088" s="10"/>
      <c r="AD4088" s="10"/>
      <c r="AE4088" s="10"/>
      <c r="AF4088" s="16"/>
      <c r="AG4088" s="16"/>
      <c r="AH4088" s="16"/>
      <c r="AI4088" s="16"/>
      <c r="AJ4088" s="16"/>
      <c r="AK4088" s="16"/>
      <c r="AL4088" s="16"/>
      <c r="AM4088" s="16"/>
      <c r="AN4088" s="16"/>
      <c r="AO4088" s="16"/>
      <c r="AP4088" s="16"/>
      <c r="AQ4088" s="16"/>
      <c r="AR4088" s="16"/>
      <c r="AS4088" s="16"/>
      <c r="AT4088" s="16"/>
      <c r="AU4088" s="16"/>
      <c r="AV4088" s="16"/>
      <c r="AW4088" s="16"/>
      <c r="AX4088" s="16"/>
      <c r="AY4088" s="16"/>
      <c r="AZ4088" s="16"/>
      <c r="BA4088" s="16"/>
      <c r="BB4088" s="16"/>
      <c r="BC4088" s="16"/>
      <c r="BD4088" s="16"/>
      <c r="BE4088" s="16"/>
      <c r="BF4088" s="16"/>
      <c r="BG4088" s="16"/>
      <c r="BH4088" s="16"/>
      <c r="BI4088" s="16"/>
      <c r="BJ4088" s="16"/>
      <c r="BK4088" s="16"/>
      <c r="BL4088" s="16"/>
      <c r="BM4088" s="16"/>
      <c r="BN4088" s="16"/>
      <c r="BO4088" s="16"/>
      <c r="BP4088" s="16"/>
      <c r="BQ4088" s="16"/>
      <c r="BR4088" s="37" t="e">
        <f>BQ4088+BP4088+BO4088+BN4088+BM4088+#REF!+#REF!+BG4088+BF4088+#REF!+BC4088+#REF!+#REF!+AY4088+#REF!+#REF!+#REF!+#REF!+AS4088+#REF!+#REF!+#REF!+#REF!+AM4088+AK4088+#REF!+#REF!+#REF!+AF4088+AD4088+AC4088+AB4088+BL4088+AA4088+Z4088+Y4088+X4088+U4088+T4088+S4088+R4088+Q4088+P4088+O4088+N4088+M4088+L4088+K4088+J4088+I4088+H4088</f>
        <v>#REF!</v>
      </c>
    </row>
    <row r="4089" spans="1:70" hidden="1">
      <c r="A4089" s="6" t="s">
        <v>6248</v>
      </c>
      <c r="B4089" s="6" t="s">
        <v>6249</v>
      </c>
      <c r="C4089" s="6" t="s">
        <v>7</v>
      </c>
      <c r="D4089" s="6" t="s">
        <v>67</v>
      </c>
      <c r="E4089" s="6" t="s">
        <v>67</v>
      </c>
      <c r="F4089" s="6" t="s">
        <v>5891</v>
      </c>
      <c r="G4089" s="6"/>
      <c r="H4089" s="10"/>
      <c r="I4089" s="10"/>
      <c r="J4089" s="10"/>
      <c r="K4089" s="10"/>
      <c r="L4089" s="10"/>
      <c r="M4089" s="10"/>
      <c r="N4089" s="28"/>
      <c r="O4089" s="10"/>
      <c r="P4089" s="10"/>
      <c r="Q4089" s="10"/>
      <c r="R4089" s="10"/>
      <c r="S4089" s="10"/>
      <c r="T4089" s="10"/>
      <c r="U4089" s="10"/>
      <c r="V4089" s="19"/>
      <c r="W4089" s="19"/>
      <c r="X4089" s="10"/>
      <c r="Y4089" s="10"/>
      <c r="Z4089" s="10"/>
      <c r="AA4089" s="10"/>
      <c r="AB4089" s="10"/>
      <c r="AC4089" s="10"/>
      <c r="AD4089" s="10"/>
      <c r="AE4089" s="10"/>
      <c r="AF4089" s="16"/>
      <c r="AG4089" s="16"/>
      <c r="AH4089" s="16"/>
      <c r="AI4089" s="16"/>
      <c r="AJ4089" s="16"/>
      <c r="AK4089" s="16"/>
      <c r="AL4089" s="16"/>
      <c r="AM4089" s="16"/>
      <c r="AN4089" s="16"/>
      <c r="AO4089" s="16"/>
      <c r="AP4089" s="16"/>
      <c r="AQ4089" s="16"/>
      <c r="AR4089" s="16"/>
      <c r="AS4089" s="16"/>
      <c r="AT4089" s="16"/>
      <c r="AU4089" s="16"/>
      <c r="AV4089" s="16"/>
      <c r="AW4089" s="16"/>
      <c r="AX4089" s="16"/>
      <c r="AY4089" s="16"/>
      <c r="AZ4089" s="16"/>
      <c r="BA4089" s="16"/>
      <c r="BB4089" s="16"/>
      <c r="BC4089" s="16"/>
      <c r="BD4089" s="16"/>
      <c r="BE4089" s="16"/>
      <c r="BF4089" s="16"/>
      <c r="BG4089" s="16"/>
      <c r="BH4089" s="16"/>
      <c r="BI4089" s="16"/>
      <c r="BJ4089" s="16"/>
      <c r="BK4089" s="16"/>
      <c r="BL4089" s="16"/>
      <c r="BM4089" s="16"/>
      <c r="BN4089" s="16"/>
      <c r="BO4089" s="16"/>
      <c r="BP4089" s="16"/>
      <c r="BQ4089" s="16"/>
      <c r="BR4089" s="37" t="e">
        <f>BQ4089+BP4089+BO4089+BN4089+BM4089+#REF!+#REF!+BG4089+BF4089+#REF!+BC4089+#REF!+#REF!+AY4089+#REF!+#REF!+#REF!+#REF!+AS4089+#REF!+#REF!+#REF!+#REF!+AM4089+AK4089+#REF!+#REF!+#REF!+AF4089+AD4089+AC4089+AB4089+BL4089+AA4089+Z4089+Y4089+X4089+U4089+T4089+S4089+R4089+Q4089+P4089+O4089+N4089+M4089+L4089+K4089+J4089+I4089+H4089</f>
        <v>#REF!</v>
      </c>
    </row>
    <row r="4090" spans="1:70" hidden="1">
      <c r="A4090" s="6" t="s">
        <v>6446</v>
      </c>
      <c r="B4090" s="6" t="s">
        <v>8178</v>
      </c>
      <c r="C4090" s="6" t="s">
        <v>151</v>
      </c>
      <c r="D4090" s="6"/>
      <c r="E4090" s="6" t="s">
        <v>152</v>
      </c>
      <c r="F4090" s="6" t="s">
        <v>5891</v>
      </c>
      <c r="G4090" s="6"/>
      <c r="H4090" s="10"/>
      <c r="I4090" s="10"/>
      <c r="J4090" s="10"/>
      <c r="K4090" s="10"/>
      <c r="L4090" s="10"/>
      <c r="M4090" s="10"/>
      <c r="N4090" s="28"/>
      <c r="O4090" s="10"/>
      <c r="P4090" s="10"/>
      <c r="Q4090" s="10"/>
      <c r="R4090" s="10"/>
      <c r="S4090" s="10"/>
      <c r="T4090" s="10"/>
      <c r="U4090" s="10"/>
      <c r="V4090" s="19"/>
      <c r="W4090" s="19"/>
      <c r="X4090" s="10"/>
      <c r="Y4090" s="10"/>
      <c r="Z4090" s="10"/>
      <c r="AA4090" s="10"/>
      <c r="AB4090" s="10"/>
      <c r="AC4090" s="10"/>
      <c r="AD4090" s="10"/>
      <c r="AE4090" s="10"/>
      <c r="AF4090" s="16"/>
      <c r="AG4090" s="16"/>
      <c r="AH4090" s="16"/>
      <c r="AI4090" s="16"/>
      <c r="AJ4090" s="16"/>
      <c r="AK4090" s="16"/>
      <c r="AL4090" s="16"/>
      <c r="AM4090" s="16"/>
      <c r="AN4090" s="16"/>
      <c r="AO4090" s="16"/>
      <c r="AP4090" s="16"/>
      <c r="AQ4090" s="16"/>
      <c r="AR4090" s="16"/>
      <c r="AS4090" s="16"/>
      <c r="AT4090" s="16"/>
      <c r="AU4090" s="16"/>
      <c r="AV4090" s="16"/>
      <c r="AW4090" s="16"/>
      <c r="AX4090" s="16"/>
      <c r="AY4090" s="16"/>
      <c r="AZ4090" s="16"/>
      <c r="BA4090" s="16"/>
      <c r="BB4090" s="16"/>
      <c r="BC4090" s="16"/>
      <c r="BD4090" s="16"/>
      <c r="BE4090" s="16"/>
      <c r="BF4090" s="16"/>
      <c r="BG4090" s="16"/>
      <c r="BH4090" s="16"/>
      <c r="BI4090" s="16"/>
      <c r="BJ4090" s="16"/>
      <c r="BK4090" s="16"/>
      <c r="BL4090" s="16"/>
      <c r="BM4090" s="16"/>
      <c r="BN4090" s="16"/>
      <c r="BO4090" s="16"/>
      <c r="BP4090" s="16"/>
      <c r="BQ4090" s="16"/>
      <c r="BR4090" s="37" t="e">
        <f>BQ4090+BP4090+BO4090+BN4090+BM4090+#REF!+#REF!+BG4090+BF4090+#REF!+BC4090+#REF!+#REF!+AY4090+#REF!+#REF!+#REF!+#REF!+AS4090+#REF!+#REF!+#REF!+#REF!+AM4090+AK4090+#REF!+#REF!+#REF!+AF4090+AD4090+AC4090+AB4090+BL4090+AA4090+Z4090+Y4090+X4090+U4090+T4090+S4090+R4090+Q4090+P4090+O4090+N4090+M4090+L4090+K4090+J4090+I4090+H4090</f>
        <v>#REF!</v>
      </c>
    </row>
    <row r="4091" spans="1:70" hidden="1">
      <c r="A4091" s="6" t="s">
        <v>6447</v>
      </c>
      <c r="B4091" s="6" t="s">
        <v>6448</v>
      </c>
      <c r="C4091" s="6" t="s">
        <v>151</v>
      </c>
      <c r="D4091" s="6"/>
      <c r="E4091" s="6" t="s">
        <v>152</v>
      </c>
      <c r="F4091" s="6" t="s">
        <v>5891</v>
      </c>
      <c r="G4091" s="6"/>
      <c r="H4091" s="10"/>
      <c r="I4091" s="10"/>
      <c r="J4091" s="10"/>
      <c r="K4091" s="10"/>
      <c r="L4091" s="10"/>
      <c r="M4091" s="10"/>
      <c r="N4091" s="28"/>
      <c r="O4091" s="10"/>
      <c r="P4091" s="10"/>
      <c r="Q4091" s="10"/>
      <c r="R4091" s="10"/>
      <c r="S4091" s="10"/>
      <c r="T4091" s="10"/>
      <c r="U4091" s="10"/>
      <c r="V4091" s="19"/>
      <c r="W4091" s="19"/>
      <c r="X4091" s="10"/>
      <c r="Y4091" s="10"/>
      <c r="Z4091" s="10"/>
      <c r="AA4091" s="10"/>
      <c r="AB4091" s="10"/>
      <c r="AC4091" s="10"/>
      <c r="AD4091" s="10"/>
      <c r="AE4091" s="10"/>
      <c r="AF4091" s="16"/>
      <c r="AG4091" s="16"/>
      <c r="AH4091" s="16"/>
      <c r="AI4091" s="16"/>
      <c r="AJ4091" s="16"/>
      <c r="AK4091" s="16"/>
      <c r="AL4091" s="16"/>
      <c r="AM4091" s="16"/>
      <c r="AN4091" s="16"/>
      <c r="AO4091" s="16"/>
      <c r="AP4091" s="16"/>
      <c r="AQ4091" s="16"/>
      <c r="AR4091" s="16"/>
      <c r="AS4091" s="16"/>
      <c r="AT4091" s="16"/>
      <c r="AU4091" s="16"/>
      <c r="AV4091" s="16"/>
      <c r="AW4091" s="16"/>
      <c r="AX4091" s="16"/>
      <c r="AY4091" s="16"/>
      <c r="AZ4091" s="16"/>
      <c r="BA4091" s="16"/>
      <c r="BB4091" s="16"/>
      <c r="BC4091" s="16"/>
      <c r="BD4091" s="16"/>
      <c r="BE4091" s="16"/>
      <c r="BF4091" s="16"/>
      <c r="BG4091" s="16"/>
      <c r="BH4091" s="16"/>
      <c r="BI4091" s="16"/>
      <c r="BJ4091" s="16"/>
      <c r="BK4091" s="16"/>
      <c r="BL4091" s="16"/>
      <c r="BM4091" s="16"/>
      <c r="BN4091" s="16"/>
      <c r="BO4091" s="16"/>
      <c r="BP4091" s="16"/>
      <c r="BQ4091" s="16"/>
      <c r="BR4091" s="37" t="e">
        <f>BQ4091+BP4091+BO4091+BN4091+BM4091+#REF!+#REF!+BG4091+BF4091+#REF!+BC4091+#REF!+#REF!+AY4091+#REF!+#REF!+#REF!+#REF!+AS4091+#REF!+#REF!+#REF!+#REF!+AM4091+AK4091+#REF!+#REF!+#REF!+AF4091+AD4091+AC4091+AB4091+BL4091+AA4091+Z4091+Y4091+X4091+U4091+T4091+S4091+R4091+Q4091+P4091+O4091+N4091+M4091+L4091+K4091+J4091+I4091+H4091</f>
        <v>#REF!</v>
      </c>
    </row>
    <row r="4092" spans="1:70" hidden="1">
      <c r="A4092" s="6" t="s">
        <v>6250</v>
      </c>
      <c r="B4092" s="6" t="s">
        <v>6251</v>
      </c>
      <c r="C4092" s="6" t="s">
        <v>7</v>
      </c>
      <c r="D4092" s="6" t="s">
        <v>67</v>
      </c>
      <c r="E4092" s="6" t="s">
        <v>67</v>
      </c>
      <c r="F4092" s="6" t="s">
        <v>5891</v>
      </c>
      <c r="G4092" s="6"/>
      <c r="H4092" s="10"/>
      <c r="I4092" s="10"/>
      <c r="J4092" s="10"/>
      <c r="K4092" s="10"/>
      <c r="L4092" s="10"/>
      <c r="M4092" s="10"/>
      <c r="N4092" s="28"/>
      <c r="O4092" s="10"/>
      <c r="P4092" s="10"/>
      <c r="Q4092" s="10"/>
      <c r="R4092" s="10"/>
      <c r="S4092" s="10"/>
      <c r="T4092" s="10"/>
      <c r="U4092" s="10"/>
      <c r="V4092" s="19"/>
      <c r="W4092" s="19"/>
      <c r="X4092" s="10"/>
      <c r="Y4092" s="10"/>
      <c r="Z4092" s="10"/>
      <c r="AA4092" s="10"/>
      <c r="AB4092" s="10"/>
      <c r="AC4092" s="10"/>
      <c r="AD4092" s="10"/>
      <c r="AE4092" s="10"/>
      <c r="AF4092" s="16"/>
      <c r="AG4092" s="16"/>
      <c r="AH4092" s="16"/>
      <c r="AI4092" s="16"/>
      <c r="AJ4092" s="16"/>
      <c r="AK4092" s="16"/>
      <c r="AL4092" s="16"/>
      <c r="AM4092" s="16"/>
      <c r="AN4092" s="16"/>
      <c r="AO4092" s="16"/>
      <c r="AP4092" s="16"/>
      <c r="AQ4092" s="16"/>
      <c r="AR4092" s="16"/>
      <c r="AS4092" s="16"/>
      <c r="AT4092" s="16"/>
      <c r="AU4092" s="16"/>
      <c r="AV4092" s="16"/>
      <c r="AW4092" s="16"/>
      <c r="AX4092" s="16"/>
      <c r="AY4092" s="16"/>
      <c r="AZ4092" s="16"/>
      <c r="BA4092" s="16"/>
      <c r="BB4092" s="16"/>
      <c r="BC4092" s="16"/>
      <c r="BD4092" s="16"/>
      <c r="BE4092" s="16"/>
      <c r="BF4092" s="16"/>
      <c r="BG4092" s="16"/>
      <c r="BH4092" s="16"/>
      <c r="BI4092" s="16"/>
      <c r="BJ4092" s="16"/>
      <c r="BK4092" s="16"/>
      <c r="BL4092" s="16"/>
      <c r="BM4092" s="16"/>
      <c r="BN4092" s="16"/>
      <c r="BO4092" s="16"/>
      <c r="BP4092" s="16"/>
      <c r="BQ4092" s="16"/>
      <c r="BR4092" s="37" t="e">
        <f>BQ4092+BP4092+BO4092+BN4092+BM4092+#REF!+#REF!+BG4092+BF4092+#REF!+BC4092+#REF!+#REF!+AY4092+#REF!+#REF!+#REF!+#REF!+AS4092+#REF!+#REF!+#REF!+#REF!+AM4092+AK4092+#REF!+#REF!+#REF!+AF4092+AD4092+AC4092+AB4092+BL4092+AA4092+Z4092+Y4092+X4092+U4092+T4092+S4092+R4092+Q4092+P4092+O4092+N4092+M4092+L4092+K4092+J4092+I4092+H4092</f>
        <v>#REF!</v>
      </c>
    </row>
    <row r="4093" spans="1:70" hidden="1">
      <c r="A4093" s="6" t="s">
        <v>6252</v>
      </c>
      <c r="B4093" s="6" t="s">
        <v>6253</v>
      </c>
      <c r="C4093" s="6" t="s">
        <v>7</v>
      </c>
      <c r="D4093" s="6" t="s">
        <v>67</v>
      </c>
      <c r="E4093" s="6" t="s">
        <v>67</v>
      </c>
      <c r="F4093" s="6" t="s">
        <v>5891</v>
      </c>
      <c r="G4093" s="6"/>
      <c r="H4093" s="10"/>
      <c r="I4093" s="10"/>
      <c r="J4093" s="10"/>
      <c r="K4093" s="10"/>
      <c r="L4093" s="10"/>
      <c r="M4093" s="10"/>
      <c r="N4093" s="28"/>
      <c r="O4093" s="10"/>
      <c r="P4093" s="10"/>
      <c r="Q4093" s="10"/>
      <c r="R4093" s="10"/>
      <c r="S4093" s="10"/>
      <c r="T4093" s="10"/>
      <c r="U4093" s="10"/>
      <c r="V4093" s="19"/>
      <c r="W4093" s="19"/>
      <c r="X4093" s="10"/>
      <c r="Y4093" s="10"/>
      <c r="Z4093" s="10"/>
      <c r="AA4093" s="10"/>
      <c r="AB4093" s="10"/>
      <c r="AC4093" s="10"/>
      <c r="AD4093" s="10"/>
      <c r="AE4093" s="10"/>
      <c r="AF4093" s="16"/>
      <c r="AG4093" s="16"/>
      <c r="AH4093" s="16"/>
      <c r="AI4093" s="16"/>
      <c r="AJ4093" s="16"/>
      <c r="AK4093" s="16"/>
      <c r="AL4093" s="16"/>
      <c r="AM4093" s="16"/>
      <c r="AN4093" s="16"/>
      <c r="AO4093" s="16"/>
      <c r="AP4093" s="16"/>
      <c r="AQ4093" s="16"/>
      <c r="AR4093" s="16"/>
      <c r="AS4093" s="16"/>
      <c r="AT4093" s="16"/>
      <c r="AU4093" s="16"/>
      <c r="AV4093" s="16"/>
      <c r="AW4093" s="16"/>
      <c r="AX4093" s="16"/>
      <c r="AY4093" s="16"/>
      <c r="AZ4093" s="16"/>
      <c r="BA4093" s="16"/>
      <c r="BB4093" s="16"/>
      <c r="BC4093" s="16"/>
      <c r="BD4093" s="16"/>
      <c r="BE4093" s="16"/>
      <c r="BF4093" s="16"/>
      <c r="BG4093" s="16"/>
      <c r="BH4093" s="16"/>
      <c r="BI4093" s="16"/>
      <c r="BJ4093" s="16"/>
      <c r="BK4093" s="16"/>
      <c r="BL4093" s="16"/>
      <c r="BM4093" s="16"/>
      <c r="BN4093" s="16"/>
      <c r="BO4093" s="16"/>
      <c r="BP4093" s="16"/>
      <c r="BQ4093" s="16"/>
      <c r="BR4093" s="37" t="e">
        <f>BQ4093+BP4093+BO4093+BN4093+BM4093+#REF!+#REF!+BG4093+BF4093+#REF!+BC4093+#REF!+#REF!+AY4093+#REF!+#REF!+#REF!+#REF!+AS4093+#REF!+#REF!+#REF!+#REF!+AM4093+AK4093+#REF!+#REF!+#REF!+AF4093+AD4093+AC4093+AB4093+BL4093+AA4093+Z4093+Y4093+X4093+U4093+T4093+S4093+R4093+Q4093+P4093+O4093+N4093+M4093+L4093+K4093+J4093+I4093+H4093</f>
        <v>#REF!</v>
      </c>
    </row>
    <row r="4094" spans="1:70" hidden="1">
      <c r="A4094" s="6" t="s">
        <v>7251</v>
      </c>
      <c r="B4094" s="6" t="s">
        <v>7462</v>
      </c>
      <c r="C4094" s="6" t="s">
        <v>7</v>
      </c>
      <c r="D4094" s="6" t="s">
        <v>8180</v>
      </c>
      <c r="E4094" s="6" t="s">
        <v>8190</v>
      </c>
      <c r="F4094" s="6" t="s">
        <v>5891</v>
      </c>
      <c r="G4094" s="6"/>
      <c r="H4094" s="10"/>
      <c r="I4094" s="10"/>
      <c r="J4094" s="10"/>
      <c r="K4094" s="10"/>
      <c r="L4094" s="10"/>
      <c r="M4094" s="10"/>
      <c r="N4094" s="28"/>
      <c r="O4094" s="10"/>
      <c r="P4094" s="10"/>
      <c r="Q4094" s="10"/>
      <c r="R4094" s="10"/>
      <c r="S4094" s="10"/>
      <c r="T4094" s="10"/>
      <c r="U4094" s="10"/>
      <c r="V4094" s="19"/>
      <c r="W4094" s="19"/>
      <c r="X4094" s="10"/>
      <c r="Y4094" s="10"/>
      <c r="Z4094" s="10"/>
      <c r="AA4094" s="10"/>
      <c r="AB4094" s="10"/>
      <c r="AC4094" s="10"/>
      <c r="AD4094" s="10"/>
      <c r="AE4094" s="10"/>
      <c r="AF4094" s="16"/>
      <c r="AG4094" s="16"/>
      <c r="AH4094" s="16"/>
      <c r="AI4094" s="16"/>
      <c r="AJ4094" s="16"/>
      <c r="AK4094" s="16"/>
      <c r="AL4094" s="16"/>
      <c r="AM4094" s="16"/>
      <c r="AN4094" s="16"/>
      <c r="AO4094" s="16"/>
      <c r="AP4094" s="16"/>
      <c r="AQ4094" s="16"/>
      <c r="AR4094" s="16"/>
      <c r="AS4094" s="16"/>
      <c r="AT4094" s="16"/>
      <c r="AU4094" s="16"/>
      <c r="AV4094" s="16"/>
      <c r="AW4094" s="16"/>
      <c r="AX4094" s="16"/>
      <c r="AY4094" s="16"/>
      <c r="AZ4094" s="16"/>
      <c r="BA4094" s="16"/>
      <c r="BB4094" s="16"/>
      <c r="BC4094" s="16"/>
      <c r="BD4094" s="16"/>
      <c r="BE4094" s="16"/>
      <c r="BF4094" s="16"/>
      <c r="BG4094" s="16"/>
      <c r="BH4094" s="16"/>
      <c r="BI4094" s="16"/>
      <c r="BJ4094" s="16"/>
      <c r="BK4094" s="16"/>
      <c r="BL4094" s="16"/>
      <c r="BM4094" s="16"/>
      <c r="BN4094" s="16"/>
      <c r="BO4094" s="16"/>
      <c r="BP4094" s="16"/>
      <c r="BQ4094" s="16"/>
      <c r="BR4094" s="37" t="e">
        <f>BQ4094+BP4094+BO4094+BN4094+BM4094+#REF!+#REF!+BG4094+BF4094+#REF!+BC4094+#REF!+#REF!+AY4094+#REF!+#REF!+#REF!+#REF!+AS4094+#REF!+#REF!+#REF!+#REF!+AM4094+AK4094+#REF!+#REF!+#REF!+AF4094+AD4094+AC4094+AB4094+BL4094+AA4094+Z4094+Y4094+X4094+U4094+T4094+S4094+R4094+Q4094+P4094+O4094+N4094+M4094+L4094+K4094+J4094+I4094+H4094</f>
        <v>#REF!</v>
      </c>
    </row>
    <row r="4095" spans="1:70" hidden="1">
      <c r="A4095" s="6" t="s">
        <v>6449</v>
      </c>
      <c r="B4095" s="6" t="s">
        <v>8179</v>
      </c>
      <c r="C4095" s="6" t="s">
        <v>151</v>
      </c>
      <c r="D4095" s="6"/>
      <c r="E4095" s="6" t="s">
        <v>152</v>
      </c>
      <c r="F4095" s="6" t="s">
        <v>5891</v>
      </c>
      <c r="G4095" s="6"/>
      <c r="H4095" s="10"/>
      <c r="I4095" s="10"/>
      <c r="J4095" s="10"/>
      <c r="K4095" s="10"/>
      <c r="L4095" s="10"/>
      <c r="M4095" s="10"/>
      <c r="N4095" s="28"/>
      <c r="O4095" s="10"/>
      <c r="P4095" s="10"/>
      <c r="Q4095" s="10"/>
      <c r="R4095" s="10"/>
      <c r="S4095" s="10"/>
      <c r="T4095" s="10"/>
      <c r="U4095" s="10"/>
      <c r="V4095" s="19"/>
      <c r="W4095" s="19"/>
      <c r="X4095" s="10"/>
      <c r="Y4095" s="10"/>
      <c r="Z4095" s="10"/>
      <c r="AA4095" s="10"/>
      <c r="AB4095" s="10"/>
      <c r="AC4095" s="10"/>
      <c r="AD4095" s="10"/>
      <c r="AE4095" s="10"/>
      <c r="AF4095" s="16"/>
      <c r="AG4095" s="16"/>
      <c r="AH4095" s="16"/>
      <c r="AI4095" s="16"/>
      <c r="AJ4095" s="16"/>
      <c r="AK4095" s="16"/>
      <c r="AL4095" s="16"/>
      <c r="AM4095" s="16"/>
      <c r="AN4095" s="16"/>
      <c r="AO4095" s="16"/>
      <c r="AP4095" s="16"/>
      <c r="AQ4095" s="16"/>
      <c r="AR4095" s="16"/>
      <c r="AS4095" s="16"/>
      <c r="AT4095" s="16"/>
      <c r="AU4095" s="16"/>
      <c r="AV4095" s="16"/>
      <c r="AW4095" s="16"/>
      <c r="AX4095" s="16"/>
      <c r="AY4095" s="16"/>
      <c r="AZ4095" s="16"/>
      <c r="BA4095" s="16"/>
      <c r="BB4095" s="16"/>
      <c r="BC4095" s="16"/>
      <c r="BD4095" s="16"/>
      <c r="BE4095" s="16"/>
      <c r="BF4095" s="16"/>
      <c r="BG4095" s="16"/>
      <c r="BH4095" s="16"/>
      <c r="BI4095" s="16"/>
      <c r="BJ4095" s="16"/>
      <c r="BK4095" s="16"/>
      <c r="BL4095" s="16"/>
      <c r="BM4095" s="16"/>
      <c r="BN4095" s="16"/>
      <c r="BO4095" s="16"/>
      <c r="BP4095" s="16"/>
      <c r="BQ4095" s="16"/>
      <c r="BR4095" s="37" t="e">
        <f>BQ4095+BP4095+BO4095+BN4095+BM4095+#REF!+#REF!+BG4095+BF4095+#REF!+BC4095+#REF!+#REF!+AY4095+#REF!+#REF!+#REF!+#REF!+AS4095+#REF!+#REF!+#REF!+#REF!+AM4095+AK4095+#REF!+#REF!+#REF!+AF4095+AD4095+AC4095+AB4095+BL4095+AA4095+Z4095+Y4095+X4095+U4095+T4095+S4095+R4095+Q4095+P4095+O4095+N4095+M4095+L4095+K4095+J4095+I4095+H4095</f>
        <v>#REF!</v>
      </c>
    </row>
    <row r="4096" spans="1:70" hidden="1">
      <c r="A4096" s="6" t="s">
        <v>6450</v>
      </c>
      <c r="B4096" s="6" t="s">
        <v>6451</v>
      </c>
      <c r="C4096" s="6" t="s">
        <v>151</v>
      </c>
      <c r="D4096" s="6"/>
      <c r="E4096" s="6" t="s">
        <v>152</v>
      </c>
      <c r="F4096" s="6" t="s">
        <v>5891</v>
      </c>
      <c r="G4096" s="6"/>
      <c r="H4096" s="10"/>
      <c r="I4096" s="10"/>
      <c r="J4096" s="10"/>
      <c r="K4096" s="10"/>
      <c r="L4096" s="10"/>
      <c r="M4096" s="10"/>
      <c r="N4096" s="28"/>
      <c r="O4096" s="10"/>
      <c r="P4096" s="10"/>
      <c r="Q4096" s="10"/>
      <c r="R4096" s="10"/>
      <c r="S4096" s="10"/>
      <c r="T4096" s="10"/>
      <c r="U4096" s="10"/>
      <c r="V4096" s="19"/>
      <c r="W4096" s="19"/>
      <c r="X4096" s="10"/>
      <c r="Y4096" s="10"/>
      <c r="Z4096" s="10"/>
      <c r="AA4096" s="10"/>
      <c r="AB4096" s="10"/>
      <c r="AC4096" s="10"/>
      <c r="AD4096" s="10"/>
      <c r="AE4096" s="10"/>
      <c r="AF4096" s="16"/>
      <c r="AG4096" s="16"/>
      <c r="AH4096" s="16"/>
      <c r="AI4096" s="16"/>
      <c r="AJ4096" s="16"/>
      <c r="AK4096" s="16"/>
      <c r="AL4096" s="16"/>
      <c r="AM4096" s="16"/>
      <c r="AN4096" s="16"/>
      <c r="AO4096" s="16"/>
      <c r="AP4096" s="16"/>
      <c r="AQ4096" s="16"/>
      <c r="AR4096" s="16"/>
      <c r="AS4096" s="16"/>
      <c r="AT4096" s="16"/>
      <c r="AU4096" s="16"/>
      <c r="AV4096" s="16"/>
      <c r="AW4096" s="16"/>
      <c r="AX4096" s="16"/>
      <c r="AY4096" s="16"/>
      <c r="AZ4096" s="16"/>
      <c r="BA4096" s="16"/>
      <c r="BB4096" s="16"/>
      <c r="BC4096" s="16"/>
      <c r="BD4096" s="16"/>
      <c r="BE4096" s="16"/>
      <c r="BF4096" s="16"/>
      <c r="BG4096" s="16"/>
      <c r="BH4096" s="16"/>
      <c r="BI4096" s="16"/>
      <c r="BJ4096" s="16"/>
      <c r="BK4096" s="16"/>
      <c r="BL4096" s="16"/>
      <c r="BM4096" s="16"/>
      <c r="BN4096" s="16"/>
      <c r="BO4096" s="16"/>
      <c r="BP4096" s="16"/>
      <c r="BQ4096" s="16"/>
      <c r="BR4096" s="37" t="e">
        <f>BQ4096+BP4096+BO4096+BN4096+BM4096+#REF!+#REF!+BG4096+BF4096+#REF!+BC4096+#REF!+#REF!+AY4096+#REF!+#REF!+#REF!+#REF!+AS4096+#REF!+#REF!+#REF!+#REF!+AM4096+AK4096+#REF!+#REF!+#REF!+AF4096+AD4096+AC4096+AB4096+BL4096+AA4096+Z4096+Y4096+X4096+U4096+T4096+S4096+R4096+Q4096+P4096+O4096+N4096+M4096+L4096+K4096+J4096+I4096+H4096</f>
        <v>#REF!</v>
      </c>
    </row>
    <row r="4097" spans="1:71">
      <c r="A4097" s="7" t="s">
        <v>6254</v>
      </c>
      <c r="B4097" s="7" t="s">
        <v>7463</v>
      </c>
      <c r="C4097" s="7" t="s">
        <v>7</v>
      </c>
      <c r="D4097" s="7" t="s">
        <v>8180</v>
      </c>
      <c r="E4097" s="7" t="s">
        <v>21</v>
      </c>
      <c r="F4097" s="7" t="s">
        <v>5891</v>
      </c>
      <c r="G4097" s="25"/>
      <c r="H4097" s="10"/>
      <c r="I4097" s="10"/>
      <c r="J4097" s="10"/>
      <c r="K4097" s="10"/>
      <c r="L4097" s="10"/>
      <c r="M4097" s="10"/>
      <c r="N4097" s="28"/>
      <c r="O4097" s="10"/>
      <c r="P4097" s="10"/>
      <c r="Q4097" s="10"/>
      <c r="R4097" s="10"/>
      <c r="S4097" s="10"/>
      <c r="T4097" s="10"/>
      <c r="U4097" s="10">
        <v>1000</v>
      </c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6"/>
      <c r="AG4097" s="16"/>
      <c r="AH4097" s="16"/>
      <c r="AI4097" s="16"/>
      <c r="AJ4097" s="16"/>
      <c r="AK4097" s="16"/>
      <c r="AL4097" s="16"/>
      <c r="AM4097" s="16"/>
      <c r="AN4097" s="16"/>
      <c r="AO4097" s="16"/>
      <c r="AP4097" s="16"/>
      <c r="AQ4097" s="16"/>
      <c r="AR4097" s="16"/>
      <c r="AS4097" s="16"/>
      <c r="AT4097" s="16"/>
      <c r="AU4097" s="16"/>
      <c r="AV4097" s="16"/>
      <c r="AW4097" s="16"/>
      <c r="AX4097" s="16"/>
      <c r="AY4097" s="16"/>
      <c r="AZ4097" s="16"/>
      <c r="BA4097" s="16"/>
      <c r="BB4097" s="16"/>
      <c r="BC4097" s="16"/>
      <c r="BD4097" s="16"/>
      <c r="BE4097" s="16"/>
      <c r="BF4097" s="16"/>
      <c r="BG4097" s="16"/>
      <c r="BH4097" s="16"/>
      <c r="BI4097" s="16"/>
      <c r="BJ4097" s="16"/>
      <c r="BK4097" s="16"/>
      <c r="BL4097" s="16"/>
      <c r="BM4097" s="16"/>
      <c r="BN4097" s="16"/>
      <c r="BO4097" s="16"/>
      <c r="BP4097" s="16"/>
      <c r="BQ4097" s="16"/>
      <c r="BR4097" s="37">
        <f>BQ4097+BP4097+BO4097+BN4097+BM4097+BG4097+BF4097+BC4097+AY4097+AS4097+AM4097+AL4097+AK4097+AF4097+AE4097+AD4097+AC4097+AB4097+BK4097+BL4097+AA4097+Z4097+Y4097+X4097+V4097+U4097+T4097+S4097+R4097+Q4097+P4097+O4097+N4097+M4097+L4097+K4097+J4097+I4097+H4097+G4097+AX4097+W4097</f>
        <v>1000</v>
      </c>
    </row>
    <row r="4098" spans="1:71" hidden="1">
      <c r="A4098" s="7" t="s">
        <v>6255</v>
      </c>
      <c r="B4098" s="7" t="s">
        <v>6256</v>
      </c>
      <c r="C4098" s="7" t="s">
        <v>7</v>
      </c>
      <c r="D4098" s="7" t="s">
        <v>8180</v>
      </c>
      <c r="E4098" s="7" t="s">
        <v>21</v>
      </c>
      <c r="F4098" s="7" t="s">
        <v>5891</v>
      </c>
      <c r="G4098" s="25"/>
      <c r="H4098" s="10"/>
      <c r="I4098" s="10"/>
      <c r="J4098" s="10"/>
      <c r="K4098" s="10"/>
      <c r="L4098" s="10"/>
      <c r="M4098" s="10"/>
      <c r="N4098" s="28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6"/>
      <c r="AG4098" s="16"/>
      <c r="AH4098" s="16"/>
      <c r="AI4098" s="16"/>
      <c r="AJ4098" s="16"/>
      <c r="AK4098" s="16"/>
      <c r="AL4098" s="16"/>
      <c r="AM4098" s="16"/>
      <c r="AN4098" s="16"/>
      <c r="AO4098" s="16"/>
      <c r="AP4098" s="16"/>
      <c r="AQ4098" s="16"/>
      <c r="AR4098" s="16"/>
      <c r="AS4098" s="16"/>
      <c r="AT4098" s="16"/>
      <c r="AU4098" s="16"/>
      <c r="AV4098" s="16"/>
      <c r="AW4098" s="16"/>
      <c r="AX4098" s="16"/>
      <c r="AY4098" s="16"/>
      <c r="AZ4098" s="16"/>
      <c r="BA4098" s="16"/>
      <c r="BB4098" s="16"/>
      <c r="BC4098" s="16"/>
      <c r="BD4098" s="16"/>
      <c r="BE4098" s="16"/>
      <c r="BF4098" s="16"/>
      <c r="BG4098" s="16"/>
      <c r="BH4098" s="16"/>
      <c r="BI4098" s="16"/>
      <c r="BJ4098" s="16"/>
      <c r="BK4098" s="16"/>
      <c r="BL4098" s="16"/>
      <c r="BM4098" s="16"/>
      <c r="BN4098" s="16"/>
      <c r="BO4098" s="16"/>
      <c r="BP4098" s="16"/>
      <c r="BQ4098" s="16"/>
      <c r="BR4098" s="37">
        <f t="shared" ref="BR4098" si="63">BQ4098+BP4098+BO4098+BN4098+BM4098+BG4098+BF4098+BC4098+AY4098+AS4098+AM4098+AL4098+AK4098+AF4098+AE4098+AD4098+AC4098+AB4098+++BK4098+BL4098+AA4098+Z4098+Y4098+X4098+V4098+U4098+T4098+S4098+R4098+Q4098+P4098+O4098+N4098+M4098+L4098+K4098+J4098+I4098+H4098+G4098</f>
        <v>0</v>
      </c>
    </row>
    <row r="4099" spans="1:71" hidden="1">
      <c r="A4099" s="6" t="s">
        <v>6452</v>
      </c>
      <c r="B4099" s="6" t="s">
        <v>6453</v>
      </c>
      <c r="C4099" s="6" t="s">
        <v>7</v>
      </c>
      <c r="D4099" s="6" t="s">
        <v>8180</v>
      </c>
      <c r="E4099" s="6" t="s">
        <v>6454</v>
      </c>
      <c r="F4099" s="6" t="s">
        <v>6454</v>
      </c>
      <c r="G4099" s="6"/>
      <c r="H4099" s="10"/>
      <c r="I4099" s="10"/>
      <c r="J4099" s="10"/>
      <c r="K4099" s="10"/>
      <c r="L4099" s="10"/>
      <c r="M4099" s="10"/>
      <c r="N4099" s="28"/>
      <c r="O4099" s="10"/>
      <c r="P4099" s="10"/>
      <c r="Q4099" s="10"/>
      <c r="R4099" s="10"/>
      <c r="S4099" s="10"/>
      <c r="T4099" s="10"/>
      <c r="U4099" s="10"/>
      <c r="V4099" s="19"/>
      <c r="W4099" s="19"/>
      <c r="X4099" s="10"/>
      <c r="Y4099" s="10"/>
      <c r="Z4099" s="10"/>
      <c r="AA4099" s="10"/>
      <c r="AB4099" s="10"/>
      <c r="AC4099" s="10"/>
      <c r="AD4099" s="10"/>
      <c r="AE4099" s="10"/>
      <c r="AF4099" s="16"/>
      <c r="AG4099" s="16"/>
      <c r="AH4099" s="16"/>
      <c r="AI4099" s="16"/>
      <c r="AJ4099" s="16"/>
      <c r="AK4099" s="16"/>
      <c r="AL4099" s="16"/>
      <c r="AM4099" s="16"/>
      <c r="AN4099" s="16"/>
      <c r="AO4099" s="16"/>
      <c r="AP4099" s="16"/>
      <c r="AQ4099" s="16"/>
      <c r="AR4099" s="16"/>
      <c r="AS4099" s="16"/>
      <c r="AT4099" s="16"/>
      <c r="AU4099" s="16"/>
      <c r="AV4099" s="16"/>
      <c r="AW4099" s="16"/>
      <c r="AX4099" s="16"/>
      <c r="AY4099" s="16"/>
      <c r="AZ4099" s="16"/>
      <c r="BA4099" s="16"/>
      <c r="BB4099" s="16"/>
      <c r="BC4099" s="16"/>
      <c r="BD4099" s="16"/>
      <c r="BE4099" s="16"/>
      <c r="BF4099" s="16"/>
      <c r="BG4099" s="16"/>
      <c r="BH4099" s="16"/>
      <c r="BI4099" s="16"/>
      <c r="BJ4099" s="16"/>
      <c r="BK4099" s="16"/>
      <c r="BL4099" s="16"/>
      <c r="BM4099" s="16"/>
      <c r="BN4099" s="16"/>
      <c r="BO4099" s="16"/>
      <c r="BP4099" s="16"/>
      <c r="BQ4099" s="16"/>
      <c r="BR4099" s="37" t="e">
        <f>BQ4099+BP4099+BO4099+BN4099+BM4099+#REF!+#REF!+BG4099+BF4099+#REF!+BC4099+#REF!+#REF!+AY4099+#REF!+#REF!+#REF!+#REF!+AS4099+#REF!+#REF!+#REF!+#REF!+AM4099+AK4099+#REF!+#REF!+#REF!+AF4099+AD4099+AC4099+AB4099+BL4099+AA4099+Z4099+Y4099+X4099+U4099+T4099+S4099+R4099+Q4099+P4099+O4099+N4099+M4099+L4099+K4099+J4099+I4099+H4099</f>
        <v>#REF!</v>
      </c>
    </row>
    <row r="4100" spans="1:71" hidden="1">
      <c r="A4100" s="6" t="s">
        <v>6455</v>
      </c>
      <c r="B4100" s="6" t="s">
        <v>6456</v>
      </c>
      <c r="C4100" s="6" t="s">
        <v>7</v>
      </c>
      <c r="D4100" s="6" t="s">
        <v>8180</v>
      </c>
      <c r="E4100" s="6" t="s">
        <v>6454</v>
      </c>
      <c r="F4100" s="6" t="s">
        <v>6454</v>
      </c>
      <c r="G4100" s="6"/>
      <c r="H4100" s="10"/>
      <c r="I4100" s="10"/>
      <c r="J4100" s="10"/>
      <c r="K4100" s="10"/>
      <c r="L4100" s="10"/>
      <c r="M4100" s="10"/>
      <c r="N4100" s="28"/>
      <c r="O4100" s="10"/>
      <c r="P4100" s="10"/>
      <c r="Q4100" s="10"/>
      <c r="R4100" s="10"/>
      <c r="S4100" s="10"/>
      <c r="T4100" s="10"/>
      <c r="U4100" s="10"/>
      <c r="V4100" s="19"/>
      <c r="W4100" s="19"/>
      <c r="X4100" s="10"/>
      <c r="Y4100" s="10"/>
      <c r="Z4100" s="10"/>
      <c r="AA4100" s="10"/>
      <c r="AB4100" s="10"/>
      <c r="AC4100" s="10"/>
      <c r="AD4100" s="10"/>
      <c r="AE4100" s="10"/>
      <c r="AF4100" s="16"/>
      <c r="AG4100" s="16"/>
      <c r="AH4100" s="16"/>
      <c r="AI4100" s="16"/>
      <c r="AJ4100" s="16"/>
      <c r="AK4100" s="16"/>
      <c r="AL4100" s="16"/>
      <c r="AM4100" s="16"/>
      <c r="AN4100" s="16"/>
      <c r="AO4100" s="16"/>
      <c r="AP4100" s="16"/>
      <c r="AQ4100" s="16"/>
      <c r="AR4100" s="16"/>
      <c r="AS4100" s="16"/>
      <c r="AT4100" s="16"/>
      <c r="AU4100" s="16"/>
      <c r="AV4100" s="16"/>
      <c r="AW4100" s="16"/>
      <c r="AX4100" s="16"/>
      <c r="AY4100" s="16"/>
      <c r="AZ4100" s="16"/>
      <c r="BA4100" s="16"/>
      <c r="BB4100" s="16"/>
      <c r="BC4100" s="16"/>
      <c r="BD4100" s="16"/>
      <c r="BE4100" s="16"/>
      <c r="BF4100" s="16"/>
      <c r="BG4100" s="16"/>
      <c r="BH4100" s="16"/>
      <c r="BI4100" s="16"/>
      <c r="BJ4100" s="16"/>
      <c r="BK4100" s="16"/>
      <c r="BL4100" s="16"/>
      <c r="BM4100" s="16"/>
      <c r="BN4100" s="16"/>
      <c r="BO4100" s="16"/>
      <c r="BP4100" s="16"/>
      <c r="BQ4100" s="16"/>
      <c r="BR4100" s="37" t="e">
        <f>BQ4100+BP4100+BO4100+BN4100+BM4100+#REF!+#REF!+BG4100+BF4100+#REF!+BC4100+#REF!+#REF!+AY4100+#REF!+#REF!+#REF!+#REF!+AS4100+#REF!+#REF!+#REF!+#REF!+AM4100+AK4100+#REF!+#REF!+#REF!+AF4100+AD4100+AC4100+AB4100+BL4100+AA4100+Z4100+Y4100+X4100+U4100+T4100+S4100+R4100+Q4100+P4100+O4100+N4100+M4100+L4100+K4100+J4100+I4100+H4100</f>
        <v>#REF!</v>
      </c>
    </row>
    <row r="4101" spans="1:71" hidden="1">
      <c r="A4101" s="6" t="s">
        <v>6457</v>
      </c>
      <c r="B4101" s="6" t="s">
        <v>6458</v>
      </c>
      <c r="C4101" s="6" t="s">
        <v>7</v>
      </c>
      <c r="D4101" s="6" t="s">
        <v>8180</v>
      </c>
      <c r="E4101" s="6" t="s">
        <v>6454</v>
      </c>
      <c r="F4101" s="6" t="s">
        <v>6454</v>
      </c>
      <c r="G4101" s="6"/>
      <c r="H4101" s="10"/>
      <c r="I4101" s="10"/>
      <c r="J4101" s="10"/>
      <c r="K4101" s="10"/>
      <c r="L4101" s="10"/>
      <c r="M4101" s="10"/>
      <c r="N4101" s="28"/>
      <c r="O4101" s="10"/>
      <c r="P4101" s="10"/>
      <c r="Q4101" s="10"/>
      <c r="R4101" s="10"/>
      <c r="S4101" s="10"/>
      <c r="T4101" s="10"/>
      <c r="U4101" s="10"/>
      <c r="V4101" s="19"/>
      <c r="W4101" s="19"/>
      <c r="X4101" s="10"/>
      <c r="Y4101" s="10"/>
      <c r="Z4101" s="10"/>
      <c r="AA4101" s="10"/>
      <c r="AB4101" s="10"/>
      <c r="AC4101" s="10"/>
      <c r="AD4101" s="10"/>
      <c r="AE4101" s="10"/>
      <c r="AF4101" s="16"/>
      <c r="AG4101" s="16"/>
      <c r="AH4101" s="16"/>
      <c r="AI4101" s="16"/>
      <c r="AJ4101" s="16"/>
      <c r="AK4101" s="16"/>
      <c r="AL4101" s="16"/>
      <c r="AM4101" s="16"/>
      <c r="AN4101" s="16"/>
      <c r="AO4101" s="16"/>
      <c r="AP4101" s="16"/>
      <c r="AQ4101" s="16"/>
      <c r="AR4101" s="16"/>
      <c r="AS4101" s="16"/>
      <c r="AT4101" s="16"/>
      <c r="AU4101" s="16"/>
      <c r="AV4101" s="16"/>
      <c r="AW4101" s="16"/>
      <c r="AX4101" s="16"/>
      <c r="AY4101" s="16"/>
      <c r="AZ4101" s="16"/>
      <c r="BA4101" s="16"/>
      <c r="BB4101" s="16"/>
      <c r="BC4101" s="16"/>
      <c r="BD4101" s="16"/>
      <c r="BE4101" s="16"/>
      <c r="BF4101" s="16"/>
      <c r="BG4101" s="16"/>
      <c r="BH4101" s="16"/>
      <c r="BI4101" s="16"/>
      <c r="BJ4101" s="16"/>
      <c r="BK4101" s="16"/>
      <c r="BL4101" s="16"/>
      <c r="BM4101" s="16"/>
      <c r="BN4101" s="16"/>
      <c r="BO4101" s="16"/>
      <c r="BP4101" s="16"/>
      <c r="BQ4101" s="16"/>
      <c r="BR4101" s="37" t="e">
        <f>BQ4101+BP4101+BO4101+BN4101+BM4101+#REF!+#REF!+BG4101+BF4101+#REF!+BC4101+#REF!+#REF!+AY4101+#REF!+#REF!+#REF!+#REF!+AS4101+#REF!+#REF!+#REF!+#REF!+AM4101+AK4101+#REF!+#REF!+#REF!+AF4101+AD4101+AC4101+AB4101+BL4101+AA4101+Z4101+Y4101+X4101+U4101+T4101+S4101+R4101+Q4101+P4101+O4101+N4101+M4101+L4101+K4101+J4101+I4101+H4101</f>
        <v>#REF!</v>
      </c>
    </row>
    <row r="4102" spans="1:71" hidden="1">
      <c r="A4102" s="6" t="s">
        <v>6459</v>
      </c>
      <c r="B4102" s="6" t="s">
        <v>6460</v>
      </c>
      <c r="C4102" s="6" t="s">
        <v>7</v>
      </c>
      <c r="D4102" s="6" t="s">
        <v>8180</v>
      </c>
      <c r="E4102" s="6" t="s">
        <v>6454</v>
      </c>
      <c r="F4102" s="6" t="s">
        <v>6454</v>
      </c>
      <c r="G4102" s="6"/>
      <c r="H4102" s="10"/>
      <c r="I4102" s="10"/>
      <c r="J4102" s="10"/>
      <c r="K4102" s="10"/>
      <c r="L4102" s="10"/>
      <c r="M4102" s="10"/>
      <c r="N4102" s="28"/>
      <c r="O4102" s="10"/>
      <c r="P4102" s="10"/>
      <c r="Q4102" s="10"/>
      <c r="R4102" s="10"/>
      <c r="S4102" s="10"/>
      <c r="T4102" s="10"/>
      <c r="U4102" s="10"/>
      <c r="V4102" s="19"/>
      <c r="W4102" s="19"/>
      <c r="X4102" s="10"/>
      <c r="Y4102" s="10"/>
      <c r="Z4102" s="10"/>
      <c r="AA4102" s="10"/>
      <c r="AB4102" s="10"/>
      <c r="AC4102" s="10"/>
      <c r="AD4102" s="10"/>
      <c r="AE4102" s="10"/>
      <c r="AF4102" s="16"/>
      <c r="AG4102" s="16"/>
      <c r="AH4102" s="16"/>
      <c r="AI4102" s="16"/>
      <c r="AJ4102" s="16"/>
      <c r="AK4102" s="16"/>
      <c r="AL4102" s="16"/>
      <c r="AM4102" s="16"/>
      <c r="AN4102" s="16"/>
      <c r="AO4102" s="16"/>
      <c r="AP4102" s="16"/>
      <c r="AQ4102" s="16"/>
      <c r="AR4102" s="16"/>
      <c r="AS4102" s="16"/>
      <c r="AT4102" s="16"/>
      <c r="AU4102" s="16"/>
      <c r="AV4102" s="16"/>
      <c r="AW4102" s="16"/>
      <c r="AX4102" s="16"/>
      <c r="AY4102" s="16"/>
      <c r="AZ4102" s="16"/>
      <c r="BA4102" s="16"/>
      <c r="BB4102" s="16"/>
      <c r="BC4102" s="16"/>
      <c r="BD4102" s="16"/>
      <c r="BE4102" s="16"/>
      <c r="BF4102" s="16"/>
      <c r="BG4102" s="16"/>
      <c r="BH4102" s="16"/>
      <c r="BI4102" s="16"/>
      <c r="BJ4102" s="16"/>
      <c r="BK4102" s="16"/>
      <c r="BL4102" s="16"/>
      <c r="BM4102" s="16"/>
      <c r="BN4102" s="16"/>
      <c r="BO4102" s="16"/>
      <c r="BP4102" s="16"/>
      <c r="BQ4102" s="16"/>
      <c r="BR4102" s="37" t="e">
        <f>BQ4102+BP4102+BO4102+BN4102+BM4102+#REF!+#REF!+BG4102+BF4102+#REF!+BC4102+#REF!+#REF!+AY4102+#REF!+#REF!+#REF!+#REF!+AS4102+#REF!+#REF!+#REF!+#REF!+AM4102+AK4102+#REF!+#REF!+#REF!+AF4102+AD4102+AC4102+AB4102+BL4102+AA4102+Z4102+Y4102+X4102+U4102+T4102+S4102+R4102+Q4102+P4102+O4102+N4102+M4102+L4102+K4102+J4102+I4102+H4102</f>
        <v>#REF!</v>
      </c>
    </row>
    <row r="4103" spans="1:71" hidden="1">
      <c r="A4103" s="6" t="s">
        <v>6461</v>
      </c>
      <c r="B4103" s="6" t="s">
        <v>6462</v>
      </c>
      <c r="C4103" s="6" t="s">
        <v>7</v>
      </c>
      <c r="D4103" s="6" t="s">
        <v>8180</v>
      </c>
      <c r="E4103" s="6" t="s">
        <v>6454</v>
      </c>
      <c r="F4103" s="6" t="s">
        <v>6454</v>
      </c>
      <c r="G4103" s="6"/>
      <c r="H4103" s="10"/>
      <c r="I4103" s="10"/>
      <c r="J4103" s="10"/>
      <c r="K4103" s="10"/>
      <c r="L4103" s="10"/>
      <c r="M4103" s="10"/>
      <c r="N4103" s="28"/>
      <c r="O4103" s="10"/>
      <c r="P4103" s="10"/>
      <c r="Q4103" s="10"/>
      <c r="R4103" s="10"/>
      <c r="S4103" s="10"/>
      <c r="T4103" s="10"/>
      <c r="U4103" s="10"/>
      <c r="V4103" s="19"/>
      <c r="W4103" s="19"/>
      <c r="X4103" s="10"/>
      <c r="Y4103" s="10"/>
      <c r="Z4103" s="10"/>
      <c r="AA4103" s="10"/>
      <c r="AB4103" s="10"/>
      <c r="AC4103" s="10"/>
      <c r="AD4103" s="10"/>
      <c r="AE4103" s="10"/>
      <c r="AF4103" s="16"/>
      <c r="AG4103" s="16"/>
      <c r="AH4103" s="16"/>
      <c r="AI4103" s="16"/>
      <c r="AJ4103" s="16"/>
      <c r="AK4103" s="16"/>
      <c r="AL4103" s="16"/>
      <c r="AM4103" s="16"/>
      <c r="AN4103" s="16"/>
      <c r="AO4103" s="16"/>
      <c r="AP4103" s="16"/>
      <c r="AQ4103" s="16"/>
      <c r="AR4103" s="16"/>
      <c r="AS4103" s="16"/>
      <c r="AT4103" s="16"/>
      <c r="AU4103" s="16"/>
      <c r="AV4103" s="16"/>
      <c r="AW4103" s="16"/>
      <c r="AX4103" s="16"/>
      <c r="AY4103" s="16"/>
      <c r="AZ4103" s="16"/>
      <c r="BA4103" s="16"/>
      <c r="BB4103" s="16"/>
      <c r="BC4103" s="16"/>
      <c r="BD4103" s="16"/>
      <c r="BE4103" s="16"/>
      <c r="BF4103" s="16"/>
      <c r="BG4103" s="16"/>
      <c r="BH4103" s="16"/>
      <c r="BI4103" s="16"/>
      <c r="BJ4103" s="16"/>
      <c r="BK4103" s="16"/>
      <c r="BL4103" s="16"/>
      <c r="BM4103" s="16"/>
      <c r="BN4103" s="16"/>
      <c r="BO4103" s="16"/>
      <c r="BP4103" s="16"/>
      <c r="BQ4103" s="16"/>
      <c r="BR4103" s="37" t="e">
        <f>BQ4103+BP4103+BO4103+BN4103+BM4103+#REF!+#REF!+BG4103+BF4103+#REF!+BC4103+#REF!+#REF!+AY4103+#REF!+#REF!+#REF!+#REF!+AS4103+#REF!+#REF!+#REF!+#REF!+AM4103+AK4103+#REF!+#REF!+#REF!+AF4103+AD4103+AC4103+AB4103+BL4103+AA4103+Z4103+Y4103+X4103+U4103+T4103+S4103+R4103+Q4103+P4103+O4103+N4103+M4103+L4103+K4103+J4103+I4103+H4103</f>
        <v>#REF!</v>
      </c>
    </row>
    <row r="4104" spans="1:71" hidden="1">
      <c r="A4104" s="6" t="s">
        <v>6463</v>
      </c>
      <c r="B4104" s="6" t="s">
        <v>6464</v>
      </c>
      <c r="C4104" s="6" t="s">
        <v>7</v>
      </c>
      <c r="D4104" s="6" t="s">
        <v>8180</v>
      </c>
      <c r="E4104" s="6" t="s">
        <v>6454</v>
      </c>
      <c r="F4104" s="6" t="s">
        <v>6454</v>
      </c>
      <c r="G4104" s="6"/>
      <c r="H4104" s="10"/>
      <c r="I4104" s="10"/>
      <c r="J4104" s="10"/>
      <c r="K4104" s="10"/>
      <c r="L4104" s="10"/>
      <c r="M4104" s="10"/>
      <c r="N4104" s="28"/>
      <c r="O4104" s="10"/>
      <c r="P4104" s="10"/>
      <c r="Q4104" s="10"/>
      <c r="R4104" s="10"/>
      <c r="S4104" s="10"/>
      <c r="T4104" s="10"/>
      <c r="U4104" s="10"/>
      <c r="V4104" s="19"/>
      <c r="W4104" s="19"/>
      <c r="X4104" s="10"/>
      <c r="Y4104" s="10"/>
      <c r="Z4104" s="10"/>
      <c r="AA4104" s="10"/>
      <c r="AB4104" s="10"/>
      <c r="AC4104" s="10"/>
      <c r="AD4104" s="10"/>
      <c r="AE4104" s="10"/>
      <c r="AF4104" s="16"/>
      <c r="AG4104" s="16"/>
      <c r="AH4104" s="16"/>
      <c r="AI4104" s="16"/>
      <c r="AJ4104" s="16"/>
      <c r="AK4104" s="16"/>
      <c r="AL4104" s="16"/>
      <c r="AM4104" s="16"/>
      <c r="AN4104" s="16"/>
      <c r="AO4104" s="16"/>
      <c r="AP4104" s="16"/>
      <c r="AQ4104" s="16"/>
      <c r="AR4104" s="16"/>
      <c r="AS4104" s="16"/>
      <c r="AT4104" s="16"/>
      <c r="AU4104" s="16"/>
      <c r="AV4104" s="16"/>
      <c r="AW4104" s="16"/>
      <c r="AX4104" s="16"/>
      <c r="AY4104" s="16"/>
      <c r="AZ4104" s="16"/>
      <c r="BA4104" s="16"/>
      <c r="BB4104" s="16"/>
      <c r="BC4104" s="16"/>
      <c r="BD4104" s="16"/>
      <c r="BE4104" s="16"/>
      <c r="BF4104" s="16"/>
      <c r="BG4104" s="16"/>
      <c r="BH4104" s="16"/>
      <c r="BI4104" s="16"/>
      <c r="BJ4104" s="16"/>
      <c r="BK4104" s="16"/>
      <c r="BL4104" s="16"/>
      <c r="BM4104" s="16"/>
      <c r="BN4104" s="16"/>
      <c r="BO4104" s="16"/>
      <c r="BP4104" s="16"/>
      <c r="BQ4104" s="16"/>
      <c r="BR4104" s="37" t="e">
        <f>BQ4104+BP4104+BO4104+BN4104+BM4104+#REF!+#REF!+BG4104+BF4104+#REF!+BC4104+#REF!+#REF!+AY4104+#REF!+#REF!+#REF!+#REF!+AS4104+#REF!+#REF!+#REF!+#REF!+AM4104+AK4104+#REF!+#REF!+#REF!+AF4104+AD4104+AC4104+AB4104+BL4104+AA4104+Z4104+Y4104+X4104+U4104+T4104+S4104+R4104+Q4104+P4104+O4104+N4104+M4104+L4104+K4104+J4104+I4104+H4104</f>
        <v>#REF!</v>
      </c>
    </row>
    <row r="4105" spans="1:71" s="27" customFormat="1">
      <c r="A4105" s="7" t="s">
        <v>6465</v>
      </c>
      <c r="B4105" s="7" t="s">
        <v>6466</v>
      </c>
      <c r="C4105" s="7" t="s">
        <v>7</v>
      </c>
      <c r="D4105" s="7" t="s">
        <v>8180</v>
      </c>
      <c r="E4105" s="7" t="s">
        <v>6454</v>
      </c>
      <c r="F4105" s="7" t="s">
        <v>6454</v>
      </c>
      <c r="G4105" s="25"/>
      <c r="H4105" s="60"/>
      <c r="I4105" s="60"/>
      <c r="J4105" s="60"/>
      <c r="K4105" s="60"/>
      <c r="L4105" s="60"/>
      <c r="M4105" s="25"/>
      <c r="N4105" s="28"/>
      <c r="O4105" s="60"/>
      <c r="P4105" s="60">
        <f>1000*26.504912</f>
        <v>26504.912</v>
      </c>
      <c r="Q4105" s="60"/>
      <c r="R4105" s="60"/>
      <c r="S4105" s="60"/>
      <c r="T4105" s="60"/>
      <c r="U4105" s="60"/>
      <c r="V4105" s="60"/>
      <c r="W4105" s="60">
        <f>1000*154.976188554363</f>
        <v>154976.18855436301</v>
      </c>
      <c r="X4105" s="60"/>
      <c r="Y4105" s="60"/>
      <c r="Z4105" s="60"/>
      <c r="AA4105" s="60"/>
      <c r="AB4105" s="60"/>
      <c r="AC4105" s="60"/>
      <c r="AD4105" s="60"/>
      <c r="AE4105" s="60"/>
      <c r="AF4105" s="60"/>
      <c r="AG4105" s="60"/>
      <c r="AH4105" s="60"/>
      <c r="AI4105" s="60"/>
      <c r="AJ4105" s="60"/>
      <c r="AK4105" s="60"/>
      <c r="AL4105" s="60"/>
      <c r="AM4105" s="60"/>
      <c r="AN4105" s="60"/>
      <c r="AO4105" s="60"/>
      <c r="AP4105" s="60"/>
      <c r="AQ4105" s="60"/>
      <c r="AR4105" s="60"/>
      <c r="AS4105" s="60"/>
      <c r="AT4105" s="60"/>
      <c r="AU4105" s="60"/>
      <c r="AV4105" s="60"/>
      <c r="AW4105" s="60"/>
      <c r="AX4105" s="60"/>
      <c r="AY4105" s="60"/>
      <c r="AZ4105" s="60"/>
      <c r="BA4105" s="60"/>
      <c r="BB4105" s="60"/>
      <c r="BC4105" s="60"/>
      <c r="BD4105" s="60"/>
      <c r="BE4105" s="60"/>
      <c r="BF4105" s="60"/>
      <c r="BG4105" s="60"/>
      <c r="BH4105" s="60"/>
      <c r="BI4105" s="60"/>
      <c r="BJ4105" s="60"/>
      <c r="BK4105" s="60"/>
      <c r="BL4105" s="60"/>
      <c r="BM4105" s="60"/>
      <c r="BN4105" s="60"/>
      <c r="BO4105" s="60"/>
      <c r="BP4105" s="60"/>
      <c r="BQ4105" s="60"/>
      <c r="BR4105" s="37">
        <f>BQ4105+BP4105+BO4105+BN4105+BM4105+BG4105+BF4105+BC4105+AY4105+AS4105+AM4105+AL4105+AK4105+AF4105+AE4105+AD4105+AC4105+AB4105+BK4105+BL4105+AA4105+Z4105+Y4105+X4105+V4105+U4105+T4105+S4105+R4105+Q4105+P4105+O4105+N4105+M4105+L4105+K4105+J4105+I4105+H4105+G4105+AX4105+W4105</f>
        <v>181481.10055436302</v>
      </c>
    </row>
    <row r="4106" spans="1:71" hidden="1">
      <c r="A4106" s="6" t="s">
        <v>6467</v>
      </c>
      <c r="B4106" s="6" t="s">
        <v>6468</v>
      </c>
      <c r="C4106" s="6" t="s">
        <v>7</v>
      </c>
      <c r="D4106" s="6" t="s">
        <v>8180</v>
      </c>
      <c r="E4106" s="6" t="s">
        <v>6454</v>
      </c>
      <c r="F4106" s="6" t="s">
        <v>6454</v>
      </c>
      <c r="G4106" s="6"/>
      <c r="H4106" s="10"/>
      <c r="I4106" s="10"/>
      <c r="J4106" s="10"/>
      <c r="K4106" s="10"/>
      <c r="L4106" s="10"/>
      <c r="M4106" s="10"/>
      <c r="N4106" s="28"/>
      <c r="O4106" s="10"/>
      <c r="P4106" s="10"/>
      <c r="Q4106" s="10"/>
      <c r="R4106" s="10"/>
      <c r="S4106" s="10"/>
      <c r="T4106" s="10"/>
      <c r="U4106" s="10"/>
      <c r="V4106" s="19"/>
      <c r="W4106" s="19"/>
      <c r="X4106" s="10"/>
      <c r="Y4106" s="10"/>
      <c r="Z4106" s="10"/>
      <c r="AA4106" s="10"/>
      <c r="AB4106" s="10"/>
      <c r="AC4106" s="10"/>
      <c r="AD4106" s="10"/>
      <c r="AE4106" s="10"/>
      <c r="AF4106" s="16"/>
      <c r="AG4106" s="16"/>
      <c r="AH4106" s="16"/>
      <c r="AI4106" s="16"/>
      <c r="AJ4106" s="16"/>
      <c r="AK4106" s="16"/>
      <c r="AL4106" s="16"/>
      <c r="AM4106" s="16"/>
      <c r="AN4106" s="16"/>
      <c r="AO4106" s="16"/>
      <c r="AP4106" s="16"/>
      <c r="AQ4106" s="16"/>
      <c r="AR4106" s="16"/>
      <c r="AS4106" s="16"/>
      <c r="AT4106" s="16"/>
      <c r="AU4106" s="16"/>
      <c r="AV4106" s="16"/>
      <c r="AW4106" s="16"/>
      <c r="AX4106" s="16"/>
      <c r="AY4106" s="16"/>
      <c r="AZ4106" s="16"/>
      <c r="BA4106" s="16"/>
      <c r="BB4106" s="16"/>
      <c r="BC4106" s="16"/>
      <c r="BD4106" s="16"/>
      <c r="BE4106" s="16"/>
      <c r="BF4106" s="16"/>
      <c r="BG4106" s="16"/>
      <c r="BH4106" s="16"/>
      <c r="BI4106" s="16"/>
      <c r="BJ4106" s="16"/>
      <c r="BK4106" s="16"/>
      <c r="BL4106" s="16"/>
      <c r="BM4106" s="16"/>
      <c r="BN4106" s="16"/>
      <c r="BO4106" s="16"/>
      <c r="BP4106" s="16"/>
      <c r="BQ4106" s="16"/>
      <c r="BR4106" s="37" t="e">
        <f>BQ4106+BP4106+BO4106+BN4106+BM4106+#REF!+#REF!+BG4106+BF4106+#REF!+BC4106+#REF!+#REF!+AY4106+#REF!+#REF!+#REF!+#REF!+AS4106+#REF!+#REF!+#REF!+#REF!+AM4106+AK4106+#REF!+#REF!+#REF!+AF4106+AD4106+AC4106+AB4106+BL4106+AA4106+Z4106+Y4106+X4106+U4106+T4106+S4106+R4106+Q4106+P4106+O4106+N4106+M4106+L4106+K4106+J4106+I4106+H4106</f>
        <v>#REF!</v>
      </c>
    </row>
    <row r="4107" spans="1:71" hidden="1">
      <c r="A4107" s="6" t="s">
        <v>6471</v>
      </c>
      <c r="B4107" s="6" t="s">
        <v>6472</v>
      </c>
      <c r="C4107" s="6" t="s">
        <v>7</v>
      </c>
      <c r="D4107" s="6" t="s">
        <v>8180</v>
      </c>
      <c r="E4107" s="6" t="s">
        <v>6454</v>
      </c>
      <c r="F4107" s="6" t="s">
        <v>6454</v>
      </c>
      <c r="G4107" s="6"/>
      <c r="H4107" s="10"/>
      <c r="I4107" s="10"/>
      <c r="J4107" s="10"/>
      <c r="K4107" s="10"/>
      <c r="L4107" s="10"/>
      <c r="M4107" s="10"/>
      <c r="N4107" s="28"/>
      <c r="O4107" s="10"/>
      <c r="P4107" s="10"/>
      <c r="Q4107" s="10"/>
      <c r="R4107" s="10"/>
      <c r="S4107" s="10"/>
      <c r="T4107" s="10"/>
      <c r="U4107" s="10"/>
      <c r="V4107" s="19"/>
      <c r="W4107" s="19"/>
      <c r="X4107" s="10"/>
      <c r="Y4107" s="10"/>
      <c r="Z4107" s="10"/>
      <c r="AA4107" s="10"/>
      <c r="AB4107" s="10"/>
      <c r="AC4107" s="10"/>
      <c r="AD4107" s="10"/>
      <c r="AE4107" s="10"/>
      <c r="AF4107" s="16"/>
      <c r="AG4107" s="16"/>
      <c r="AH4107" s="16"/>
      <c r="AI4107" s="16"/>
      <c r="AJ4107" s="16"/>
      <c r="AK4107" s="16"/>
      <c r="AL4107" s="16"/>
      <c r="AM4107" s="16"/>
      <c r="AN4107" s="16"/>
      <c r="AO4107" s="16"/>
      <c r="AP4107" s="16"/>
      <c r="AQ4107" s="16"/>
      <c r="AR4107" s="16"/>
      <c r="AS4107" s="16"/>
      <c r="AT4107" s="16"/>
      <c r="AU4107" s="16"/>
      <c r="AV4107" s="16"/>
      <c r="AW4107" s="16"/>
      <c r="AX4107" s="16"/>
      <c r="AY4107" s="16"/>
      <c r="AZ4107" s="16"/>
      <c r="BA4107" s="16"/>
      <c r="BB4107" s="16"/>
      <c r="BC4107" s="16"/>
      <c r="BD4107" s="16"/>
      <c r="BE4107" s="16"/>
      <c r="BF4107" s="16"/>
      <c r="BG4107" s="16"/>
      <c r="BH4107" s="16"/>
      <c r="BI4107" s="16"/>
      <c r="BJ4107" s="16"/>
      <c r="BK4107" s="16"/>
      <c r="BL4107" s="16"/>
      <c r="BM4107" s="16"/>
      <c r="BN4107" s="16"/>
      <c r="BO4107" s="16"/>
      <c r="BP4107" s="16"/>
      <c r="BQ4107" s="16"/>
      <c r="BR4107" s="37" t="e">
        <f>BQ4107+BP4107+BO4107+BN4107+BM4107+#REF!+#REF!+BG4107+BF4107+#REF!+BC4107+#REF!+#REF!+AY4107+#REF!+#REF!+#REF!+#REF!+AS4107+#REF!+#REF!+#REF!+#REF!+AM4107+AK4107+#REF!+#REF!+#REF!+AF4107+AD4107+AC4107+AB4107+BL4107+AA4107+Z4107+Y4107+X4107+U4107+T4107+S4107+R4107+Q4107+P4107+O4107+N4107+M4107+L4107+K4107+J4107+I4107+H4107</f>
        <v>#REF!</v>
      </c>
      <c r="BS4107" s="18"/>
    </row>
    <row r="4108" spans="1:71" s="33" customFormat="1">
      <c r="A4108" s="42"/>
      <c r="B4108" s="42"/>
      <c r="C4108" s="42"/>
      <c r="D4108" s="42"/>
      <c r="E4108" s="42"/>
      <c r="F4108" s="42"/>
      <c r="G4108" s="35">
        <f>SUBTOTAL(9,G2:G4105)</f>
        <v>0</v>
      </c>
      <c r="H4108" s="35">
        <f>SUM(H2:H4107)</f>
        <v>0</v>
      </c>
      <c r="I4108" s="35">
        <f>SUM(I2:I4107)</f>
        <v>0</v>
      </c>
      <c r="J4108" s="35">
        <f>SUM(J2:J4107)</f>
        <v>0</v>
      </c>
      <c r="K4108" s="35">
        <f t="shared" ref="K4108:S4108" si="64">SUM(K2:K4107)</f>
        <v>170000</v>
      </c>
      <c r="L4108" s="35">
        <f t="shared" si="64"/>
        <v>0</v>
      </c>
      <c r="M4108" s="35">
        <f t="shared" si="64"/>
        <v>0</v>
      </c>
      <c r="N4108" s="30">
        <f t="shared" si="64"/>
        <v>0</v>
      </c>
      <c r="O4108" s="35">
        <f>SUM(O2:O4107)</f>
        <v>0</v>
      </c>
      <c r="P4108" s="35">
        <f>SUM(P2:P4107)</f>
        <v>9416666.5359487385</v>
      </c>
      <c r="Q4108" s="35">
        <f t="shared" si="64"/>
        <v>0</v>
      </c>
      <c r="R4108" s="35">
        <f t="shared" si="64"/>
        <v>0</v>
      </c>
      <c r="S4108" s="35">
        <f t="shared" si="64"/>
        <v>0</v>
      </c>
      <c r="T4108" s="35">
        <f t="shared" ref="T4108:AM4108" si="65">SUM(T2:T4107)</f>
        <v>0</v>
      </c>
      <c r="U4108" s="35">
        <f t="shared" si="65"/>
        <v>2073900</v>
      </c>
      <c r="V4108" s="35">
        <f t="shared" si="65"/>
        <v>0</v>
      </c>
      <c r="W4108" s="35">
        <f t="shared" si="65"/>
        <v>19999999.999999985</v>
      </c>
      <c r="X4108" s="35">
        <f t="shared" si="65"/>
        <v>0</v>
      </c>
      <c r="Y4108" s="35">
        <f t="shared" si="65"/>
        <v>0</v>
      </c>
      <c r="Z4108" s="35">
        <f t="shared" si="65"/>
        <v>150000</v>
      </c>
      <c r="AA4108" s="35">
        <f t="shared" si="65"/>
        <v>0</v>
      </c>
      <c r="AB4108" s="35">
        <f t="shared" si="65"/>
        <v>0</v>
      </c>
      <c r="AC4108" s="35">
        <f t="shared" si="65"/>
        <v>0</v>
      </c>
      <c r="AD4108" s="35">
        <f t="shared" si="65"/>
        <v>118749</v>
      </c>
      <c r="AE4108" s="35">
        <f>SUM(AE2:AE4107)</f>
        <v>22760</v>
      </c>
      <c r="AF4108" s="35">
        <f>SUM(AF2:AF4107)</f>
        <v>4866034</v>
      </c>
      <c r="AG4108" s="35"/>
      <c r="AH4108" s="35"/>
      <c r="AI4108" s="35"/>
      <c r="AJ4108" s="35"/>
      <c r="AK4108" s="35">
        <f>SUM(AK2:AK4107)</f>
        <v>3107002</v>
      </c>
      <c r="AL4108" s="35">
        <f>SUM(AL2:AL4107)</f>
        <v>0</v>
      </c>
      <c r="AM4108" s="35">
        <f t="shared" si="65"/>
        <v>884651.65</v>
      </c>
      <c r="AN4108" s="35"/>
      <c r="AO4108" s="35"/>
      <c r="AP4108" s="35"/>
      <c r="AQ4108" s="35"/>
      <c r="AR4108" s="35"/>
      <c r="AS4108" s="35">
        <f>SUM(AS2:AS4107)</f>
        <v>0</v>
      </c>
      <c r="AT4108" s="35"/>
      <c r="AU4108" s="35"/>
      <c r="AV4108" s="35"/>
      <c r="AW4108" s="35"/>
      <c r="AX4108" s="35">
        <f>SUM(AX2:AX4107)</f>
        <v>225770</v>
      </c>
      <c r="AY4108" s="35">
        <f>SUM(AY2:AY4107)</f>
        <v>1129054</v>
      </c>
      <c r="AZ4108" s="35"/>
      <c r="BA4108" s="35"/>
      <c r="BB4108" s="35"/>
      <c r="BC4108" s="35">
        <f>SUM(BC2:BC4107)</f>
        <v>706095</v>
      </c>
      <c r="BD4108" s="35"/>
      <c r="BE4108" s="35"/>
      <c r="BF4108" s="35">
        <f>SUM(BF2:BF4107)</f>
        <v>0</v>
      </c>
      <c r="BG4108" s="35">
        <f>SUM(BG2:BG4107)</f>
        <v>613973.05000000005</v>
      </c>
      <c r="BH4108" s="35"/>
      <c r="BI4108" s="35"/>
      <c r="BJ4108" s="35"/>
      <c r="BK4108" s="35">
        <f t="shared" ref="BK4108:BQ4108" si="66">SUM(BK2:BK4107)</f>
        <v>0</v>
      </c>
      <c r="BL4108" s="35">
        <f t="shared" si="66"/>
        <v>0</v>
      </c>
      <c r="BM4108" s="35">
        <f t="shared" si="66"/>
        <v>0</v>
      </c>
      <c r="BN4108" s="35">
        <f t="shared" si="66"/>
        <v>0</v>
      </c>
      <c r="BO4108" s="35">
        <f t="shared" si="66"/>
        <v>0</v>
      </c>
      <c r="BP4108" s="35">
        <f t="shared" si="66"/>
        <v>0</v>
      </c>
      <c r="BQ4108" s="35">
        <f t="shared" si="66"/>
        <v>0</v>
      </c>
      <c r="BR4108" s="37">
        <f>BQ4108+BP4108+BO4108+BN4108+BM4108+BG4108+BF4108+BC4108+AY4108+AS4108+AM4108+AL4108+AK4108+AF4108+AE4108+AD4108+AC4108+AB4108+BK4108+BL4108+AA4108+Z4108+Y4108+X4108+V4108+U4108+T4108+S4108+R4108+Q4108+P4108+O4108+N4108+M4108+L4108+K4108+J4108+I4108+H4108+G4108+AX4108+W4108</f>
        <v>43484655.235948727</v>
      </c>
    </row>
    <row r="4109" spans="1:71" s="33" customFormat="1">
      <c r="A4109" s="42"/>
      <c r="B4109" s="57"/>
      <c r="C4109" s="42"/>
      <c r="D4109" s="42"/>
      <c r="E4109" s="42"/>
      <c r="F4109" s="42"/>
      <c r="G4109" s="35"/>
      <c r="H4109" s="35"/>
      <c r="I4109" s="35"/>
      <c r="J4109" s="35"/>
      <c r="K4109" s="35"/>
      <c r="L4109" s="35"/>
      <c r="M4109" s="35"/>
      <c r="N4109" s="30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  <c r="AB4109" s="35"/>
      <c r="AC4109" s="35"/>
      <c r="AD4109" s="35"/>
      <c r="AE4109" s="35"/>
      <c r="AF4109" s="35"/>
      <c r="AG4109" s="35"/>
      <c r="AH4109" s="35"/>
      <c r="AI4109" s="35"/>
      <c r="AJ4109" s="35"/>
      <c r="AK4109" s="35"/>
      <c r="AL4109" s="35"/>
      <c r="AM4109" s="35"/>
      <c r="AN4109" s="35"/>
      <c r="AO4109" s="35"/>
      <c r="AP4109" s="35"/>
      <c r="AQ4109" s="35"/>
      <c r="AR4109" s="35"/>
      <c r="AS4109" s="35"/>
      <c r="AT4109" s="35"/>
      <c r="AU4109" s="35"/>
      <c r="AV4109" s="35"/>
      <c r="AW4109" s="35"/>
      <c r="AX4109" s="35"/>
      <c r="AY4109" s="35"/>
      <c r="AZ4109" s="35"/>
      <c r="BA4109" s="35"/>
      <c r="BB4109" s="35"/>
      <c r="BC4109" s="35"/>
      <c r="BD4109" s="35"/>
      <c r="BE4109" s="35"/>
      <c r="BF4109" s="35"/>
      <c r="BG4109" s="35"/>
      <c r="BH4109" s="35"/>
      <c r="BI4109" s="35"/>
      <c r="BJ4109" s="35"/>
      <c r="BK4109" s="35"/>
      <c r="BL4109" s="35"/>
      <c r="BM4109" s="35"/>
      <c r="BN4109" s="35"/>
      <c r="BO4109" s="35"/>
      <c r="BP4109" s="35"/>
      <c r="BQ4109" s="35"/>
      <c r="BR4109" s="58"/>
    </row>
    <row r="4110" spans="1:71">
      <c r="B4110" s="57"/>
      <c r="P4110" s="8"/>
      <c r="BS4110" s="8"/>
    </row>
    <row r="4111" spans="1:71">
      <c r="N4111" s="32"/>
      <c r="P4111" s="18"/>
      <c r="BR4111" s="34"/>
    </row>
    <row r="4113" spans="70:71">
      <c r="BR4113" s="45"/>
      <c r="BS4113" s="18"/>
    </row>
    <row r="4114" spans="70:71">
      <c r="BR4114" s="34"/>
    </row>
  </sheetData>
  <autoFilter ref="A1:BR4107">
    <filterColumn colId="30"/>
    <filterColumn colId="32"/>
    <filterColumn colId="33"/>
    <filterColumn colId="34"/>
    <filterColumn colId="35"/>
    <filterColumn colId="37"/>
    <filterColumn colId="39"/>
    <filterColumn colId="40"/>
    <filterColumn colId="41"/>
    <filterColumn colId="42"/>
    <filterColumn colId="43"/>
    <filterColumn colId="44"/>
    <filterColumn colId="45"/>
    <filterColumn colId="46"/>
    <filterColumn colId="47"/>
    <filterColumn colId="48"/>
    <filterColumn colId="49"/>
    <filterColumn colId="51"/>
    <filterColumn colId="52"/>
    <filterColumn colId="53"/>
    <filterColumn colId="55"/>
    <filterColumn colId="56"/>
    <filterColumn colId="59"/>
    <filterColumn colId="60"/>
    <filterColumn colId="61"/>
    <filterColumn colId="62"/>
    <filterColumn colId="69">
      <filters>
        <filter val="1 001"/>
        <filter val="1 005 574"/>
        <filter val="1 013 270"/>
        <filter val="1 013 709"/>
        <filter val="1 047 798"/>
        <filter val="1 058"/>
        <filter val="1 071 054"/>
        <filter val="1 090 377"/>
        <filter val="1 111 566"/>
        <filter val="1 115"/>
        <filter val="1 128"/>
        <filter val="1 154 679"/>
        <filter val="1 157"/>
        <filter val="1 161"/>
        <filter val="1 176"/>
        <filter val="1 201"/>
        <filter val="1 218 550"/>
        <filter val="1 240 329"/>
        <filter val="1 307 607"/>
        <filter val="1 316"/>
        <filter val="1 326"/>
        <filter val="1 375"/>
        <filter val="1 390 892"/>
        <filter val="1 431 528"/>
        <filter val="1 458"/>
        <filter val="1 517"/>
        <filter val="1 522 267"/>
        <filter val="1 539"/>
        <filter val="1 608 439"/>
        <filter val="1 624 852"/>
        <filter val="1 698"/>
        <filter val="1 720 357"/>
        <filter val="1 771"/>
        <filter val="1 777"/>
        <filter val="1 801 983"/>
        <filter val="1 806 000"/>
        <filter val="1 821 019"/>
        <filter val="1 866"/>
        <filter val="1 890 806"/>
        <filter val="1 910"/>
        <filter val="1 951"/>
        <filter val="1 960"/>
        <filter val="10 105"/>
        <filter val="10 913"/>
        <filter val="10 958 364"/>
        <filter val="105 036"/>
        <filter val="109 338"/>
        <filter val="11 193"/>
        <filter val="11 254"/>
        <filter val="11 343 500"/>
        <filter val="11 355 827"/>
        <filter val="12 711"/>
        <filter val="12 842"/>
        <filter val="125 047 308"/>
        <filter val="126 153"/>
        <filter val="127 569"/>
        <filter val="13 291"/>
        <filter val="13 325"/>
        <filter val="13 614 946"/>
        <filter val="13 630"/>
        <filter val="135 955"/>
        <filter val="14"/>
        <filter val="14 512"/>
        <filter val="14 687"/>
        <filter val="14 837 164"/>
        <filter val="141 019"/>
        <filter val="142 754"/>
        <filter val="145 847"/>
        <filter val="147 078"/>
        <filter val="149 880"/>
        <filter val="15 565"/>
        <filter val="15 715"/>
        <filter val="15 770"/>
        <filter val="15 882"/>
        <filter val="15 986"/>
        <filter val="150"/>
        <filter val="16"/>
        <filter val="16 085"/>
        <filter val="16 108 172"/>
        <filter val="16 212"/>
        <filter val="17 100"/>
        <filter val="17 515"/>
        <filter val="17 771"/>
        <filter val="17 844"/>
        <filter val="171 754"/>
        <filter val="172 402"/>
        <filter val="18 318 523"/>
        <filter val="181"/>
        <filter val="181 089"/>
        <filter val="181 576"/>
        <filter val="19 071"/>
        <filter val="19 749"/>
        <filter val="194 956"/>
        <filter val="195 894"/>
        <filter val="197 340"/>
        <filter val="2 000 024"/>
        <filter val="2 018 357"/>
        <filter val="2 020 897"/>
        <filter val="2 026 370"/>
        <filter val="2 071"/>
        <filter val="2 127"/>
        <filter val="2 159"/>
        <filter val="2 199 267"/>
        <filter val="2 207 534"/>
        <filter val="2 209"/>
        <filter val="2 275 856"/>
        <filter val="2 284"/>
        <filter val="2 331"/>
        <filter val="2 342"/>
        <filter val="2 360"/>
        <filter val="2 364"/>
        <filter val="2 396"/>
        <filter val="2 435"/>
        <filter val="2 499 092"/>
        <filter val="2 537"/>
        <filter val="2 542 409"/>
        <filter val="2 580"/>
        <filter val="2 581 641"/>
        <filter val="2 592"/>
        <filter val="2 685 925"/>
        <filter val="2 733 039"/>
        <filter val="2 933"/>
        <filter val="2 975"/>
        <filter val="20 335"/>
        <filter val="20 566"/>
        <filter val="20 635"/>
        <filter val="20 803"/>
        <filter val="21 357"/>
        <filter val="21 399"/>
        <filter val="21 927"/>
        <filter val="22 050"/>
        <filter val="22 853"/>
        <filter val="220 357"/>
        <filter val="226"/>
        <filter val="23 956"/>
        <filter val="235 212"/>
        <filter val="24 954 724"/>
        <filter val="25 509 632"/>
        <filter val="25 872"/>
        <filter val="255 086"/>
        <filter val="257 385"/>
        <filter val="26 191 980"/>
        <filter val="26 416"/>
        <filter val="26 487"/>
        <filter val="26 603"/>
        <filter val="260"/>
        <filter val="27 020"/>
        <filter val="27 494"/>
        <filter val="27 545"/>
        <filter val="27 633 113"/>
        <filter val="27 667"/>
        <filter val="27 870 398"/>
        <filter val="27 890"/>
        <filter val="28 097 999"/>
        <filter val="28 153"/>
        <filter val="28 651 315"/>
        <filter val="28 844"/>
        <filter val="287 544"/>
        <filter val="29 142"/>
        <filter val="294"/>
        <filter val="297 316"/>
        <filter val="3 242"/>
        <filter val="3 425"/>
        <filter val="3 434 754"/>
        <filter val="3 515"/>
        <filter val="3 559"/>
        <filter val="3 676"/>
        <filter val="3 714"/>
        <filter val="3 756"/>
        <filter val="3 771 492"/>
        <filter val="3 939 704"/>
        <filter val="3 971"/>
        <filter val="3 997 566"/>
        <filter val="30"/>
        <filter val="30 399"/>
        <filter val="30 598"/>
        <filter val="30 707 225"/>
        <filter val="303 015"/>
        <filter val="31 717 680"/>
        <filter val="31 799"/>
        <filter val="31 950"/>
        <filter val="319 712"/>
        <filter val="32"/>
        <filter val="32 232"/>
        <filter val="32 539"/>
        <filter val="32 626"/>
        <filter val="32 790 125"/>
        <filter val="33 054"/>
        <filter val="33 130"/>
        <filter val="33 260"/>
        <filter val="33 375"/>
        <filter val="338 128"/>
        <filter val="338 157"/>
        <filter val="34 239 821"/>
        <filter val="34 425 482"/>
        <filter val="34 571"/>
        <filter val="34 806"/>
        <filter val="35 493"/>
        <filter val="35 886"/>
        <filter val="359 568"/>
        <filter val="36 404 972"/>
        <filter val="36 575"/>
        <filter val="36 589"/>
        <filter val="36 892"/>
        <filter val="36 900"/>
        <filter val="362"/>
        <filter val="37 222"/>
        <filter val="373 678"/>
        <filter val="375"/>
        <filter val="38 166"/>
        <filter val="38 284 455"/>
        <filter val="38 647 453"/>
        <filter val="388"/>
        <filter val="39 115"/>
        <filter val="39 141"/>
        <filter val="39 848 591"/>
        <filter val="39 856"/>
        <filter val="390"/>
        <filter val="4 049"/>
        <filter val="4 106"/>
        <filter val="4 217 932"/>
        <filter val="4 281 993"/>
        <filter val="4 406 345"/>
        <filter val="4 506"/>
        <filter val="4 533"/>
        <filter val="4 585"/>
        <filter val="4 661"/>
        <filter val="4 706 100"/>
        <filter val="4 751"/>
        <filter val="4 752 850"/>
        <filter val="4 854"/>
        <filter val="4 915 745"/>
        <filter val="4 954 312"/>
        <filter val="4 959"/>
        <filter val="40 168 688"/>
        <filter val="400 000"/>
        <filter val="405 149"/>
        <filter val="418"/>
        <filter val="42 628"/>
        <filter val="43 828"/>
        <filter val="438 345"/>
        <filter val="44 474"/>
        <filter val="44 678"/>
        <filter val="440"/>
        <filter val="450 401"/>
        <filter val="452 388"/>
        <filter val="456 470"/>
        <filter val="46 952 015"/>
        <filter val="466 958"/>
        <filter val="467"/>
        <filter val="47 440"/>
        <filter val="48 189"/>
        <filter val="49 534"/>
        <filter val="494 374"/>
        <filter val="5 069"/>
        <filter val="5 175"/>
        <filter val="5 195"/>
        <filter val="5 219 519"/>
        <filter val="5 339"/>
        <filter val="5 355 143"/>
        <filter val="5 715"/>
        <filter val="5 782"/>
        <filter val="5 782 203"/>
        <filter val="5 840"/>
        <filter val="5 922"/>
        <filter val="50 118 515"/>
        <filter val="50 821 945"/>
        <filter val="508"/>
        <filter val="51 891"/>
        <filter val="519"/>
        <filter val="53 620"/>
        <filter val="530"/>
        <filter val="553"/>
        <filter val="56 652 449"/>
        <filter val="568 143"/>
        <filter val="57 917"/>
        <filter val="58 340"/>
        <filter val="58 843"/>
        <filter val="6 068"/>
        <filter val="6 184 157"/>
        <filter val="6 237 764"/>
        <filter val="6 309 505"/>
        <filter val="6 331"/>
        <filter val="6 472"/>
        <filter val="6 613"/>
        <filter val="6 762"/>
        <filter val="6 784"/>
        <filter val="6 947"/>
        <filter val="6 949 835"/>
        <filter val="60 380"/>
        <filter val="600 000"/>
        <filter val="61 282"/>
        <filter val="61 402 716"/>
        <filter val="62 039"/>
        <filter val="627"/>
        <filter val="63 997"/>
        <filter val="64 959"/>
        <filter val="645 979"/>
        <filter val="65 126"/>
        <filter val="65 618"/>
        <filter val="664 704 250"/>
        <filter val="68 114"/>
        <filter val="68 645"/>
        <filter val="68 813 000"/>
        <filter val="689 790"/>
        <filter val="69"/>
        <filter val="69 767 931"/>
        <filter val="692 832"/>
        <filter val="7 218"/>
        <filter val="7 294"/>
        <filter val="7 306"/>
        <filter val="7 317 521"/>
        <filter val="7 413 084"/>
        <filter val="7 442"/>
        <filter val="7 492 357"/>
        <filter val="7 540"/>
        <filter val="7 641"/>
        <filter val="7 672 572"/>
        <filter val="731 418"/>
        <filter val="75 852"/>
        <filter val="76"/>
        <filter val="77 256"/>
        <filter val="77 682"/>
        <filter val="8 037"/>
        <filter val="8 070 493"/>
        <filter val="8 363"/>
        <filter val="8 510"/>
        <filter val="8 553"/>
        <filter val="8 640"/>
        <filter val="8 685 917"/>
        <filter val="8 842"/>
        <filter val="8 883"/>
        <filter val="80 432"/>
        <filter val="81 417"/>
        <filter val="82 541"/>
        <filter val="83 326"/>
        <filter val="833 884"/>
        <filter val="842"/>
        <filter val="87 050 078"/>
        <filter val="87 208"/>
        <filter val="87 879"/>
        <filter val="89 008"/>
        <filter val="9"/>
        <filter val="9 369 590"/>
        <filter val="9 414"/>
        <filter val="9 488"/>
        <filter val="9 712"/>
        <filter val="9 724 053"/>
        <filter val="9 837"/>
        <filter val="90"/>
        <filter val="93 986"/>
        <filter val="937"/>
        <filter val="937 023"/>
        <filter val="94 342"/>
        <filter val="959"/>
        <filter val="959 843"/>
        <filter val="96 308"/>
        <filter val="96 782 585"/>
        <filter val="98 136"/>
        <filter val="98 421"/>
        <filter val="99"/>
        <filter val="99 464 440"/>
      </filters>
    </filterColumn>
  </autoFilter>
  <pageMargins left="0" right="0" top="0" bottom="0" header="0.31496062992125984" footer="0.31496062992125984"/>
  <pageSetup paperSize="8" scale="80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C3-2015</vt:lpstr>
      <vt:lpstr>'C3-2015'!Impression_des_titres</vt:lpstr>
    </vt:vector>
  </TitlesOfParts>
  <Company>MSS DGOS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dmariolle</dc:creator>
  <cp:lastModifiedBy>*</cp:lastModifiedBy>
  <cp:lastPrinted>2016-07-11T12:42:34Z</cp:lastPrinted>
  <dcterms:created xsi:type="dcterms:W3CDTF">2014-12-15T11:01:31Z</dcterms:created>
  <dcterms:modified xsi:type="dcterms:W3CDTF">2016-07-28T15:38:25Z</dcterms:modified>
</cp:coreProperties>
</file>